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1" documentId="8_{9F9556E9-E101-4F32-9F42-77BD456F5298}" xr6:coauthVersionLast="47" xr6:coauthVersionMax="47" xr10:uidLastSave="{02D4D73C-EC86-4812-8255-BF9FAF6CCF73}"/>
  <bookViews>
    <workbookView xWindow="-108" yWindow="-108" windowWidth="23256" windowHeight="12576"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5" i="2" l="1"/>
  <c r="Q76" i="2"/>
  <c r="Q77" i="2"/>
  <c r="Q78" i="2"/>
  <c r="Q79" i="2"/>
  <c r="Q80" i="2"/>
  <c r="Q81" i="2"/>
  <c r="Q74" i="2"/>
  <c r="Q53" i="2"/>
  <c r="F69" i="2"/>
  <c r="F72" i="2"/>
  <c r="F73" i="2"/>
  <c r="F76" i="2"/>
  <c r="F77" i="2"/>
  <c r="F80" i="2"/>
  <c r="F81" i="2"/>
  <c r="F84" i="2"/>
  <c r="F85" i="2"/>
  <c r="D69" i="2"/>
  <c r="D70" i="2"/>
  <c r="F70" i="2" s="1"/>
  <c r="D71" i="2"/>
  <c r="F71" i="2" s="1"/>
  <c r="D72" i="2"/>
  <c r="D73" i="2"/>
  <c r="D74" i="2"/>
  <c r="F74" i="2" s="1"/>
  <c r="D75" i="2"/>
  <c r="F75" i="2" s="1"/>
  <c r="D76" i="2"/>
  <c r="D77" i="2"/>
  <c r="D78" i="2"/>
  <c r="F78" i="2" s="1"/>
  <c r="D79" i="2"/>
  <c r="F79" i="2" s="1"/>
  <c r="D80" i="2"/>
  <c r="D81" i="2"/>
  <c r="D82" i="2"/>
  <c r="F82" i="2" s="1"/>
  <c r="D83" i="2"/>
  <c r="F83" i="2" s="1"/>
  <c r="D84" i="2"/>
  <c r="D85" i="2"/>
  <c r="D86" i="2"/>
  <c r="F86" i="2" s="1"/>
  <c r="D68" i="2"/>
  <c r="F68" i="2" s="1"/>
  <c r="Q26" i="2"/>
  <c r="Q21" i="2"/>
  <c r="S155" i="2"/>
  <c r="S187" i="2"/>
  <c r="Q166" i="2"/>
  <c r="Q189" i="2"/>
  <c r="Q9" i="2"/>
  <c r="D25" i="2"/>
  <c r="F25" i="2" s="1"/>
  <c r="D26" i="2"/>
  <c r="F26" i="2" s="1"/>
  <c r="D27" i="2"/>
  <c r="F27" i="2" s="1"/>
  <c r="D28" i="2"/>
  <c r="F28" i="2" s="1"/>
  <c r="D29" i="2"/>
  <c r="F29" i="2" s="1"/>
  <c r="D30" i="2"/>
  <c r="F30" i="2" s="1"/>
  <c r="D31" i="2"/>
  <c r="F31" i="2" s="1"/>
  <c r="D32" i="2"/>
  <c r="F32" i="2" s="1"/>
  <c r="D33" i="2"/>
  <c r="F33" i="2"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66" i="2"/>
  <c r="F66" i="2" s="1"/>
  <c r="D67" i="2"/>
  <c r="F67" i="2" s="1"/>
  <c r="D87" i="2"/>
  <c r="F87" i="2" s="1"/>
  <c r="D88" i="2"/>
  <c r="F88" i="2" s="1"/>
  <c r="D89" i="2"/>
  <c r="F89" i="2" s="1"/>
  <c r="D90" i="2"/>
  <c r="A105" i="4" s="1"/>
  <c r="B105" i="4" s="1"/>
  <c r="D91" i="2"/>
  <c r="F91" i="2" s="1"/>
  <c r="D92" i="2"/>
  <c r="F92" i="2" s="1"/>
  <c r="D93" i="2"/>
  <c r="F93" i="2" s="1"/>
  <c r="D94" i="2"/>
  <c r="F94" i="2" s="1"/>
  <c r="D95" i="2"/>
  <c r="F95" i="2" s="1"/>
  <c r="D96" i="2"/>
  <c r="F96" i="2" s="1"/>
  <c r="D97" i="2"/>
  <c r="F97" i="2" s="1"/>
  <c r="D98" i="2"/>
  <c r="F98" i="2" s="1"/>
  <c r="D99" i="2"/>
  <c r="F99" i="2" s="1"/>
  <c r="D100" i="2"/>
  <c r="F100" i="2" s="1"/>
  <c r="D101" i="2"/>
  <c r="F101" i="2" s="1"/>
  <c r="D102" i="2"/>
  <c r="F102" i="2" s="1"/>
  <c r="D103" i="2"/>
  <c r="F103" i="2" s="1"/>
  <c r="D104" i="2"/>
  <c r="F104" i="2" s="1"/>
  <c r="D105" i="2"/>
  <c r="F105" i="2" s="1"/>
  <c r="D106" i="2"/>
  <c r="F106" i="2" s="1"/>
  <c r="D107" i="2"/>
  <c r="A122" i="4" s="1"/>
  <c r="B122" i="4" s="1"/>
  <c r="D108" i="2"/>
  <c r="F108" i="2" s="1"/>
  <c r="D109" i="2"/>
  <c r="F109" i="2" s="1"/>
  <c r="D110" i="2"/>
  <c r="F110" i="2" s="1"/>
  <c r="D111" i="2"/>
  <c r="F111" i="2" s="1"/>
  <c r="D112" i="2"/>
  <c r="F112" i="2" s="1"/>
  <c r="D113" i="2"/>
  <c r="F113" i="2" s="1"/>
  <c r="D114" i="2"/>
  <c r="F114" i="2" s="1"/>
  <c r="D115" i="2"/>
  <c r="F115" i="2" s="1"/>
  <c r="D116" i="2"/>
  <c r="F116" i="2" s="1"/>
  <c r="D117" i="2"/>
  <c r="F117" i="2" s="1"/>
  <c r="D118" i="2"/>
  <c r="F118" i="2" s="1"/>
  <c r="D119" i="2"/>
  <c r="F119" i="2" s="1"/>
  <c r="D120" i="2"/>
  <c r="F120" i="2" s="1"/>
  <c r="D121" i="2"/>
  <c r="F121" i="2" s="1"/>
  <c r="D122" i="2"/>
  <c r="F122" i="2" s="1"/>
  <c r="D123" i="2"/>
  <c r="F123" i="2" s="1"/>
  <c r="D124" i="2"/>
  <c r="F124" i="2" s="1"/>
  <c r="D125" i="2"/>
  <c r="F125" i="2" s="1"/>
  <c r="D126" i="2"/>
  <c r="F126" i="2" s="1"/>
  <c r="D127" i="2"/>
  <c r="F127" i="2" s="1"/>
  <c r="D128" i="2"/>
  <c r="F128" i="2" s="1"/>
  <c r="D129" i="2"/>
  <c r="F129" i="2" s="1"/>
  <c r="D130" i="2"/>
  <c r="F130" i="2" s="1"/>
  <c r="D131" i="2"/>
  <c r="F131" i="2" s="1"/>
  <c r="D132" i="2"/>
  <c r="F132" i="2" s="1"/>
  <c r="D133" i="2"/>
  <c r="F133" i="2" s="1"/>
  <c r="D134" i="2"/>
  <c r="F134" i="2" s="1"/>
  <c r="D135" i="2"/>
  <c r="F135" i="2" s="1"/>
  <c r="D136" i="2"/>
  <c r="F136" i="2" s="1"/>
  <c r="D137" i="2"/>
  <c r="F137" i="2" s="1"/>
  <c r="D138" i="2"/>
  <c r="F138" i="2" s="1"/>
  <c r="D139" i="2"/>
  <c r="F139" i="2" s="1"/>
  <c r="D140" i="2"/>
  <c r="F140" i="2" s="1"/>
  <c r="D141" i="2"/>
  <c r="F141" i="2" s="1"/>
  <c r="D142" i="2"/>
  <c r="F142" i="2" s="1"/>
  <c r="D143" i="2"/>
  <c r="F143" i="2" s="1"/>
  <c r="D144" i="2"/>
  <c r="F144" i="2" s="1"/>
  <c r="D145" i="2"/>
  <c r="F145" i="2" s="1"/>
  <c r="D146" i="2"/>
  <c r="F146" i="2" s="1"/>
  <c r="D147" i="2"/>
  <c r="F147" i="2" s="1"/>
  <c r="D148" i="2"/>
  <c r="F148" i="2" s="1"/>
  <c r="D149" i="2"/>
  <c r="F149" i="2" s="1"/>
  <c r="D150" i="2"/>
  <c r="F150" i="2" s="1"/>
  <c r="D151" i="2"/>
  <c r="F151" i="2" s="1"/>
  <c r="D152" i="2"/>
  <c r="F152" i="2" s="1"/>
  <c r="D153" i="2"/>
  <c r="F153" i="2" s="1"/>
  <c r="D154" i="2"/>
  <c r="F154" i="2" s="1"/>
  <c r="D155" i="2"/>
  <c r="F155" i="2" s="1"/>
  <c r="D156" i="2"/>
  <c r="F156" i="2" s="1"/>
  <c r="D157" i="2"/>
  <c r="F157" i="2" s="1"/>
  <c r="D158" i="2"/>
  <c r="F158" i="2" s="1"/>
  <c r="D159" i="2"/>
  <c r="F159" i="2" s="1"/>
  <c r="D160" i="2"/>
  <c r="F160" i="2" s="1"/>
  <c r="D161" i="2"/>
  <c r="F161" i="2" s="1"/>
  <c r="D162" i="2"/>
  <c r="F162" i="2" s="1"/>
  <c r="D163" i="2"/>
  <c r="F163" i="2" s="1"/>
  <c r="D164" i="2"/>
  <c r="F164" i="2" s="1"/>
  <c r="D165" i="2"/>
  <c r="F165" i="2" s="1"/>
  <c r="D166" i="2"/>
  <c r="F166" i="2" s="1"/>
  <c r="D167" i="2"/>
  <c r="F167" i="2" s="1"/>
  <c r="D168" i="2"/>
  <c r="F168" i="2" s="1"/>
  <c r="D169" i="2"/>
  <c r="F169" i="2" s="1"/>
  <c r="D170" i="2"/>
  <c r="F170" i="2" s="1"/>
  <c r="D171" i="2"/>
  <c r="F171" i="2" s="1"/>
  <c r="D172" i="2"/>
  <c r="F172" i="2" s="1"/>
  <c r="D173" i="2"/>
  <c r="F173" i="2" s="1"/>
  <c r="D174" i="2"/>
  <c r="F174" i="2" s="1"/>
  <c r="D175" i="2"/>
  <c r="F175" i="2" s="1"/>
  <c r="D176" i="2"/>
  <c r="F176" i="2" s="1"/>
  <c r="D177" i="2"/>
  <c r="F177" i="2" s="1"/>
  <c r="D178" i="2"/>
  <c r="F178" i="2" s="1"/>
  <c r="D179" i="2"/>
  <c r="F179" i="2" s="1"/>
  <c r="D180" i="2"/>
  <c r="F180" i="2" s="1"/>
  <c r="D181" i="2"/>
  <c r="F181" i="2" s="1"/>
  <c r="D182" i="2"/>
  <c r="F182" i="2" s="1"/>
  <c r="D183" i="2"/>
  <c r="F183" i="2" s="1"/>
  <c r="D184" i="2"/>
  <c r="F184" i="2" s="1"/>
  <c r="D185" i="2"/>
  <c r="F185" i="2" s="1"/>
  <c r="D186" i="2"/>
  <c r="F186" i="2" s="1"/>
  <c r="D187" i="2"/>
  <c r="F187" i="2" s="1"/>
  <c r="D188" i="2"/>
  <c r="F188" i="2" s="1"/>
  <c r="D189" i="2"/>
  <c r="F189" i="2" s="1"/>
  <c r="D190" i="2"/>
  <c r="F190" i="2" s="1"/>
  <c r="D191" i="2"/>
  <c r="F191" i="2" s="1"/>
  <c r="D192" i="2"/>
  <c r="F192" i="2" s="1"/>
  <c r="F19" i="2"/>
  <c r="D15" i="2"/>
  <c r="F15" i="2" s="1"/>
  <c r="D16" i="2"/>
  <c r="F16" i="2" s="1"/>
  <c r="D17" i="2"/>
  <c r="F17" i="2" s="1"/>
  <c r="D18" i="2"/>
  <c r="F18" i="2" s="1"/>
  <c r="D19" i="2"/>
  <c r="D20" i="2"/>
  <c r="F20" i="2" s="1"/>
  <c r="D21" i="2"/>
  <c r="F21" i="2" s="1"/>
  <c r="D22" i="2"/>
  <c r="F22" i="2" s="1"/>
  <c r="D23" i="2"/>
  <c r="F23" i="2" s="1"/>
  <c r="D24" i="2"/>
  <c r="F24" i="2" s="1"/>
  <c r="D14" i="2"/>
  <c r="F14" i="2" s="1"/>
  <c r="D5" i="2"/>
  <c r="F5" i="2" s="1"/>
  <c r="D6" i="2"/>
  <c r="F6" i="2" s="1"/>
  <c r="D7" i="2"/>
  <c r="F7" i="2" s="1"/>
  <c r="D8" i="2"/>
  <c r="F8" i="2" s="1"/>
  <c r="D9" i="2"/>
  <c r="F9" i="2" s="1"/>
  <c r="D10" i="2"/>
  <c r="F10" i="2" s="1"/>
  <c r="D11" i="2"/>
  <c r="F11" i="2" s="1"/>
  <c r="D12" i="2"/>
  <c r="F12" i="2" s="1"/>
  <c r="D13" i="2"/>
  <c r="F13" i="2" s="1"/>
  <c r="S5" i="2"/>
  <c r="S179" i="2"/>
  <c r="Q5" i="2"/>
  <c r="Q6" i="2"/>
  <c r="Q10" i="2"/>
  <c r="Q11" i="2"/>
  <c r="Q12" i="2"/>
  <c r="Q14" i="2"/>
  <c r="Q15" i="2"/>
  <c r="Q16" i="2"/>
  <c r="Q17" i="2"/>
  <c r="Q18" i="2"/>
  <c r="S4" i="2"/>
  <c r="Q4" i="2"/>
  <c r="F17" i="7"/>
  <c r="F16" i="7"/>
  <c r="F15" i="7"/>
  <c r="F25" i="7"/>
  <c r="F3" i="7"/>
  <c r="F19" i="7"/>
  <c r="F18" i="7"/>
  <c r="F11" i="7"/>
  <c r="F9" i="7"/>
  <c r="F10" i="7"/>
  <c r="F8" i="7"/>
  <c r="F7" i="7"/>
  <c r="A103" i="4"/>
  <c r="B103" i="4" s="1"/>
  <c r="C103" i="4"/>
  <c r="C104" i="4"/>
  <c r="C105" i="4"/>
  <c r="C106" i="4"/>
  <c r="C107" i="4"/>
  <c r="C88" i="4"/>
  <c r="C89" i="4"/>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A121" i="4"/>
  <c r="B121" i="4" s="1"/>
  <c r="F4" i="7"/>
  <c r="A120" i="4" l="1"/>
  <c r="B120" i="4" s="1"/>
  <c r="A90" i="4"/>
  <c r="B90" i="4" s="1"/>
  <c r="A124" i="4"/>
  <c r="B124" i="4" s="1"/>
  <c r="F107" i="2"/>
  <c r="F90" i="2"/>
  <c r="A123" i="4"/>
  <c r="B123" i="4" s="1"/>
  <c r="A104" i="4"/>
  <c r="B104" i="4" s="1"/>
  <c r="Q94" i="2"/>
  <c r="S134" i="2"/>
  <c r="Q158" i="2"/>
  <c r="Q51" i="2"/>
  <c r="S116" i="2"/>
  <c r="Q168" i="2"/>
  <c r="Q190" i="2"/>
  <c r="Q59" i="2"/>
  <c r="Q19" i="2"/>
  <c r="S95" i="2"/>
  <c r="S146" i="2"/>
  <c r="S94" i="2"/>
  <c r="Q150" i="2"/>
  <c r="Q142" i="2"/>
  <c r="Q134" i="2"/>
  <c r="S171" i="2"/>
  <c r="Q126" i="2"/>
  <c r="Q182" i="2"/>
  <c r="Q118" i="2"/>
  <c r="S163" i="2"/>
  <c r="Q174" i="2"/>
  <c r="Q110" i="2"/>
  <c r="Q27" i="2"/>
  <c r="Q149" i="2"/>
  <c r="Q101" i="2"/>
  <c r="S186" i="2"/>
  <c r="S113" i="2"/>
  <c r="Q165" i="2"/>
  <c r="Q125" i="2"/>
  <c r="Q50" i="2"/>
  <c r="S178" i="2"/>
  <c r="S133" i="2"/>
  <c r="Q180" i="2"/>
  <c r="Q124" i="2"/>
  <c r="Q65" i="2"/>
  <c r="Q25" i="2"/>
  <c r="S169" i="2"/>
  <c r="S62" i="2"/>
  <c r="Q163" i="2"/>
  <c r="Q139" i="2"/>
  <c r="Q123" i="2"/>
  <c r="Q115" i="2"/>
  <c r="Q107" i="2"/>
  <c r="Q91" i="2"/>
  <c r="Q64" i="2"/>
  <c r="Q56" i="2"/>
  <c r="S192" i="2"/>
  <c r="S184" i="2"/>
  <c r="S176" i="2"/>
  <c r="S168" i="2"/>
  <c r="S160" i="2"/>
  <c r="S152" i="2"/>
  <c r="S143" i="2"/>
  <c r="S126" i="2"/>
  <c r="S111" i="2"/>
  <c r="Q173" i="2"/>
  <c r="Q133" i="2"/>
  <c r="Q66" i="2"/>
  <c r="S162" i="2"/>
  <c r="Q164" i="2"/>
  <c r="Q148" i="2"/>
  <c r="Q116" i="2"/>
  <c r="Q57" i="2"/>
  <c r="S153" i="2"/>
  <c r="Q187" i="2"/>
  <c r="Q171" i="2"/>
  <c r="Q147" i="2"/>
  <c r="Q131" i="2"/>
  <c r="Q186" i="2"/>
  <c r="Q178" i="2"/>
  <c r="Q170" i="2"/>
  <c r="Q162" i="2"/>
  <c r="Q154" i="2"/>
  <c r="Q146" i="2"/>
  <c r="Q138" i="2"/>
  <c r="Q130" i="2"/>
  <c r="Q122" i="2"/>
  <c r="Q114" i="2"/>
  <c r="Q106" i="2"/>
  <c r="Q98" i="2"/>
  <c r="Q63" i="2"/>
  <c r="Q55" i="2"/>
  <c r="Q47" i="2"/>
  <c r="Q23" i="2"/>
  <c r="S191" i="2"/>
  <c r="S183" i="2"/>
  <c r="S175" i="2"/>
  <c r="S167" i="2"/>
  <c r="S159" i="2"/>
  <c r="S151" i="2"/>
  <c r="S142" i="2"/>
  <c r="S125" i="2"/>
  <c r="S110" i="2"/>
  <c r="Q181" i="2"/>
  <c r="Q117" i="2"/>
  <c r="Q172" i="2"/>
  <c r="Q132" i="2"/>
  <c r="S161" i="2"/>
  <c r="S112" i="2"/>
  <c r="Q179" i="2"/>
  <c r="Q155" i="2"/>
  <c r="Q185" i="2"/>
  <c r="Q177" i="2"/>
  <c r="Q169" i="2"/>
  <c r="Q161" i="2"/>
  <c r="Q153" i="2"/>
  <c r="Q145" i="2"/>
  <c r="Q137" i="2"/>
  <c r="Q129" i="2"/>
  <c r="Q121" i="2"/>
  <c r="Q113" i="2"/>
  <c r="Q97" i="2"/>
  <c r="Q62" i="2"/>
  <c r="Q54" i="2"/>
  <c r="Q46" i="2"/>
  <c r="Q30" i="2"/>
  <c r="Q22" i="2"/>
  <c r="S190" i="2"/>
  <c r="S182" i="2"/>
  <c r="S174" i="2"/>
  <c r="S166" i="2"/>
  <c r="S158" i="2"/>
  <c r="S150" i="2"/>
  <c r="S140" i="2"/>
  <c r="S124" i="2"/>
  <c r="S52" i="2"/>
  <c r="Q157" i="2"/>
  <c r="Q109" i="2"/>
  <c r="Q42" i="2"/>
  <c r="S170" i="2"/>
  <c r="S145" i="2"/>
  <c r="Q188" i="2"/>
  <c r="Q140" i="2"/>
  <c r="Q92" i="2"/>
  <c r="S177" i="2"/>
  <c r="S132" i="2"/>
  <c r="Q176" i="2"/>
  <c r="Q160" i="2"/>
  <c r="Q144" i="2"/>
  <c r="Q128" i="2"/>
  <c r="Q120" i="2"/>
  <c r="Q112" i="2"/>
  <c r="Q104" i="2"/>
  <c r="Q96" i="2"/>
  <c r="Q61" i="2"/>
  <c r="Q29" i="2"/>
  <c r="S189" i="2"/>
  <c r="S181" i="2"/>
  <c r="S173" i="2"/>
  <c r="S165" i="2"/>
  <c r="S157" i="2"/>
  <c r="S148" i="2"/>
  <c r="S136" i="2"/>
  <c r="S121" i="2"/>
  <c r="S101" i="2"/>
  <c r="S46" i="2"/>
  <c r="S17" i="2"/>
  <c r="Q141" i="2"/>
  <c r="Q93" i="2"/>
  <c r="S154" i="2"/>
  <c r="Q156" i="2"/>
  <c r="Q108" i="2"/>
  <c r="Q49" i="2"/>
  <c r="S185" i="2"/>
  <c r="S144" i="2"/>
  <c r="Q192" i="2"/>
  <c r="Q184" i="2"/>
  <c r="Q152" i="2"/>
  <c r="Q136" i="2"/>
  <c r="Q191" i="2"/>
  <c r="Q183" i="2"/>
  <c r="Q175" i="2"/>
  <c r="Q167" i="2"/>
  <c r="Q159" i="2"/>
  <c r="Q151" i="2"/>
  <c r="Q143" i="2"/>
  <c r="Q135" i="2"/>
  <c r="Q127" i="2"/>
  <c r="Q119" i="2"/>
  <c r="Q111" i="2"/>
  <c r="Q103" i="2"/>
  <c r="Q95" i="2"/>
  <c r="Q60" i="2"/>
  <c r="Q52" i="2"/>
  <c r="Q28" i="2"/>
  <c r="S188" i="2"/>
  <c r="S180" i="2"/>
  <c r="S172" i="2"/>
  <c r="S164" i="2"/>
  <c r="S156" i="2"/>
  <c r="S147" i="2"/>
  <c r="S135" i="2"/>
  <c r="S120" i="2"/>
  <c r="S97" i="2"/>
  <c r="S149" i="2"/>
  <c r="S141" i="2"/>
  <c r="S129" i="2"/>
  <c r="S119" i="2"/>
  <c r="S109" i="2"/>
  <c r="S93" i="2"/>
  <c r="S128" i="2"/>
  <c r="S118" i="2"/>
  <c r="S137" i="2"/>
  <c r="S127" i="2"/>
  <c r="S117" i="2"/>
  <c r="S103" i="2"/>
  <c r="S104" i="2"/>
  <c r="S96" i="2"/>
  <c r="S51" i="2"/>
  <c r="S66" i="2"/>
  <c r="S50" i="2"/>
  <c r="S26" i="2"/>
  <c r="S108" i="2"/>
  <c r="S92" i="2"/>
  <c r="S65" i="2"/>
  <c r="S49" i="2"/>
  <c r="S139" i="2"/>
  <c r="S131" i="2"/>
  <c r="S123" i="2"/>
  <c r="S115" i="2"/>
  <c r="S107" i="2"/>
  <c r="S91" i="2"/>
  <c r="S138" i="2"/>
  <c r="S130" i="2"/>
  <c r="S122" i="2"/>
  <c r="S114" i="2"/>
  <c r="S106" i="2"/>
  <c r="S98" i="2"/>
  <c r="S63" i="2"/>
  <c r="S47"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<sst xmlns="http://schemas.openxmlformats.org/spreadsheetml/2006/main" count="2486" uniqueCount="1868">
  <si>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</si>
  <si>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</si>
  <si>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</si>
  <si>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</si>
  <si>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</si>
  <si>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</si>
  <si>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</si>
  <si>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</si>
  <si>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</si>
  <si>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</si>
  <si>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</si>
  <si>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</si>
  <si>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</si>
  <si>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</si>
  <si>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</si>
  <si>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</si>
  <si>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</si>
  <si>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</si>
  <si>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</si>
  <si>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</si>
  <si>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</si>
  <si>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</si>
  <si>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</si>
  <si>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</si>
  <si>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</si>
  <si>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</si>
  <si>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</si>
  <si>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</si>
  <si>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</si>
  <si>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</si>
  <si>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</si>
  <si>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</si>
  <si>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</si>
  <si>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</si>
  <si>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</si>
  <si>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</si>
  <si>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</si>
  <si>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</si>
  <si>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</si>
  <si>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</si>
  <si>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</si>
  <si>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</si>
  <si>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</si>
  <si>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</si>
  <si>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</si>
  <si>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</si>
  <si>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</si>
  <si>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</si>
  <si>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</si>
  <si>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</si>
  <si>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</si>
  <si>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</si>
  <si>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</si>
  <si>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</si>
  <si>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</si>
  <si>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</si>
  <si>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</si>
  <si>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</si>
  <si>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</si>
  <si>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</si>
  <si>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</si>
  <si>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</si>
  <si>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</si>
  <si>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</si>
  <si>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</si>
  <si>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</si>
  <si>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</si>
  <si>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</si>
  <si>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</si>
  <si>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</si>
  <si>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</si>
  <si>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</si>
  <si>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</si>
  <si>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</si>
  <si>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</si>
  <si>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</si>
  <si>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</si>
  <si>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</si>
  <si>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</si>
  <si>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</si>
  <si>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</si>
  <si>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</si>
  <si>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</si>
  <si>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</si>
  <si>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</si>
  <si>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</si>
  <si>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</si>
  <si>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</si>
  <si>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</si>
  <si>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</si>
  <si>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</si>
  <si>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</si>
  <si>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</si>
  <si>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</si>
  <si>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</si>
  <si>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</si>
  <si>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</si>
  <si>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</si>
  <si>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</si>
  <si>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</si>
  <si>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</si>
  <si>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</si>
  <si>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</si>
  <si>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</si>
  <si>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</si>
  <si>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</si>
  <si>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</si>
  <si>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</si>
  <si>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</si>
  <si>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</si>
  <si>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</si>
  <si>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</si>
  <si>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</si>
  <si>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</si>
  <si>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</si>
  <si>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</si>
  <si>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</si>
  <si>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</si>
  <si>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</si>
  <si>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</si>
  <si>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</si>
  <si>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</si>
  <si>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</si>
  <si>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</si>
  <si>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</si>
  <si>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</si>
  <si>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</si>
  <si>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</si>
  <si>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</si>
  <si>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</si>
  <si>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</si>
  <si>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</si>
  <si>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</si>
  <si>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</si>
  <si>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</si>
  <si>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</si>
  <si>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</si>
  <si>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</si>
  <si>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</si>
  <si>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</si>
  <si>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</si>
  <si>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</si>
  <si>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</si>
  <si>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</si>
  <si>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</si>
  <si>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</si>
  <si>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</si>
  <si>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</si>
  <si>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</si>
  <si>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</si>
  <si>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</si>
  <si>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</si>
  <si>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</si>
  <si>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</si>
  <si>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</si>
  <si>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</si>
  <si>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</si>
  <si>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</si>
  <si>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</si>
  <si>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</si>
  <si>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</si>
  <si>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</si>
  <si>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</si>
  <si>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</si>
  <si>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</si>
  <si>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</si>
  <si>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</si>
  <si>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</si>
  <si>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</si>
  <si>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</si>
  <si>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</si>
  <si>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</si>
  <si>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</si>
  <si>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</si>
  <si>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</si>
  <si>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</si>
  <si>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</si>
  <si>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</si>
  <si>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</si>
  <si>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</si>
  <si>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</si>
  <si>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</si>
  <si>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</si>
  <si>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</si>
  <si>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</si>
  <si>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</si>
  <si>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</si>
  <si>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</si>
  <si>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</si>
  <si>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</si>
  <si>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</si>
  <si>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</si>
  <si>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</si>
  <si>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</si>
  <si>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</si>
  <si>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</si>
  <si>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</si>
  <si>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</si>
  <si>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</si>
  <si>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</si>
  <si>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</si>
  <si>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</si>
  <si>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</si>
  <si>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</si>
  <si>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</si>
  <si>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</si>
  <si>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</si>
  <si>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</si>
  <si>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</si>
  <si>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</si>
  <si>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</si>
  <si>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</si>
  <si>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</si>
  <si>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</si>
  <si>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</si>
  <si>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</si>
  <si>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</si>
  <si>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</si>
  <si>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</si>
  <si>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</si>
  <si>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</si>
  <si>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</si>
  <si>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</si>
  <si>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</si>
  <si>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</si>
  <si>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</si>
  <si>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</si>
  <si>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</si>
  <si>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</si>
  <si>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</si>
  <si>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</si>
  <si>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</si>
  <si>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</si>
  <si>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</si>
  <si>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</si>
  <si>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</si>
  <si>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</si>
  <si>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</si>
  <si>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</si>
  <si>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</si>
  <si>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</si>
  <si>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</si>
  <si>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</si>
  <si>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</si>
  <si>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</si>
  <si>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</si>
  <si>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</si>
  <si>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</si>
  <si>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</si>
  <si>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</si>
  <si>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</si>
  <si>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</si>
  <si>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</si>
  <si>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</si>
  <si>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</si>
  <si>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</si>
  <si>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</si>
  <si>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</si>
  <si>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</si>
  <si>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</si>
  <si>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</si>
  <si>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</si>
  <si>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</si>
  <si>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</si>
  <si>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</si>
  <si>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</si>
  <si>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</si>
  <si>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</si>
  <si>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</si>
  <si>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</si>
  <si>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</si>
  <si>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</si>
  <si>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</si>
  <si>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</si>
  <si>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</si>
  <si>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</si>
  <si>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</si>
  <si>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</si>
  <si>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</si>
  <si>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</si>
  <si>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</si>
  <si>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</si>
  <si>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</si>
  <si>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</si>
  <si>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</si>
  <si>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</si>
  <si>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</si>
  <si>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</si>
  <si>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</si>
  <si>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</si>
  <si>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</si>
  <si>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</si>
  <si>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</si>
  <si>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</si>
  <si>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</si>
  <si>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</si>
  <si>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</si>
  <si>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</si>
  <si>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</si>
  <si>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</si>
  <si>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</si>
  <si>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</si>
  <si>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</si>
  <si>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</si>
  <si>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</si>
  <si>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</si>
  <si>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</si>
  <si>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</si>
  <si>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</si>
  <si>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</si>
  <si>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</si>
  <si>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</si>
  <si>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</si>
  <si>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</si>
  <si>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</si>
  <si>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</si>
  <si>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</si>
  <si>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</si>
  <si>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</si>
  <si>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</si>
  <si>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</si>
  <si>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</si>
  <si>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</si>
  <si>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</si>
  <si>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</si>
  <si>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</si>
  <si>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</si>
  <si>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</si>
  <si>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</si>
  <si>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</si>
  <si>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</si>
  <si>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</si>
  <si>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</si>
  <si>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</si>
  <si>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</si>
  <si>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</si>
  <si>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</si>
  <si>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</si>
  <si>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</si>
  <si>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</si>
  <si>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</si>
  <si>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</si>
  <si>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</si>
  <si>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</si>
  <si>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</si>
  <si>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</si>
  <si>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</si>
  <si>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</si>
  <si>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</si>
  <si>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</si>
  <si>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</si>
  <si>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</si>
  <si>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</si>
  <si>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</si>
  <si>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</si>
  <si>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</si>
  <si>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</si>
  <si>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</si>
  <si>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</si>
  <si>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</si>
  <si>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</si>
  <si>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</si>
  <si>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</si>
  <si>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</si>
  <si>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</si>
  <si>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</si>
  <si>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</si>
  <si>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</si>
  <si>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</si>
  <si>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</si>
  <si>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</si>
  <si>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</si>
  <si>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</si>
  <si>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</si>
  <si>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</si>
  <si>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</si>
  <si>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</si>
  <si>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</si>
  <si>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</si>
  <si>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</si>
  <si>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</si>
  <si>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</si>
  <si>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</si>
  <si>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</si>
  <si>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</si>
  <si>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</si>
  <si>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</si>
  <si>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</si>
  <si>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</si>
  <si>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</si>
  <si>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</si>
  <si>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</si>
  <si>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</si>
  <si>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</si>
  <si>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</si>
  <si>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</si>
  <si>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</si>
  <si>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</si>
  <si>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</si>
  <si>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</si>
  <si>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</si>
  <si>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</si>
  <si>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</si>
  <si>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</si>
  <si>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</si>
  <si>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</si>
  <si>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</si>
  <si>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</si>
  <si>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</si>
  <si>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</si>
  <si>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</si>
  <si>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</si>
  <si>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</si>
  <si>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</si>
  <si>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</si>
  <si>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</si>
  <si>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</si>
  <si>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</si>
  <si>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</si>
  <si>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</si>
  <si>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</si>
  <si>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</si>
  <si>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</si>
  <si>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</si>
  <si>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</si>
  <si>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</si>
  <si>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</si>
  <si>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</si>
  <si>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</si>
  <si>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</si>
  <si>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</si>
  <si>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</si>
  <si>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</si>
  <si>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</si>
  <si>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</si>
  <si>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</si>
  <si>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</si>
  <si>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</si>
  <si>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</si>
  <si>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</si>
  <si>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</si>
  <si>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</si>
  <si>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</si>
  <si>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</si>
  <si>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</si>
  <si>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</si>
  <si>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</si>
  <si>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</si>
  <si>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</si>
  <si>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</si>
  <si>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</si>
  <si>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</si>
  <si>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</si>
  <si>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</si>
  <si>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</si>
  <si>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</si>
  <si>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</si>
  <si>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</si>
  <si>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</si>
  <si>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</si>
  <si>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</si>
  <si>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</si>
  <si>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</si>
  <si>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</si>
  <si>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</si>
  <si>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</si>
  <si>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</si>
  <si>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</si>
  <si>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</si>
  <si>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</si>
  <si>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</si>
  <si>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</si>
  <si>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</si>
  <si>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</si>
  <si>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</si>
  <si>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</si>
  <si>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</si>
  <si>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</si>
  <si>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</si>
  <si>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</si>
  <si>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</si>
  <si>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</si>
  <si>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</si>
  <si>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</si>
  <si>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</si>
  <si>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</si>
  <si>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</si>
  <si>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</si>
  <si>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</si>
  <si>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</si>
  <si>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</si>
  <si>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</si>
  <si>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</si>
  <si>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</si>
  <si>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</si>
  <si>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</si>
  <si>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</si>
  <si>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</si>
  <si>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</si>
  <si>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</si>
  <si>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</si>
  <si>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</si>
  <si>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</si>
  <si>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</si>
  <si>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</si>
  <si>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</si>
  <si>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</si>
  <si>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</si>
  <si>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</si>
  <si>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</si>
  <si>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</si>
  <si>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</si>
  <si>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</si>
  <si>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</si>
  <si>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</si>
  <si>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</si>
  <si>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</si>
  <si>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</si>
  <si>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</si>
  <si>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</si>
  <si>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</si>
  <si>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</si>
  <si>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</si>
  <si>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</si>
  <si>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</si>
  <si>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</si>
  <si>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</si>
  <si>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</si>
  <si>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</si>
  <si>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</si>
  <si>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</si>
  <si>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</si>
  <si>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</si>
  <si>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</si>
  <si>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</si>
  <si>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</si>
  <si>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</si>
  <si>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</si>
  <si>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</si>
  <si>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</si>
  <si>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</si>
  <si>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</si>
  <si>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</si>
  <si>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</si>
  <si>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</si>
  <si>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</si>
  <si>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</si>
  <si>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</si>
  <si>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</si>
  <si>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</si>
  <si>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</si>
  <si>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</si>
  <si>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</si>
  <si>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</si>
  <si>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</si>
  <si>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</si>
  <si>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</si>
  <si>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</si>
  <si>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</si>
  <si>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</si>
  <si>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</si>
  <si>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</si>
  <si>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</si>
  <si>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</si>
  <si>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</si>
  <si>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</si>
  <si>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</si>
  <si>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</si>
  <si>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</si>
  <si>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</si>
  <si>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</si>
  <si>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</si>
  <si>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</si>
  <si>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</si>
  <si>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</si>
  <si>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</si>
  <si>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</si>
  <si>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</si>
  <si>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</si>
  <si>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</si>
  <si>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</si>
  <si>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</si>
  <si>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</si>
  <si>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</si>
  <si>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</si>
  <si>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</si>
  <si>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</si>
  <si>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</si>
  <si>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</si>
  <si>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</si>
  <si>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</si>
  <si>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</si>
  <si>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</si>
  <si>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</si>
  <si>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</si>
  <si>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</si>
  <si>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</si>
  <si>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</si>
  <si>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</si>
  <si>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</si>
  <si>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</si>
  <si>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</si>
  <si>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</si>
  <si>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</si>
  <si>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</si>
  <si>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</si>
  <si>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</si>
  <si>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</si>
  <si>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</si>
  <si>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</si>
  <si>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</si>
  <si>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</si>
  <si>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</si>
  <si>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</si>
  <si>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</si>
  <si>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</si>
  <si>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</si>
  <si>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</si>
  <si>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</si>
  <si>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</si>
  <si>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</si>
  <si>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</si>
  <si>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</si>
  <si>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</si>
  <si>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</si>
  <si>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</si>
  <si>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</si>
  <si>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</si>
  <si>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</si>
  <si>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</si>
  <si>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</si>
  <si>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</si>
  <si>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</si>
  <si>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</si>
  <si>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</si>
  <si>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</si>
  <si>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</si>
  <si>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</si>
  <si>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</si>
  <si>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</si>
  <si>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</si>
  <si>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</si>
  <si>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</si>
  <si>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</si>
  <si>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</si>
  <si>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</si>
  <si>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</si>
  <si>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</si>
  <si>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</si>
  <si>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</si>
  <si>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</si>
  <si>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</si>
  <si>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</si>
  <si>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</si>
  <si>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</si>
  <si>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</si>
  <si>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</si>
  <si>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</si>
  <si>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</si>
  <si>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</si>
  <si>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</si>
  <si>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</si>
  <si>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</si>
  <si>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</si>
  <si>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</si>
  <si>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</si>
  <si>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</si>
  <si>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</si>
  <si>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</si>
  <si>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</si>
  <si>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</si>
  <si>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</si>
  <si>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</si>
  <si>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</si>
  <si>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</si>
  <si>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</si>
  <si>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</si>
  <si>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</si>
  <si>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</si>
  <si>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</si>
  <si>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</si>
  <si>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</si>
  <si>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</si>
  <si>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</si>
  <si>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</si>
  <si>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</si>
  <si>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</si>
  <si>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</si>
  <si>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</si>
  <si>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</si>
  <si>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</si>
  <si>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</si>
  <si>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</si>
  <si>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</si>
  <si>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</si>
  <si>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</si>
  <si>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</si>
  <si>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</si>
  <si>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</si>
  <si>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</si>
  <si>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</si>
  <si>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</si>
  <si>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</si>
  <si>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</si>
  <si>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</si>
  <si>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</si>
  <si>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</si>
  <si>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</si>
  <si>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</si>
  <si>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</si>
  <si>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</si>
  <si>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</si>
  <si>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</si>
  <si>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</si>
  <si>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</si>
  <si>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</si>
  <si>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</si>
  <si>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</si>
  <si>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</si>
  <si>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</si>
  <si>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</si>
  <si>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</si>
  <si>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</si>
  <si>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</si>
  <si>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</si>
  <si>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</si>
  <si>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</si>
  <si>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</si>
  <si>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</si>
  <si>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</si>
  <si>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</si>
  <si>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</si>
  <si>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</si>
  <si>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</si>
  <si>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</si>
  <si>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</si>
  <si>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</si>
  <si>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</si>
  <si>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</si>
  <si>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</si>
  <si>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</si>
  <si>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</si>
  <si>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</si>
  <si>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</si>
  <si>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</si>
  <si>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</si>
  <si>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</si>
  <si>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</si>
  <si>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</si>
  <si>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</si>
  <si>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</si>
  <si>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</si>
  <si>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</si>
  <si>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</si>
  <si>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</si>
  <si>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</si>
  <si>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</si>
  <si>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</si>
  <si>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</si>
  <si>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</si>
  <si>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</si>
  <si>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</si>
  <si>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</si>
  <si>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</si>
  <si>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</si>
  <si>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</si>
  <si>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</si>
  <si>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</si>
  <si>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</si>
  <si>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</si>
  <si>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</si>
  <si>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</si>
  <si>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</si>
  <si>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</si>
  <si>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</si>
  <si>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</si>
  <si>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</si>
  <si>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</si>
  <si>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</si>
  <si>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</si>
  <si>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</si>
  <si>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</si>
  <si>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</si>
  <si>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</si>
  <si>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</si>
  <si>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</si>
  <si>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</si>
  <si>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</si>
  <si>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</si>
  <si>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</si>
  <si>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</si>
  <si>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</si>
  <si>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</si>
  <si>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</si>
  <si>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</si>
  <si>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</si>
  <si>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</si>
  <si>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</si>
  <si>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</si>
  <si>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</si>
  <si>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</si>
  <si>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</si>
  <si>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</si>
  <si>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</si>
  <si>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</si>
  <si>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</si>
  <si>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</si>
  <si>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</si>
  <si>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</si>
  <si>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</si>
  <si>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</si>
  <si>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</si>
  <si>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</si>
  <si>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</si>
  <si>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</si>
  <si>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</si>
  <si>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</si>
  <si>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</si>
  <si>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</si>
  <si>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</si>
  <si>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</si>
  <si>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</si>
  <si>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</si>
  <si>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</si>
  <si>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</si>
  <si>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</si>
  <si>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</si>
  <si>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</si>
  <si>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</si>
  <si>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</si>
  <si>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</si>
  <si>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</si>
  <si>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</si>
  <si>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</si>
  <si>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</si>
  <si>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</si>
  <si>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</si>
  <si>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</si>
  <si>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</si>
  <si>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</si>
  <si>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</si>
  <si>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</si>
  <si>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</si>
  <si>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</si>
  <si>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</si>
  <si>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</si>
  <si>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</si>
  <si>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</si>
  <si>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</si>
  <si>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</si>
  <si>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</si>
  <si>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</si>
  <si>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</si>
  <si>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</si>
  <si>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</si>
  <si>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</si>
  <si>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</si>
  <si>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</si>
  <si>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</si>
  <si>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</si>
  <si>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</si>
  <si>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</si>
  <si>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</si>
  <si>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</si>
  <si>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</si>
  <si>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</si>
  <si>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</si>
  <si>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</si>
  <si>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</si>
  <si>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</si>
  <si>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</si>
  <si>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</si>
  <si>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</si>
  <si>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</si>
  <si>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</si>
  <si>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</si>
  <si>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</si>
  <si>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</si>
  <si>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</si>
  <si>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</si>
  <si>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</si>
  <si>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</si>
  <si>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</si>
  <si>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</si>
  <si>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</si>
  <si>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</si>
  <si>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</si>
  <si>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</si>
  <si>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</si>
  <si>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</si>
  <si>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</si>
  <si>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</si>
  <si>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</si>
  <si>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</si>
  <si>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</si>
  <si>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</si>
  <si>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</si>
  <si>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</si>
  <si>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</si>
  <si>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</si>
  <si>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</si>
  <si>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</si>
  <si>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</si>
  <si>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</si>
  <si>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</si>
  <si>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</si>
  <si>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</si>
  <si>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</si>
  <si>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</si>
  <si>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</si>
  <si>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</si>
  <si>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</si>
  <si>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</si>
  <si>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</si>
  <si>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</si>
  <si>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</si>
  <si>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</si>
  <si>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</si>
  <si>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</si>
  <si>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</si>
  <si>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</si>
  <si>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</si>
  <si>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</si>
  <si>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</si>
  <si>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</si>
  <si>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</si>
  <si>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</si>
  <si>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</si>
  <si>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</si>
  <si>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</si>
  <si>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</si>
  <si>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</si>
  <si>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</si>
  <si>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</si>
  <si>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</si>
  <si>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</si>
  <si>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</si>
  <si>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</si>
  <si>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</si>
  <si>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</si>
  <si>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</si>
  <si>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</si>
  <si>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</si>
  <si>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</si>
  <si>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</si>
  <si>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</si>
  <si>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</si>
  <si>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</si>
  <si>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</si>
  <si>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</si>
  <si>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</si>
  <si>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</si>
  <si>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</si>
  <si>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</si>
  <si>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</si>
  <si>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</si>
  <si>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</si>
  <si>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</si>
  <si>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</si>
  <si>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</si>
  <si>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</si>
  <si>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</si>
  <si>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</si>
  <si>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</si>
  <si>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</si>
  <si>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</si>
  <si>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</si>
  <si>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</si>
  <si>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</si>
  <si>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</si>
  <si>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</si>
  <si>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</si>
  <si>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</si>
  <si>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</si>
  <si>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</si>
  <si>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</si>
  <si>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</si>
  <si>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</si>
  <si>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</si>
  <si>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</si>
  <si>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</si>
  <si>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</si>
  <si>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</si>
  <si>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</si>
  <si>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</si>
  <si>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</si>
  <si>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</si>
  <si>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</si>
  <si>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</si>
  <si>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</si>
  <si>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</si>
  <si>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</si>
  <si>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</si>
  <si>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</si>
  <si>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</si>
  <si>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</si>
  <si>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</si>
  <si>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</si>
  <si>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</si>
  <si>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</si>
  <si>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</si>
  <si>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</si>
  <si>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</si>
  <si>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</si>
  <si>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</si>
  <si>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</si>
  <si>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</si>
  <si>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</si>
  <si>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</si>
  <si>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</si>
  <si>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</si>
  <si>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</si>
  <si>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</si>
  <si>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</si>
  <si>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</si>
  <si>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</si>
  <si>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</si>
  <si>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</si>
  <si>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</si>
  <si>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</si>
  <si>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</si>
  <si>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</si>
  <si>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</si>
  <si>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</si>
  <si>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</si>
  <si>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</si>
  <si>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</si>
  <si>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</si>
  <si>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</si>
  <si>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</si>
  <si>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</si>
  <si>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</si>
  <si>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</si>
  <si>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</si>
  <si>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</si>
  <si>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</si>
  <si>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</si>
  <si>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</si>
  <si>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</si>
  <si>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</si>
  <si>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</si>
  <si>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</si>
  <si>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</si>
  <si>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</si>
  <si>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</si>
  <si>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</si>
  <si>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</si>
  <si>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</si>
  <si>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</si>
  <si>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</si>
  <si>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</si>
  <si>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</si>
  <si>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</si>
  <si>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</si>
  <si>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</si>
  <si>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</si>
  <si>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</si>
  <si>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</si>
  <si>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</si>
  <si>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</si>
  <si>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</si>
  <si>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</si>
  <si>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</si>
  <si>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</si>
  <si>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</si>
  <si>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</si>
  <si>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</si>
  <si>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</si>
  <si>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</si>
  <si>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</si>
  <si>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</si>
  <si>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</si>
  <si>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</si>
  <si>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</si>
  <si>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</si>
  <si>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</si>
  <si>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</si>
  <si>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</si>
  <si>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</si>
  <si>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</si>
  <si>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</si>
  <si>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</si>
  <si>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</si>
  <si>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</si>
  <si>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</si>
  <si>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</si>
  <si>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</si>
  <si>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</si>
  <si>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</si>
  <si>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</si>
  <si>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</si>
  <si>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</si>
  <si>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</si>
  <si>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</si>
  <si>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</si>
  <si>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</si>
  <si>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</si>
  <si>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</si>
  <si>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</si>
  <si>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</si>
  <si>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</si>
  <si>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</si>
  <si>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</si>
  <si>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</si>
  <si>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</si>
  <si>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</si>
  <si>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</si>
  <si>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</si>
  <si>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</si>
  <si>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</si>
  <si>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</si>
  <si>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</si>
  <si>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</si>
  <si>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</si>
  <si>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</si>
  <si>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</si>
  <si>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</si>
  <si>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</si>
  <si>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</si>
  <si>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</si>
  <si>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</si>
  <si>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</si>
  <si>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</si>
  <si>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</si>
  <si>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</si>
  <si>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</si>
  <si>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</si>
  <si>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</si>
  <si>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</si>
  <si>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</si>
  <si>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</si>
  <si>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</si>
  <si>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</si>
  <si>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</si>
  <si>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</si>
  <si>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</si>
  <si>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</si>
  <si>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</si>
  <si>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</si>
  <si>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</si>
  <si>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</si>
  <si>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</si>
  <si>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</si>
  <si>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</si>
  <si>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</si>
  <si>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</si>
  <si>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</si>
  <si>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</si>
  <si>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</si>
  <si>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</si>
  <si>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</si>
  <si>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</si>
  <si>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</si>
  <si>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</si>
  <si>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</si>
  <si>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</si>
  <si>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</si>
  <si>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</si>
  <si>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</si>
  <si>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</si>
  <si>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</si>
  <si>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</si>
  <si>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</si>
  <si>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</si>
  <si>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</si>
  <si>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</si>
  <si>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</si>
  <si>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</si>
  <si>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</si>
  <si>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</si>
  <si>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</si>
  <si>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</si>
  <si>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</si>
  <si>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</si>
  <si>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</si>
  <si>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</si>
  <si>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</si>
  <si>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</si>
  <si>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</si>
  <si>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</si>
  <si>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</si>
  <si>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</si>
  <si>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</si>
  <si>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</si>
  <si>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</si>
  <si>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</si>
  <si>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</si>
  <si>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</si>
  <si>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</si>
  <si>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</si>
  <si>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</si>
  <si>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</si>
  <si>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</si>
  <si>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</si>
  <si>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</si>
  <si>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</si>
  <si>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</si>
  <si>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</si>
  <si>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</si>
  <si>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</si>
  <si>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</si>
  <si>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</si>
  <si>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</si>
  <si>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</si>
  <si>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</si>
  <si>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</si>
  <si>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</si>
  <si>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</si>
  <si>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</si>
  <si>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</si>
  <si>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</si>
  <si>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</si>
  <si>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</si>
  <si>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</si>
  <si>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</si>
  <si>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</si>
  <si>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</si>
  <si>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</si>
  <si>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</si>
  <si>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</si>
  <si>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</si>
  <si>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</si>
  <si>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</si>
  <si>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</si>
  <si>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</si>
  <si>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</si>
  <si>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</si>
  <si>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</si>
  <si>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</si>
  <si>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</si>
  <si>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</si>
  <si>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</si>
  <si>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</si>
  <si>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</si>
  <si>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</si>
  <si>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</si>
  <si>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</si>
  <si>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</si>
  <si>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</si>
  <si>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</si>
  <si>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</si>
  <si>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</si>
  <si>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</si>
  <si>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</si>
  <si>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</si>
  <si>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</si>
  <si>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</si>
  <si>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</si>
  <si>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</si>
  <si>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</si>
  <si>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</si>
  <si>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</si>
  <si>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</si>
  <si>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</si>
  <si>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</si>
  <si>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</si>
  <si>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</si>
  <si>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</si>
  <si>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</si>
  <si>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</si>
  <si>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</si>
  <si>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</si>
  <si>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</si>
  <si>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</si>
  <si>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</si>
  <si>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</si>
  <si>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</si>
  <si>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</si>
  <si>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</si>
  <si>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</si>
  <si>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</si>
  <si>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</si>
  <si>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</si>
  <si>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</si>
  <si>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</si>
  <si>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</si>
  <si>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</si>
  <si>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</si>
  <si>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</si>
  <si>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</si>
  <si>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</si>
  <si>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</si>
  <si>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</si>
  <si>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</si>
  <si>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</si>
  <si>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</si>
  <si>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</si>
  <si>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</si>
  <si>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</si>
  <si>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</si>
  <si>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</si>
  <si>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</si>
  <si>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</si>
  <si>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</si>
  <si>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</si>
  <si>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</si>
  <si>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</si>
  <si>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</si>
  <si>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</si>
  <si>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</si>
  <si>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</si>
  <si>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</si>
  <si>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</si>
  <si>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</si>
  <si>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</si>
  <si>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</si>
  <si>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</si>
  <si>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</si>
  <si>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</si>
  <si>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</si>
  <si>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</si>
  <si>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</si>
  <si>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</si>
  <si>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</si>
  <si>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</si>
  <si>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</si>
  <si>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</si>
  <si>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</si>
  <si>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</si>
  <si>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</si>
  <si>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</si>
  <si>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</si>
  <si>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</si>
  <si>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</si>
  <si>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</si>
  <si>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</si>
  <si>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</si>
  <si>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</si>
  <si>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</si>
  <si>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</si>
  <si>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</si>
  <si>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</si>
  <si>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</si>
  <si>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</si>
  <si>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</si>
  <si>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</si>
  <si>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</si>
  <si>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</si>
  <si>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</si>
  <si>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</si>
  <si>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</si>
  <si>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</si>
  <si>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</si>
  <si>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</si>
  <si>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</si>
  <si>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</si>
  <si>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</si>
  <si>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</si>
  <si>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</si>
  <si>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</si>
  <si>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</si>
  <si>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</si>
  <si>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</si>
  <si>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</si>
  <si>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</si>
  <si>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</si>
  <si>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</si>
  <si>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</si>
  <si>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</si>
  <si>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</si>
  <si>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</si>
  <si>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</si>
  <si>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</si>
  <si>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</si>
  <si>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</si>
  <si>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</si>
  <si>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</si>
  <si>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</si>
  <si>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</si>
  <si>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</si>
  <si>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</si>
  <si>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</si>
  <si>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</si>
  <si>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</si>
  <si>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</si>
  <si>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</si>
  <si>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</si>
  <si>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</si>
  <si>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</si>
  <si>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</si>
  <si>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</si>
  <si>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</si>
  <si>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</si>
  <si>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</si>
  <si>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</si>
  <si>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</si>
  <si>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</si>
  <si>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</si>
  <si>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</si>
  <si>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</si>
  <si>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</si>
  <si>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</si>
  <si>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</si>
  <si>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</si>
  <si>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</si>
  <si>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</si>
  <si>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</si>
  <si>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</si>
  <si>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</si>
  <si>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</si>
  <si>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</si>
  <si>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</si>
  <si>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</si>
  <si>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</si>
  <si>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</si>
  <si>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</si>
  <si>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</si>
  <si>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</si>
  <si>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</si>
  <si>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</si>
  <si>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</si>
  <si>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</si>
  <si>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</si>
  <si>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</si>
  <si>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</si>
  <si>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</si>
  <si>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</si>
  <si>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</si>
  <si>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</si>
  <si>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</si>
  <si>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</si>
  <si>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</si>
  <si>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</si>
  <si>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</si>
  <si>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</si>
  <si>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</si>
  <si>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</si>
  <si>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</si>
  <si>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</si>
  <si>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</si>
  <si>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</si>
  <si>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</si>
  <si>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</si>
  <si>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</si>
  <si>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</si>
  <si>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</si>
  <si>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</si>
  <si>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</si>
  <si>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</si>
  <si>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</si>
  <si>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</si>
  <si>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</si>
  <si>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</si>
  <si>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</si>
  <si>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</si>
  <si>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</si>
  <si>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</si>
  <si>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</si>
  <si>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</si>
  <si>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</si>
  <si>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</si>
  <si>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</si>
  <si>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</si>
  <si>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</si>
  <si>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</si>
  <si>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</si>
  <si>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</si>
  <si>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</si>
  <si>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</si>
  <si>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</si>
  <si>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</si>
  <si>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</si>
  <si>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</si>
  <si>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</si>
  <si>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</si>
  <si>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</si>
  <si>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</si>
  <si>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</si>
  <si>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</si>
  <si>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</si>
  <si>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</si>
  <si>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</si>
  <si>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</si>
  <si>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</si>
  <si>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</si>
  <si>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</si>
  <si>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</si>
  <si>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</si>
  <si>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</si>
  <si>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</si>
  <si>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</si>
  <si>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</si>
  <si>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</si>
  <si>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</si>
  <si>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</si>
  <si>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</si>
  <si>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</si>
  <si>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</si>
  <si>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</si>
  <si>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</si>
  <si>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</si>
  <si>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</si>
  <si>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</si>
  <si>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</si>
  <si>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</si>
  <si>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</si>
  <si>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</si>
  <si>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</si>
  <si>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</si>
  <si>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</si>
  <si>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</si>
  <si>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</si>
  <si>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</si>
  <si>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</si>
  <si>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</si>
  <si>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</si>
  <si>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</si>
  <si>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</si>
  <si>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</si>
  <si>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</si>
  <si>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</si>
  <si>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</si>
  <si>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</si>
  <si>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</si>
  <si>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</si>
  <si>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</si>
  <si>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</si>
  <si>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</si>
  <si>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</si>
  <si>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</si>
  <si>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</si>
  <si>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</si>
  <si>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</si>
  <si>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</si>
  <si>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</si>
  <si>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</si>
  <si>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</si>
  <si>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</si>
  <si>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</si>
  <si>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</si>
  <si>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</si>
  <si>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</si>
  <si>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</si>
  <si>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</si>
  <si>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</si>
  <si>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</si>
  <si>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</si>
  <si>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</si>
  <si>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</si>
  <si>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</si>
  <si>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</si>
  <si>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</si>
  <si>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</si>
  <si>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</si>
  <si>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</si>
  <si>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</si>
  <si>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</si>
  <si>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</si>
  <si>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</si>
  <si>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</si>
  <si>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</si>
  <si>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</si>
  <si>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</si>
  <si>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</si>
  <si>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</si>
  <si>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</si>
  <si>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</si>
  <si>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</si>
  <si>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</si>
  <si>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</si>
  <si>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</si>
  <si>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</si>
  <si>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</si>
  <si>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</si>
  <si>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</si>
  <si>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</si>
  <si>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</si>
  <si>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</si>
  <si>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</si>
  <si>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</si>
  <si>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</si>
  <si>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</si>
  <si>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</si>
  <si>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</si>
  <si>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</si>
  <si>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</si>
  <si>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</si>
  <si>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</si>
  <si>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</si>
  <si>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</si>
  <si>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</si>
  <si>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</si>
  <si>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</si>
  <si>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</si>
  <si>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</si>
  <si>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</si>
  <si>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</si>
  <si>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</si>
  <si>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</si>
  <si>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</si>
  <si>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</si>
  <si>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</si>
  <si>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</si>
  <si>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</si>
  <si>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</si>
  <si>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</si>
  <si>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</si>
  <si>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</si>
  <si>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</si>
  <si>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</si>
  <si>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</si>
  <si>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</si>
  <si>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</si>
  <si>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</si>
  <si>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</si>
  <si>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</si>
  <si>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</si>
  <si>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</si>
  <si>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</si>
  <si>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</si>
  <si>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</si>
  <si>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</si>
  <si>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</si>
  <si>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</si>
  <si>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</si>
  <si>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</si>
  <si>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</si>
  <si>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</si>
  <si>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</si>
  <si>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</si>
  <si>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</si>
  <si>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</si>
  <si>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</si>
  <si>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</si>
  <si>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</si>
  <si>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</si>
  <si>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</si>
  <si>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</si>
  <si>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</si>
  <si>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</si>
  <si>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</si>
  <si>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</si>
  <si>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</si>
  <si>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</si>
  <si>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</si>
  <si>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</si>
  <si>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</si>
  <si>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</si>
  <si>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</si>
  <si>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</si>
  <si>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</si>
  <si>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</si>
  <si>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</si>
  <si>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</si>
  <si>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</si>
  <si>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</si>
  <si>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</si>
  <si>
    <t>a) No. Figure 1-1 does not include SDG&amp;E’s risk aversion.
b) Not applicable</t>
  </si>
  <si>
    <t>To distinguish and quantify the wildfire risk for a given risk driver that occurred at locations prone to wildfire conditions, the 99th percentile wind gust for a given location is compared to the 25th, 50th, 75th of the overall 99th percentile wind guests for all HFTD locations. The weight (WRwind) of the wind component for a risk event is calculated using 20, 21, 22, and 23, respectively.
The frequency of the ignition events (Rfreq) is aggregated by the FPI level, wind gust category, and consequence category. For drivers that do not have CPUC reportable ignitions, this multiply factor (n_ignition_events_normalized) would be 1.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
Rfreq = n_ignition_events_normalized × WRwind × Wcon × Σn Rcon
The ignition events are normalized using the min-max scaling normalization formula:</t>
  </si>
  <si>
    <t>SDG&amp;E objects to the request to the extent is seeks information that is publicly available and equally available to the requestor. Subject to and without waiving the foregoing objections, SDG&amp;E responds as follows:
SDG&amp;E does not have technical documentation regarding this Mann Whitney Test but abundant explanations can be found online. The goal is to test the statistical significance of a risk factor for a given risk driver. Risk events for each diver category are not normally distributed, which is the main reason Mann Whitney Test is used to run the statistical test instead of using T test. The data used for this test are processed in python, mannwhitneyu() function under “scipy.stats” library.
The underlying data have risk factors mapped to individual risk event observations. The data field, FPI value, is spatially and temporally mapped to each observation; whereas other risk factors, such as temperature and slope, are mapped spatially to the asset where the risk events were observed. The data are sampled into two groups, a given risk driver and all other observations before running this test. The OEIS table 3-1 shows the result of the test for each risk driver category when compared with all the other risk drivers.</t>
  </si>
  <si>
    <t>As illustrated in Table 5-7, Wildfire risk constitutes the majority of the Overall Utility Risk,
significantly outweighing the contributions from PSPS and PEDS risks. Over the course of the 5
million simulated years, the most extreme wildfire scenario, resulting in an estimated cost of
approximately $211 billion, was driven by two ignition events that coincidentally occurred under
the same simulation seed ID.
The table below shows how the maximum values are derived based on the Monte Carlo
simulation:
Ignition 1 Ignition 2 Total
Sim Weather Conditions Date 11/12/2018 11/17/2014 ---
Ignition ID 403589 1012407 ---
Seed ID 11792465 11792465 ---
Total Acres Burned 43,703 35,934 79,637
Total Structures Destroyed 6,029 4,042 10,071
Sim Max Wind Gust Conditions 62 55 ---
SCADA Sect. Device 907-1562AE 909-451 ---
Feeder ID 907 909 ---
Wildfire Total Risk (with Risk
Aversion) [M$] $136,729.33 $74,237.73 $210,967.06
Wildfire Total Risk (without Risk
Aversion) [M$] $7,559.78 $4,989.72 $12,549.50
Wildfire Safety Risk (without Risk
Aversion) [M$] $1,427.77 $863.42 $2,291.19
Wildfire Financial Risk (without Risk
Aversion) [M$] $6,132.00 $4,126.24 $10,258.25
Wildfire Reliability Risk (without
Risk Aversion) [M$] $0.01 $0.05 $0.06</t>
  </si>
  <si>
    <t>Please see attached spreadsheet titled “SDGE Response MGRA-2026-8-
03_Q5_SDGE_125_worst_fire_days_stats_2025_05_15.xlsx” for the list of 125 days and
percentile values of acres burned and structure destroyed for each day. This is the data as
referenced on page 45 of SDG&amp;E’s 2026-2028 WMP.
This list is currently under review by the Meteorology and Risk Analytics teams. Given the
extreme fire weather conditions experienced within SDG&amp;E’s service territory between November 2024 and January 2025, SDG&amp;E is evaluating the inclusion of these recent dates in future analyses.</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</si>
  <si>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 hours broken out into Residential and C&amp;I. Please see the attached spreadsheet titled “SDGE Response MGRA-2026-8-03_Q06-OEIS-Table-
4-3.xlsx.”</t>
  </si>
  <si>
    <t>SDG&amp;E objects to the request to the extent it is argumentative and mischaracterizes SDG&amp;E’s modeling functions. SDG&amp;E further objects to the request to the extent it is vague and ambiguous, and fails to identify with specificity the information requested. Subject to and without waiving the
foregoing objections, SDG&amp;E responds as follows:
SDG&amp;E does not default to undergrounding as the preferred mitigation strategy. For each feeder segment, SDG&amp;E evaluates risk reduction and cost-benefit ratios for both Combined Covered Conductor and Strategic Undergrounding mitigation options. As stated in the 2026-2028 WMP filing, mitigations are selected by considering their Cost Benefit Ratio (CBR) estimates which encompass risk reduction estimates, as well as both upfront installation and lifecycle costs. Lifecycle costs are essential to making informed and cost-effective decisions in infrastructure investments. They encompass not only the initial investment in mitigation measures but also the ongoing costs of maintenance, operations, and potential upgrades. See section 6.1.3 of the 2026-2028 WMP filing for further details.</t>
  </si>
  <si>
    <t>Yes, the covered conductor deployment is expected to continue unabated while SDG&amp;E reorganizes the Project Management Office (PMO) services. There will be some overlap between the incumbent PMO service provider and the new PMO service provider to ensure a smooth transition. The new PMO service provider may also subcontract some of their services with the incumbent to ensure there are no disruptions in the program.</t>
  </si>
  <si>
    <t>For a-f all the requested tables are available on SDG&amp;E’s website at https://www.sdge.com/2026-
2028-wildfire-mitigation-plan</t>
  </si>
  <si>
    <t>Please see the attached gdb titled, “SDGE_Frequently_De-energized_circuits.gdb.”</t>
  </si>
  <si>
    <t>SDGE divides the service territory into 8 operational districts. The FPI is computed daily for each operational district using live fuel moisture values, dead fuel moisture values, grass NDVI values, dewpoint depression and sustained wind speed forecast. The output is not gridded, and each district receives an FPI value from 1-17. Historical values are archived in a spreadsheet and are not posted publicly.
a. For operational FPI values, SDGE started keeping daily records of the data in April 2013 but there exists intermittent values as far back as late September 2012. Again, the FPI values are calculated per district and not for a set of otherwise specified geographic points.</t>
  </si>
  <si>
    <t>Regarding Contractor Employees with Minimum Qualifications
On pages 229 through 231 of its 2026-2028 Base WMP, SDG&amp;E lists the worker titles, qualifications, and training associated with its vegetation management workforce. SDG&amp;E indicates that for several positions (Pre-Inspector, Tree Trim General Foreperson/Supervisor, and Tree Trimmer), the total number of employees with each position is greater than the number of minimally qualified employees. This suggests that some employees holding the Pre-Inspector, Tree Trim General Foreperson/Supervisor, or Tree Trimmer title do not possess minimum qualifications.
a. Are there employees with each of the above worker titles who do not hold the minimum qualifications for their position?
i. If yes, list other factors associated with each worker title that contribute to a hiring decision for an employee who does not possess minimum qualifications.
ii. If no, explain why there is a difference between the number of employees with minimum qualifications and the total number of employees.</t>
  </si>
  <si>
    <t>Regarding Fire Potential Index for Action Initiation
On page 252 of its 2026-2028 Base WMP SDG&amp;E states that, “The FPI reflects key variables such as the state of native grasses across the service territory (‘green-up’), fuels (ratio of DFM component to LFM component), and weather (sustained wind speed and dew point depression). Each of these variables is assigned to a numeric value. Those numeric values are summed up to generate a Fire Potential Index value from 0 to 17 that expresses the degree of fire threat expected for each of the seven days in the forecast. The numeric values are grouped as ‘Normal’, ‘Elevated’, or ‘Extreme’.”
a. Provide the following information regarding the Fire Potential Index (FPI) breakpoints and how each is used in the initiation of PSPS events.
i. A detailed description of the weather conditions associated with each level of the FPI breakpoint (i.e., Normal, Elevated, and Extreme).
ii. The initiation criteria for PSPS events for FPI breakpoint (i.e., Normal, Elevated, and Extreme).
b. Provide the following information regarding the FPI breakpoints and how they are used for actions taken in the field.
i. A detailed description of actions taken in the field that are associated with each FPI breakpoint (i.e., Normal, Elevated, and Extreme).</t>
  </si>
  <si>
    <t>Regarding SDG&amp;E’s Response to SDGE-25U-01
In Appendix D, pages 1-2, of SDG&amp;E’s 2026-2028 Base WMP, SDG&amp;E provides its response to SDGE-25U-01. Calculating Risk Scores Using Maximum Consequence Values.
a. In its response, SDG&amp;E states that “Moving forward, the new risk event probability distribution outputs, along with statistical distribution metrics such as mean and various percentiles, will be used to inform future optimal mitigation prioritization decisions.”
i. When does SDG&amp;E intend to start using the new outputs?
ii. If the new outputs have been implemented already, provide a detailed description of how the new risk event probability distributions impacted SDG&amp;E’s risk model scores. This must include, at a minimum:
(1) A list showing any shifts to risk ranking prioritizations.
(2) Heatmaps of risk distributions across SDG&amp;E’s territory showing changes in risk scores.
b. In its response, SDG&amp;E states that “the wildfire risk modeling approach will continue to be updated” and that “assumptions and inputs used in the models will be continuously reviewed and enhanced.”
i. What frequency does SDG&amp;E plan on updating its risk models?
ii. What frequency does SDG&amp;E plan on reviewing and enhancing assumptions and inputs?
iii. Provide SDG&amp;E’s timeline including concrete milestones and associated dates for future risk modeling updates.</t>
  </si>
  <si>
    <t>Regarding SDG&amp;E’s Response to SDGE-23B-04
In Appendix D, pages 3-4, of SDG&amp;E’s 2026-2028 Base WMP, SDG&amp;E provides its response to SDGE-23B-04. Incorporation of Extreme Weather Scenarios into Planning Models.
a. In SDG&amp;E’s response, SDG&amp;E states that its latest model methodology estimates “upper tail risk, which includes rare and extreme scenarios.” On page 51 of SDG&amp;E’s 2026-2028 Base WMP, SDG&amp;E states that it “does not currently analyze extreme events or highly uncertain scenarios” and that “the WiNGS-Planning model is designed to incorporate historical weather conditions experienced within the service territory.”
i. Describe how “rare and extreme scenarios” differ from “extreme events or highly uncertain scenarios” in these two instances.
b. On page 51 of SDG&amp;E’s 2026-2028 Base WMP, SDG&amp;E states that “the potential incorporation of climate change scenarios based on the latest climate modeling projection datasets that are being produced with the support from California Energy Commission are currently being evaluated.”
i. Provide a timeline with concrete milestones and dates for SDG&amp;E’s evaluation for integration of climate change scenarios.
c. In SDG&amp;E’s response, SDG&amp;E states that the framework allows SDG&amp;E to “generate statistical estimates of potential wind events over the maximum asset life of its system.”
i. What estimates did SDG&amp;E use for maximum asset life, given that the fire behavior scenarios used span the years 2013 to 2021?
ii. Describe how SDG&amp;E integrated and estimated the maximum asset life into risk modeling.</t>
  </si>
  <si>
    <t>Regarding SDG&amp;E’s response to SDGE-25U-02
In Appendix D, pages 5-6, of SDG&amp;E’s 2026-2028 Base WMP, SDG&amp;E provides its response to SDGE-25U-02 Cross-Utility Collaboration on Best Practices for Inclusion of Climate Change Forecasts in Consequence Modeling, Inclusion of Community Vulnerability in Consequence Modeling, and Utility Vegetation Management for Wildfire Safety.
In SDG&amp;E’s response, SDG&amp;E describes monthly meetings held focusing on WMP activities and topics. Provide the dates and topics associated with each meeting held.</t>
  </si>
  <si>
    <t>Regarding SDG&amp;E’s response to SDGE-25U-03
In Appendix D, pages 7-29, of SDG&amp;E’s 2026-2028 Base WMP, SDG&amp;E provides its response to SDGE-25U-03. Third-Party Recommendations for Model Improvements.
In Table 4-1: WiNGS-Planning Risk Model Updates, SDG&amp;E provides a status of “Not Applicable” for the following recommendations: CHI Update and Mean Value Assessment. Explain why these recommendations are listed as “Not Applicable.”</t>
  </si>
  <si>
    <t>Regarding reduction in 2025 targets/expenditure for Lightning Arrestor
Removal/Replacement (WMP.550) and Avian Protection (WMP.972)
In its Petition to Amend, SDG&amp;E requests to reduce its 2025 targets for Lightning Arrestor
Removal/Replacement (WMP.550) from 1,848 to 90 and for Avian Protection (WMP.972) from
200 to 95 poles.1
SDG&amp;E revised its projected 2025 capital expenditure for Lightning Arrestor
Removal/Replacement (WMP.550) from $3.483 million to $0, and for Avian Protection
(WMP.972) from $1.512 million to $0.2
In its General Rate Case (GRC) decision, the California Public Utilities Commission (CPUC)
adopted a capital forecast of $3.2 million for SDG&amp;E’s lightning arrestor replacement and
avian protection programs.3,4 The CPUC adopted forecast is $0.357 million lower than
SDG&amp;E’s proposal in the GRC application.
a. Explain why its projected expenditure in its Petition to Amend for the Lightning
Arrestor Removal/Replacement (WMP.550) and Avian Protection (WMP.972) initiatives
are $0 even though the CPUC adopted a capital forecast of $3.2 million.
b. Provide the unit cost of lightning arrestor removal and replacement in High Fire Threat
district (HFTD) Tier 2 and Tier 3 and the number of lightning arrestors SDG&amp;E plans to
remove/replace in Tier 2 and Tier 3, respectively.
i. If the total annual cost is higher than that adopted by the CPUC, provide
justification for the higher unit cost.
c. Explain why SDG&amp;E’s 2025 Avian Protection (WMP.972) target is reduced even though
the category is uncontested in the GRC decision.</t>
  </si>
  <si>
    <t>Regarding reduction in 2025 targets/expenditure for Detailed Vegetation Inspections
(WMP.494)
In its Petition to Amend, SDG&amp;E seeks to reduce its 2025 Detailed Vegetation Inspections
(WMP.494) target from 485,400 inspections to 255,000 inspections in the HFTD.5
Correspondingly, SDG&amp;E requested to reduce its HFTD expenditure from $32.639 million to
$30.854 million.6
For the category of Vegetation Management and Inspection – Tree Trimming only, the GRC
decision authorized $26.612 million for the work in the HFTD, which is $0.62 million lower
than SDG&amp;E’s proposal ($27.232 million) due to lower unit ($97 in Tier 2 and Tier 3) cost
adopted.7 CPUC also authorized $15.269 million in the non-HFTD for the 2024 test year, which
is consistent with SDG&amp;E’s proposal.8 For the category of Vegetation Management and
Inspection, the GRC decision authorized $ 12.481 million, which is $3.552 million less than
SDG&amp;E’s request ($ 16.033 million, post-Update Testimony forecast).9
The GRC decision did not discuss the number of inspections for this category.10
a. Provide the number of inspections SDG&amp;E planned in its GRC application that formed
the basis for the $41.881 million CPUC authorization in both HFTD and non-HFTD.11
Include a reference (from its GRC filing, include the URL and page number) for the
number of inspections.
i. If the number of inspections SDG&amp;E plans to conduct in its GRC application is
not consistent with the target changes in the Petition to Amend, provide
justification for the difference in the scope of work.
b. Explain why inspections are only performed in the HFTD when there is an authorized
non-HFTD forecast.
c. Provide unit costs for Detailed Vegetation Inspections (WMP.494) in the HFTD and non-
HFTD.
i. If SDG&amp;E’s unit cost calculates to a higher total cost than $26.612 million
(HFTD) and $15.269 million (non-HFTD) authorized by the CPUC, provide
justification for the higher unit costs.</t>
  </si>
  <si>
    <t>Regarding reduction in 2025 targets/expenditure for Pole Clearing (WMP.512)
In its Petition to Amend, SDG&amp;E seeks to reduce its 2025 Pole Clearing (WMP.512) target from
33,010 poles to 22,000 poles.12 SDG&amp;E requests to reduce its operations expenditure for Pole
Clearing (WMP.512) from $8.13 million to $6.427 million.13
The GRC decision adopts a 2024 forecast of $5.369 million for Pole Brushing/Clearing with the
same number of poles SDG&amp;E stated in its GRC application.14 CPUC’s authorization is $2.524
million less than SDG&amp;E’s request ($7.893 million) in its GRC application.15
a. From its GRC application, provide the number of poles SDG&amp;E planned to clear that
formed the basis for the $7.893 million requested by SDG&amp;E.16 Include a reference
(from its GRC filing, include the URL and page number) for the number of poles.
b. Provide the unit cost for Pole Clearing (WMP.512) in HFTD Tier 2 and Tier 3, and the
number of poles SDG&amp;E plans to brush in each tier.
i. If the unit cost amounts to a total cost higher than the $5.369 million
authorized by the CPUC, provide justification for the higher unit cost.
c. Provide justification for reduced target request given that the GRC decision does not
discuss the scope of pole brushing/clearing. The acceptance of Cal Advocate’s
recommendation implicitly endorses workloads per year; the workloads forecast by
SDGE and recommended by Cal Advocates are equal – it’s only the unit cost that
differs.17 
i. If the number of poles SDG&amp;E plans to clear is not consistent with the number
provided in its GRC application, provide justification for the difference in the
scope of work.</t>
  </si>
  <si>
    <t>Regarding reduction in 2024 targets for Fuels Management (WMP.497)
In its Petition to Amend, SDG&amp;E seeks to reduce its 2024 Fuel Management (WMP.497) target
from 500 poles to 150 poles.18
The GRC decision adopts a 2024 forecast of $5.246 million with the same number of structures
SDG&amp;E stated in its GRC application. CPUC’s authorization is $1.028 million less than SDG&amp;E’s
request ($6.274 million) in its GRC application.
a. From SDG&amp;E’s GRC application, provide the number of structures SDG&amp;E planned to
clear in 2024 that formed the basis for the $6.274 million forecast proposed by the
SDG&amp;E.19 SDG&amp;E must include a reference to a GRC filing (including URL and page
number) for the number of structures.
b. Provide the unit cost for Fuels Management (WMP.497) in HFTD Tier 2 and Tier 3, , and
the number of structures SDG&amp;E cleared in each Tier from its GRC application.
i. If the unit cost amounts to a total annual cost higher than the $5.246 million
authorized by the CPUC, provide justification for the higher unit cost.
c. Provide justification for reducing its 2024 target given that the GRC decision did not
reduce the scope of the program.
i. If the request to reduce its target to 150 poles for 2024 is not consistent with
the number provided in the GRC application, provide justification to the
difference in the scope of work.</t>
  </si>
  <si>
    <t>Regarding reduction in 2025 targets and expenditures for Distribution Vegetation
Inspections (WMP.494) and Pole Clearing (WMP.512)
a. Complete the table below by listing the proposed target in SDG&amp;E’s Petition to
Amend, unit costs, and total costs in 2021 dollars.
i. If any of the expenditures in the “2025 Total Cost” column are different from
the expenditures in the “GRC Authorized Cost” column explain why.
Data Request OEIS-P-WMP_2025-SDGE-04
7
Initiative Location Unit
2025 Target
in Petition to
Amend
2025
Unit
Cost
(2021
$/unit)
2025 Total
Cost
(millions
of 2021 $)
GRC
Authorized
Cost
(millions of
2021 $)
Distribution
Vegetation
Inspections
(WMP.494)
Non-HFTD Inspections 15.269
Distribution
Vegetation
Inspections
(WMP.494)
HFTD Inspections 26.612
Pole Clearing
(WMP.512) HFTD Poles 5.369</t>
  </si>
  <si>
    <t>Regarding reduction in 2024 targets and expenditure for Fuels Management (WMP.497)
a. Complete the table below by listing the proposed target in SDG&amp;E’s Petition to
Amend, unit costs, and total costs in 2021 dollars.
i. If any of the expenditures in the “2024 Total Cost” column are different from
the expenditures in the “GRC Authorized Cost” column explain why.
Initiative Location Unit
2024 Target
in Petition to
Amend
2024
Unit
Cost
(2021
$/unit)
2024 Total
Cost
(millions
of 2021 $)
GRC
Authorized
Cost
(millions of
2021 $)
Fuels
Management
(WMP.497)
HFTD Poles 5.264</t>
  </si>
  <si>
    <t>Regarding reduction in 2025 target for Covered Conductor (WMP.455)
In its Petition to Amend, SDG&amp;E seeks to increase its 2025 target from 40 miles to 50 miles
with the capital expenditure increased from $67.63 million to $81.43 million.20 SDG&amp;E’s
petition produces a unit cost of $1.623 million per mile.
In the GRC decision, the CPUC adopted $71.9 million for 100 miles of covered conductor, for
an average cost of less than $1 million per mile.21
Explain the $1.623 million unit cost for covered conductor. Present the historic unit cost data
and itemize the key expenses included when estimating the unit cost for covered conductor.</t>
  </si>
  <si>
    <t>Regarding reduction in 2025 targets/expenditure for Strategic Pole Replacement
Program (WMP.1189)
In its Petition to Amend, SDG&amp;E seeks to decrease its 2025 target from 291 poles to 200 poles
while requesting to increase its capital expenditure from $6.948 million to $7.923 million.
As provided in SDG&amp;E’s response to Data Request OEIS-P-WMP_2025-SDGE-01,22 the Strategic
Pole Replacement Program initiative (WMP.1189) is part of the High Risk Pole Replacement
Program in the GRC decision, which is an uncontested category in the GRC decision.23
a. Provide an explanation for the reduced target and increased expenditure.
b. Provide an explanation for increased unit cost for the initiative, given the increased
expenditure and decrease in target.</t>
  </si>
  <si>
    <t>Regarding reduction in targets for uncontested initiatives and for initiatives that the
GRC decision adopted SDG&amp;E’s proposal
In its Petition to Amend, SDG&amp;E requested target changes for nine initiatives and
accompanying expenditure reductions for initiatives that were not contested in the GRC.24
• 2024 target changes
o Distribution Communications Reliability Improvements (WMP.549)
o Distribution Infrared Inspections (WMP.481)
o Standby Power Program (WMP.468)
 The GRC decision adopted SDG&amp;E’s proposal.25
• 2024 and 2025 target changes
o Drone Assessments (WMP.552)
• 2025 target changes
o Strategic Pole Replacement Program (WMP.1189)
o Transmission OH Hardening (WMP.543)
o Distribution Communications Reliability Improvements (WMP.549)
o Connectors, including hotline clamps (WMP.464)
o Expulsion Fuse Replacement (WMP.459)
Provide explanations for each of the target and expenditure reductions for the above
initiatives.</t>
  </si>
  <si>
    <t>Regarding revenue requirement and capital expenditure
In its Petition to Amend, SDG&amp;E indicated that there is a “Revenue Requirement Shortfall” of
$0.148 billion to complete the GRC-authorized capital expenditure (Capex).26 In addition,
SDG&amp;E stated the total “Actual/Forecasted Capex” is $1.045 billion while the total “Adjusted
Capex Target” is $1.086 billion.27
The GRC decision stated that the CPUC adopted “…a base margin revenue (O&amp;M and capital
revenue requirement) increase of 3 percent each year for 2025, 2026, and 2027 plus certain
wildfire mitigations, including undergrounding and covered conductor” which allows SDG&amp;E
to “fund incremental capital additions for wildfire mitigation programs that are important for infrastructure safety.”28 The GRC decision goes on to state that it provides “… both just and
reasonable returns for the utilities and affordable rates for ratepayers.”29
a. Provide a reference from the GRC decision (include a URL and page number) for the in
the “Authorized Capital Expenditures (Capex)” values SDG&amp;E provides in its Petition to
Amend.30
b. Provide explanations for the “Revenue Requirement Shortfall”.
c. Provide high-level explanation on the calculation of “Adjusted Capex Target”.
d. Provide explanations to the $41 million difference between the total
“Actual/Forecasted Capex” and “Adjusted Capex.” 31</t>
  </si>
  <si>
    <t>Q11. Regarding memorandum accounts
In the GRC decision, the CPUC decided not to modify the Wildfire Mitigation Plan
Memorandum Account (WMPMA).32,33 The decision also converted the existing two-way Tree
Trimming Balancing Account into a one-way Vegetation Management Balancing Account
(WMBA) with an accompanying Vegetation Management Memorandum Account (VMMA) for
spend above the VMBA authorization.
Provide the table from pages 2 and 3 of the Petition to Amend listing the initiatives. For each,
identify whether the initiative is eligible to be booked in the WMPMA, the VMBA, or the VMMA.</t>
  </si>
  <si>
    <t>SDGE 2025 Petition to Amend</t>
  </si>
  <si>
    <t>https://www.sdge.com/sites/default/files/regulatory/SDGE%20Response%20MGRA-2026-8-03.pdf</t>
  </si>
  <si>
    <t>https://www.sdge.com/sites/default/files/regulatory/SDGE%20Response%20MGRA-2026-8-03.pdf
https://www.sdge.com/sites/default/files/regulatory/SDGE%20Response%20MGRA-2026-8-03_Q5_SDGE_125_worst_fire_days_stats_2025_05_15.xlsx</t>
  </si>
  <si>
    <t>https://www.sdge.com/sites/default/files/regulatory/SDGE%20Response%20MGRA-2026-8-03.pdf
https://www.sdge.com/sites/default/files/regulatory/SDGE%20Response%20MGRA-2026-8-03_Q06-OEIS-Table-4-3.xlsx</t>
  </si>
  <si>
    <t>https://www.sdge.com/sites/default/files/regulatory/SDGE%20Response%20MGRA-2026-8-03.pdf
https://www.sdge.com/sites/default/files/regulatory/SDGE_Frequently_De-energized_circuits.gdb_.zip</t>
  </si>
  <si>
    <t>After further investigation with its contractors, SDG&amp;E has determined that it erred in its initial reporting of the number of contracted employees who possess minimum qualifications compared to the total number of employees. SDG&amp;E can confirm that all contracted employee positions including Pre-Inspector, Tree Trim General Foreperson/Supervisor, and Tree Trimmer possess the minimum qualifications. The error was related to the number of employees who possess specific certifications, which are not a requirement of employment. SDG&amp;E will update the number of contracted employees in Revision 1 of the 2026-2028 WMP.</t>
  </si>
  <si>
    <t>a.i. Please reference the attached document titled “SDGE Response OEIS-P-WMP_2025-SDGE-03_Q2_Fire Potential Index (FPI).pdf.” Weather conditions are a function of dewpoint depression and sustained wind speeds. Since each break point is a function of dead fuel moisture, live fuel moisture, grass NDVI, dewpoint depression and sustained wind speeds, no single value of wind or dewpoint depression defines each breakpoint - they are defined by the combination of all variables and are based on a backcast against historical fires as shown in the figures below. a.ii. The FPI is a consideration for PSPS but not the only one. The following outlines the procedure for initializing a PSPS from a Meteorology perspective:
1. Has the National Weather Service (NWS) provided any indication in their forecast discussion, forecast products or social media communications that a Red Flag Warning or critical fire weather conditions may be possible during the forecast period?
2.Has the GACC in Riverside, CA given any indication in their forecast discussion/products or social media communications of a “High Risk Day” or any Santa Ana Wildfire Threat Index rating may be issued?
3. Does the SDG&amp;E Fire Potential Index show that a combination of fuel dryness and Santa Ana winds may lead to the potential for large wildfire (FPI 14 or above)?
4. Do initial wind speed forecasts generated by SDG&amp;E meteorology models (WRF and AI forecasting) indicate a reasonable probability of reaching alert speeds for any of the SDG&amp;E weather stations?
5. Do the forecasted weather conditions warrant a convening of executive leadership to discuss the potential for PSPS Protocols?
b.i. SDG&amp;E has several procedures that outline company responsibilities and action required for each breakpoint.
Electric Distribution Operations (EDO) has procedures during SDG&amp;E fire conditions that outline the distribution operating restrictions and notifications required for overhead facilities during various operating condition levels, to include operating under NORMAL conditions (1-11), ELEVATED Conditions (12-14), and EXTREME Conditions (15-17).Electric Grid Operations at SDG&amp;E has fire preparedness and transmission restrictions that outline the transmission operating restrictions and notifications required for overhead facilities during various operating condition levels, to include operating under NORMAL conditions (1-11), ELEVATED Conditions (12-14) , and EXTREME Conditions (15-17).
SDG&amp;E operations and maintenance has a wildland fire prevention plan that outlines the minimum wildland fire prevention standards for all system Operations &amp; Maintenance work conducted in wildland areas of our service territory. The plan provides a wildland fire risk and mitigation matrix based on work activity within Fire Potential Index (FPI) or Project Activity Level (PAL) areas to set a level for minimum fire prevention and suppression tools. The Fire Potential Index (FPI) (1-17) is a comprehensive assessment of fire risk, used as a tool for making operation &amp; maintenance decisions related to fire prevention. The tool converts environmental, statistical, and scientific data into an easily understood forecast of short-term fire threat. The 7-day forecast is used for planning purposes, while the daily FPI is used for work activities. The FPI is used to determine the fire potential for each day (Normal, Elevated, or Extreme).</t>
  </si>
  <si>
    <t>a.
i. SDG&amp;E has begun adopting risk event probability distribution outputs from its WiNGS-Planning model as of Q1 2025 and first reported on them in the 2026-2028 WMP base filing.
ii. The new risk event probability distributions, derived from the WiNGS-Planning model, have been implemented in alignment with the Cost-Benefit Ratio (CBR) framework outlined in SDG&amp;E’s forthcoming 2025 Risk Assessment and Mitigation Phase (RAMP) filing. This represents a significant methodological shift from the Risk Spend Efficiency (RSE) framework used in the 2021 RAMP filing—as required by the CPUC.
Under the new framework, risk is quantified in monetary terms, replacing the Multi-Attribute Value Framework (MAVF) previously used. The updated model outputs include comprehensive statistical distribution metrics—such as mean, P95, P99, and maximum values—providing a probabilistic view of risk events. This contrasts with the earlier approach, which relied on a single deterministic risk score per asset.
Key impacts of this upgrade include:
- The probabilistic modeling approach offers greater transparency into the range and likelihood of potential risk events, rather than a single-point estimate.
- The use of trained predictive models to estimate ignition events introduces a more data-driven and forward-looking risk assessment capability.
- Technosylva simulation data used in the old model uses a 8 hour run simulation, whereas the new model uses a 24 hour run simulation
Due to the change in risk units and modeling methodology, direct comparisons of risk scores between the old and new frameworks are not feasible. Instead, changes in risk rankings could provide a lens through which to assess the impact of the new model. However, comparing ranking outputs from the two models is further complicated due to differences in GIS data snapshots associated with the official model runs dates, which reflect changes in the electric infrastructure over time, such as installation of new sectionalizing devices, undergrounding of overhead lines, covered conductor of existing bare wires, thereby introducing variability unrelated to the modeling framework change itself.
For a list of segment ranking comparisons, please see attached file titled “SDGE Response OEIS-P-WMP_2025-SDGE-03__Q3_rank_summary.xlsx.”
(2) SDG&amp;E does not currently have a comparison between risk scores generated under the previous MAVF methodology and those produced using the new Cost-Benefit framework. Developing a meaningful comparison would require substantial resources and the application of several assumptions. However, SDG&amp;E could generate heatmaps illustrating shifts in risk rankings across feeder segments within its service territory, but it would take several weeks to complete. SDG&amp;E can begin this work, once OEIS confirms that it would like SDG&amp;E to spend weeks creating these heatmaps.
b.
i. SDG&amp;E’s risk models are continuously in the process of development and review for potential enhancements and currently follow a minimum yearly cadence of release of new production versions. ii. SDG&amp;E’s review and enhancement of assumptions and inputs for its risk models coincide with the release of each new production version. iii. SDG&amp;E maintains a proactive and iterative approach to enhancing its risk modeling capabilities. As part of our commitment to continuous improvement, SDG&amp;E reviews its risk models annually. This process includes a thorough evaluation of model performance, integration of new data, and consideration of feedback from both intervenors and the Office of Energy Infrastructure Safety (OEIS). SDG&amp;E prioritizes and execute updates based on this feedback to ensure our models remain robust, transparent, and aligned with evolving risk landscapes.
Looking ahead, SDG&amp;E’s roadmap for future risk modeling enhancements is guided by the Risk Modeling Improvement Plan outlined in the 2026–2028 WMP, Section 5, OEIS Table 5-6: Utility Risk Assessment Improvement Plan, as well as any feedback collected in the Risk Modeling Working Groups where SDG&amp;E is actively participating</t>
  </si>
  <si>
    <t>a)
i. In the context of the reference on page 3 of Appendix D, SDGE-23B-04. Incorporation of Extreme Weather Scenarios into Planning Models, “rare and extreme scenarios” is referring to the upper tail risk interval of the probabilistic distribution that accounts for rare but catastrophic risk events. The full probabilistic distribution of risk events leveraging Technosylva’s outputs calculated under extreme fire weather days are currently accounted for in SDG&amp;E’s risk modeling framework. The reference on page 51 of the 2026-2028 Base WMP, from Section 5.3.2 Extreme-Event/High Uncertainty Scenarios, is in the context of rare and extreme risk event hazards that are not accounted for in SDG&amp;E’s current risk modeling, including black swan events such as acts of terrorism, multi-hazard scenarios such as ignitions from another source during a PSPS, extended drought, etc.
b)
i. SDG&amp;E is exploring multiple methodologies to model future wildfire risk, with particular emphasis on projecting potential increases in acres burned relative to historical baseline. A key objective is to align these projections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aim to reflect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
c)
i. A 5 million simulation run was performed leveraging Probability of Ignition (POI) model outputs and fire behavior scenarios from Technosylva’s WRRM model that include weather conditions observed from 2013 to 2021 to simulate annual wildfire risk event scenarios, effectively equating 5 million years being simulated. The maximum asset life is modeled for Combined Covered Conductor and Undergrounding with an assumed lifespan of 55 years in alignment with guidance from the with the Electric Undergrounding Program (EUP) risk modeling reporting requirements established by Energy Safety pursuant to Senate Bill 884.
ii. Maximum asset life is utilized to estimate projected risk reduction benefits over the life of the asset as part of the calculation of Cost Benefit Ratio (CBR) metrics for each mitigation type, which account for annual inflation and various benefit discount rates scenarios over that lifetime. For further details on how CBR metrics are calculated, see Section 6.2.1.2 Risk Impact of Activities in SDG&amp;E’s 2026-2028 WMP report.</t>
  </si>
  <si>
    <t>Please see attached document titled, “SDGE Response OEIS-P-WMP_2025-SDGE-03_Q5.pdf.”</t>
  </si>
  <si>
    <t>In Table 4-1: WiNGS-Planning Risk Model Updates, SDG&amp;E initially marked the CHI Update and Mean Value Assessment recommendations as “Not Applicable” incorrectly. These entries will be corrected to reflect their true status:
- The CHI update has been completed and subsequently removed from the WiNGS-Planning model, as the integration of WiNGS-Ops into WiNGS-Planning now captures this information.
- The Mean Value Assessment is currently underway, with completion anticipated before 2027. With the transition to a probabilistic risk assessment framework, SDG&amp;E considers this requirement to be almost completed through the enhanced modeling approach.</t>
  </si>
  <si>
    <t>Regarding Database(s) Used for Data Storage:
On page 288 of its 2026-2028 Base WMP, SDG&amp;E lists the different databases used for data storage among its various enterprise systems. SDG&amp;E indicates several databases that are in use (Oracle, SAP Hana, Azure, AWS, Proprietary Databases, etc.).
a. Provide an overview of any data governance plan that SDG&amp;E has in place.
b. Provide a description of SDG&amp;E’s ability to migrate data across systems, such as between third-party software and internal proprietary databases, if any.
i. If migration of data across systems is not possible, what internal plan does SDG&amp;E have to ensure complete data migration in the future?</t>
  </si>
  <si>
    <t>Regarding SDG&amp;E’s response to SDG&amp;E-25U-08:
In response to SDGE-25U-08, SDG&amp;E lists findings resulting from its 2024 IR inspections in Table 9-1. In 2024, thermography findings were created on the structures listed in the table below.
a. For each structure, indicate in the adjacent columns if the structure was observed by continuous monitoring technology as of April 1, 2024. For each structure that was monitored by any continuous monitoring technology (ARFS, PQ, or other) as of April 1, 2024, indicate whether any inspections were triggered as a result of the continuous monitoring technology, provide the type of inspection that was performed, and provide the date the inspection was performed.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P737707
P192259
P479712
P192287
P570385
P11850
P192306
P474064
P201281
P279981
P379031
Z245659
Z731331
P227944
Z118778
Z473088
Z229374
P839538
P734600
P933220
P2135672414
P313295
P2157171985
P174771</t>
  </si>
  <si>
    <t>Regarding Continuous Monitoring Technology Deployment:
a. Provide the total number of structures in SDG&amp;E’s HFTD/HFRA.
b. Provide the number of structures in SDG&amp;E’s HFTD/HRA continuously monitored by both PQ sensors and ARFS as of Jan 1, 2025.
c. Provide the number of structures in SDG&amp;E’s HFTD/HFRA continuously monitored by PQ sensors but not ARFS as of Jan 1, 2025.
d. Provide the number of structures in SDG&amp;E’s HFTD/HFRA continuously monitored by ARFS but not PQ sensors as of Jan 1, 2025.
e. List any other continuous monitoring sensors or technologies deployed by SDG&amp;E that have been used or are planned for use to inform grid inspections and/or corrective grid work.</t>
  </si>
  <si>
    <t>Regarding Inspections Trigged by Continuous Monitoring Technology:
a. Describe the process for initiating an inspection due to ARFS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ARFS data.
b. Describe the process for initiating an inspection due to PQ sensor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PQ sensor data.
c. Provide the total number of inspections initiated in 2024 as a result of ARFS data.
i. Provide the number of such inspections that resulted in level 1 findings.
ii. Provide the number of such inspections that resulted in level 2 findings.
d. Provide the total number of inspections initiated in 2024 as a result of PQ sensor data.
i. Provide the number of such inspections that resulted in level 1 findings.
ii. Provide the number of such inspections that resulted in level 2 findings.</t>
  </si>
  <si>
    <t>Regarding Transmission Inspection QA/QC
a. Provide a copy of SDG&amp;E document TCM 807, Section 5.2: Condition Assessment, Version 8G.</t>
  </si>
  <si>
    <t>Regarding Weather Station Maintenance and Calibration
In section 10.5.5 of the Wildfire Mitigation Plan Guidelines on page 136, the utility companies must provide an “acceptable percentage of weather station outages as defined by the electric corporation.” Page 252 of the 2026-2028 Base SDG&amp;E WMP Submission states, “although SDG&amp;E does not have a set acceptable outage percentage, the stations have consistently maintained a 99 percent communication rate.”
a. Provide an acceptable percentage of weather station outages in which SDG&amp;E will still be able to operate without an increase in risk or impact to the PSPS decision making as outlined in the Wildfire Mitigation Plan Guidelines.
i. If SDG&amp;E cannot provide what percentage of weather station outages is defined as acceptable, provide an explanation why it cannot.</t>
  </si>
  <si>
    <t>Regarding Vegetation Inspections and Pole Clearing Targets:
Page 104 of the Wildfire Mitigation Plan Guidelines states “Targets for inspection activities (programs) of overhead electrical assets must use circuit miles as the unit.”
a. Provide all quarterly and year-end targets from Table 9-2 for the following programs in circuit miles:
i. Detailed Inspection (WMP.494)
ii. Off-Cycle Patrol (WMP.508)</t>
  </si>
  <si>
    <t>Regarding Vegetation Management QA/QC Pass Rate Targets:
On page 224 of its 2026-2028 Base WMP, SDG&amp;E targets a 90% pass rate for its “Quality assurance/quality control of Vegetation Management” (WMP.505) initiative. On page 290 of its 2023-2025 Base WMP, SDG&amp;E targets a pass rate of 95% for all three of its QA/QC audits. SDG&amp;E states that in 2022 it achieved a pass rate of 94% for pre-inspection, 99% for tree trimming, and 97% for pole clearing activities.
a. Explain why SDG&amp;E has lowered its pass rate target for QA/QC in its 2026-2028 Base WMP.
b. Describe any obstacles to SDG&amp;E increasing the QA/QC pass rate target each year from 2026-2028 (e.g., need for additional training, longer time to complete vegetation management work, human error, etc.).</t>
  </si>
  <si>
    <t>Regarding the Granularity of Priority Levels in Past Due Vegetation Management Work Orders:
On page 228 of its 2026-2028 Base WMP, SDG&amp;E categorizes past due work orders by “Low Priority” and “High Priority.” On page 227 of its 2026-2028 WMP, SDG&amp;E sets work completion timelines for routine pruning and removal of “60 to 120 days following inspections,” and “Memo” work order timelines of “the same day the condition is observed, the next day, or within 30 days.”
a. Complete the table below, in the format of Table 9-8, to disaggregate low and high priority past due pruning and removal work into the following priority levels: 60-120 days, within 30 days, next day, same day.
Number of Past Due Vegetation Management Work Orders Categorized by Age and Priority Levels
Priority Level
0-30 Days
31-90 Days
91-180 Days
181+ Days
60-120 Days
Within 30 Days
Next Day
Same Day</t>
  </si>
  <si>
    <t>Regarding SDG&amp;E’s Pole Clearing Program:
On page 213 of its 2026-2028 Base WMP, SDG&amp;E states, "The determination to stop clearing poles with exempt equipment was made due to the evaluation of cost efficiencies,environmental impacts, impacts to customers, and the general absence of ignition data associated with exempt equipment."
a. Did SDG&amp;E consult with other electrical corporations before deciding to stop clearing vegetation around poles with Public Resource Code (PRC) 4292 exempt equipment?
i. List all electrical corporations that SDG&amp;E consulted in making this decision.
ii. Provide summaries of any discussions with these electrical corporations that informed SDG&amp;E’s evaluation and decision-making process.
iii. Did SDG&amp;E request ignition data associate with PRC 4292 exempt equipment from other electrical corporations?
1. If ignition data was requested, provide a summary of the ignition data received from each electrical corporation SDG&amp;E consulted.
iv. If SDG&amp;E did not consult with other electrical corporations, explain why.
b. Provide the ignition data that was used to support SDG&amp;E's claim that there is a general absence of ignition data associated with PRC 4292 exempt equipment.
i. What time period did the ignition data cover?
ii. How many ignitions, if any, were identified as being associated with PRC 4292 exempt equipment?
c. Were customer opinions solicited or considered when evaluating the customer impacts of clearing vegetation around poles with PRC 4292 exempt equipment?
i. If so, provide a summary of the customer feedback received regarding this activity.
ii. If customer input was not solicited, explain the basis of SDG&amp;E’s determination that clearing vegetation around PRC 4292 exempt equipment has customer impacts.
d. Were environmental experts or formal assessments used in evaluating the environmental impacts of clearing vegetation around poles with PRC 4292 exempt equipment?
i. If so, provide a summary of the findings from those environmental assessments regarding this activity.
ii. If environmental experts or assessments were not used, explain SDG&amp;E’s decision-making process for determining that clearing around PRC 4292 exempt poles has environmental impacts.</t>
  </si>
  <si>
    <t>Regarding SDG&amp;E’s Pole Clearing Target (WMP.512):
On page 208 of its 2026-2028 Base WMP, SDG&amp;E sets annual targets in 2026, 2027, and 2028 of 22,000 poles. On page 257 of its 2023-2025 Base WMP, SDG&amp;E set annual targets for 2023, 2024, and 2025 of 33,010 poles. The delta between SDG&amp;E’s targets in the 2026-2028 Base WMP and SDG&amp;E’s 2023-2025 Base WMP is 11,010 poles. On page 211 of its 2026-2028 Base WMP, SDG&amp;E states that “Since the 2023-2025 Base WMP, SDG&amp;E has ceased performing pole clearing on poles with exempt equipment, such as hotline clamps (HLC).”
a. Of the 11,010 poles that SDG&amp;E no longer plans to clear, provide the number of those poles that hold exempt equipment and do not hold any non-exempt equipment.
b. If some of the 11,010 poles that SDG&amp;E no longer plans to clear hold non-exempt equipment, describe the other operational decisions that led to SDG&amp;E’s plan to no longer clear these poles.
c. Provide details of any risk reduction measures that will compensate for the reduced volume of pole clearing work.</t>
  </si>
  <si>
    <t>Regarding SDG&amp;E’s Early Fault Detection Third Party Evaluation:
In its response to the Early Fault Detection Implementation (SDGE-25U-05) ACI on page 32 of Appendix D in SDG&amp;E's 2026-2028 WMP, SDG&amp;E stated: "A third party was engaged to evaluate its effectiveness, and based on their analysis, several changes were implemented to accommodate system tracing and ensure the accurate coverage of the installed devices."
a. Provide a copy of this third-party evaluation and analysis.
b. Provide a summary of the types of issues missed that resulted in the ten false negatives.</t>
  </si>
  <si>
    <t>Regarding SDG&amp;E’s Risk Reduction in OEIS Table 8-1:
Energy Safety’s understanding of the expected risk reduction for the activities is Section 8 Grid Design &amp; System Hardening and Grid Operations reported in OEIS Table 8-1 of SDG&amp;E's 2026-2028 WMP is currently calculated at a segment/circuit level in which work is being completed. However, the expected risk reduction to be reported in Table 8-1 should reflect the reduction in SDG&amp;E's overall wildfire and PSPS risk – in other words, the impact of each activity on the enterprise-wide risk.
a. Is the expected risk reduction for activities reported in OEIS Table 8-1 calculated at a segment/circuit level in which work is being completed? If not, explain how SDG&amp;E calculated the expected risk reduction values in Table 8-1.
b. Provide the updated risk reduction percentages for each activity reported in OEIS Table 8-1 for the years 2026, 2027, and 2028, calculated at the overall enterprise level.
c. Provide the updated expected risk reduction percentages for each activity reported in OEIS Table 6-3 using the same update to the calculation as Table 8-1 in part (b).</t>
  </si>
  <si>
    <t>Regarding OEIS Table 6-4:
a. Provide an updated version of OEIS Table 6-4 (SDG&amp;E’s 2026-2028 Base WMP, p. 116; and Appendix F, pp. 58-73) via Excel with the following additional columns for each circuit/circuit segment:
i. Total Circuit Mileage Undergrounded as of EOY 2025
ii. Total Circuit Mileage of Covered Conductor as of EOY 2025
iii. Total Circuit Mileage Planned for Undergrounding (for 2026, 2027, and 2028, respectively)
iv. Total Circuit Mileage Planned for Covered Conductor (for 2026, 2027, and 2028, respectively)</t>
  </si>
  <si>
    <t>Regarding OEIS Table 6-1:
a. Provide the total overall utility risk value used to calculate the percentage of overall utility risk percentages shown in OEIS Table 6-1 (SDG&amp;E’s 2026-2028 Base WMP, p. 84 Appendix F, pp. 12-55)
b. Provide an updated version of OEIS Table 6-1 via Excel with the following additional columns for each circuit/circuit segment:
i. Safety Risk Score Component of Wildfire Risk Score
ii. Reliability Risk Score Component of Wildfire Risk Score
iii. Financial Risk Score Component of Wildfire Risk Score
iv. PSPS Risk Score
v. PEDS Risk Score</t>
  </si>
  <si>
    <t>Regarding OEIS Table 6-3:
a. Provide a detailed explanation of the analysis used to calculate the activity effectiveness for each activity in OEIS Table 6-3 (SDG&amp;E’s 2026-2028 Base WMP, pp. 111-112). Include copies of any relevant workpapers and supporting documentation used for this analysis.
b. Provide a detailed explanation of the analysis used to calculate expected % risk reduction for each activity in OEIS Table 6-3. Include copies of any relevant workpapers (i.e. the “CCC Risk &amp; Cost Benefit” Excel sheet) and supporting documentation used for this analysis.</t>
  </si>
  <si>
    <t>Regarding SDG&amp;E’s Mitigation Initiative Prioritization
On page 100 of SDG&amp;E’s 2026-2028 Base WMP, in Figure 6-2, SDG&amp;E depicts a flowchart showing its high-level mitigation prioritization.
a. As part of the “develop draft hardening scope” portion, SDG&amp;E includes a bullet point to “Optimize survey.” Describe what is included in this step of prioritization and provide any supporting documentation and procedures outlining this step.
b. SDG&amp;E includes a step to “prioritize Wildfire Risk reduction benefit” as part of developing its draft hardening scope. Describe what factors and thresholds are used as part SDG&amp;E’s measuring and determining reduction benefit and provide any supporting documentation and procedures. c. SDG&amp;E includes a step to determine whether “hardening scoping plan ready for release.” Describe what instances would lead to a “no” at this step and therefore run through development of a draft hardening scope and review again.</t>
  </si>
  <si>
    <t>https://www.sdge.com/sites/default/files/regulatory/SDGE%20Response%20OEIS-P-WMP_2025-SDGE-03_0.pdf</t>
  </si>
  <si>
    <t>https://www.sdge.com/sites/default/files/regulatory/SDGE%20Response%20OEIS-P-WMP_2025-SDGE-03_0.pdf
https://www.sdge.com/sites/default/files/regulatory/SDGE%20Response%20OEIS-P-WMP_2025-SDGE-03__Q3_rank_summary.xlsx</t>
  </si>
  <si>
    <t>https://www.sdge.com/sites/default/files/regulatory/SDGE%20Response%20OEIS-P-WMP_2025-SDGE-03_0.pdf
https://www.sdge.com/sites/default/files/regulatory/SDGE%20Response%20OEIS-P-WMP_2025-SDGE-03_Q2_Fire%20Potential%20Index%20%28FPI%29.pdf</t>
  </si>
  <si>
    <t>Regarding Injuries/Fatalities Conversion:
Page 53 of SDG&amp;E's 2026-2028 Base WMP, “OEIS Table 5-4: Summary of Risk Models,” notes that SDG&amp;E uses “number of acres burned conversion factors to estimate the number of serious injuries and fatalities from customers impacted.” However, page 38 of SDG&amp;E’s 2026-2028 Base WMP, “SDGE Table 5-4: Attributes for Wildfire Consequence,” notes that SDG&amp;E uses a fatalities per structure destroyed factor.
a. Clarify if the injuries/fatalities conversion is based on acres burned (per OEIS Table 5-4) or structures destroyed (per SDGE Table 5-4). Explain the differences between the factors in each table.</t>
  </si>
  <si>
    <t>Regarding Monte Carlo Simulations:
On page 46 of SDG&amp;E's 2026-2028 Base WMP, SDG&amp;E notes that Monte Carlo simulations are used to assess risk outcomes on the grid. On page 3 of “Appendix D: Areas for Continued Improvement,” SDG&amp;E describes the intent of the Monte Carlo simulations, but methods are not provided in “Appendix B: Supporting Documentation for Risk Methodology and Assessment.”
a. Provide a detailed description of the methodology and framework for Monte Carlo simulations used within SDG&amp;E’s risk modeling. Include any documentation, procedures, and policies which describe the methods.</t>
  </si>
  <si>
    <t>Regarding WiNGS-Ops Consequence Risk Metrics:
On page 47 of SDG&amp;E's 2026-2028 Base WMP, SDG&amp;E notes that the WiNGS-Ops visualization platform displays the worst-case estimates of acres burned.
a. Is the only consequence risk metric for WiNGS-Ops acres burned?
i. If yes, discuss why other consequence risk metrics are not used.
ii. If not, provide a list of other consequence risk metrics used.
b. Provide a detailed description of how the safety, reliability, and financial attributes for consequence are displayed and analyzed for operations.</t>
  </si>
  <si>
    <t>Regarding Technical Documentation for Risk Models:
a. On page 49 of SDG&amp;E's 2026-2028 Base WMP, SDG&amp;E mentions the “statistical and machine learning models detailed in Appendix B,” but Appendix B lacks documentation on these models. Provide technical documentation for the statistical and machine learning models used for Wings-Planning and Wings-Ops models.
b. On page 61 and 62 of SDG&amp;E's 2026-2028 Base WMP, SDG&amp;E mentions usage of Amazon Web Services (AWS). Provide technical documentation showing how and where SDG&amp;E uses AWS in its statistical and machine learning models used for Wings-Planning and Wings-Ops.</t>
  </si>
  <si>
    <t>Regarding Design Scenarios:
a. On page 49 of SDG&amp;E's 2026-2028 Base WMP, SDG&amp;E mentions that it uses a 2-year history for historical weather and fuel data. Describe why a longer weather history is not used. Include any supporting analysis and documentation showing how and why SDG&amp;E chose to use a 2-year history.
b. Page 50 of SDG&amp;E's 2026-2028 Base WMP, “OEIS Table 5-2: Summary of Design Scenarios,” mentions the "WV1" scenario ID.
i. Specify if this WV1 scenario ID is intended to address "Weather Condition 1" from the WMP Guidelines.
ii. If it is not, discuss:
(1) Why SDG&amp;E includes “WV1” as a design scenario.
(2) How “WV1” differs from “Weather Condition 1.”
(3) How “Weather Condition 1” is otherwise captured within the design scenarios in OEIS Table 5-2, or why it is excluded.</t>
  </si>
  <si>
    <t>Regarding AFN Scaling Factors:
Page 53 of SDG&amp;E's 2026-2028 Base WMP, “OEIS Table 5-4: Summary of Risk Models,” notes the input of "Scaling factors for AFN customer impacts."
a. Clarify if SDG&amp;E uses scaling based on AFN for PSPS consequences only, or for wildfire consequences as well.</t>
  </si>
  <si>
    <t>Regarding Proposed Updates to the HFTD:
On page 59 of SDG&amp;E's 2026-2028 Base WMP, SDG&amp;E states: “To date, SDG&amp;E has not suggested any adjustments to the HFTD. Recent modeling initiatives evaluated the wildfire risk of coastal canyons and the WUI for mitigation. Both efforts resulted in the exclusion of each proposed addition.”
a. SDG&amp;E also states that “The analysis found that wildfire risk associated with coastal canyons was lower than that associated with current HFTD segments.” Provide a detailed description of the analysis performed, and associated documentation and conclusions demonstrating the lower wildfire risk, including any associated risk scores in comparison to those within the HFTD.
b. For analysis of the WUI, SDG&amp;E also states that “While this layer may serve to prioritize the adjacent developed areas for fire infrastructure and suppression planning, it does not yield a usable layer for identifying areas where an energized wire down could spark a wildfire, or areas at heightened risk for ignition due to interference from vegetation.”
i. Describe how this layer is used to prioritize fire infrastructure.
ii. Explain why this layer is not a “usable layer” for evaluating wildfire risk as described.</t>
  </si>
  <si>
    <t>Regarding Third-Party Risk Model Recommendations to Models:
Pages 62-66 of SDG&amp;E's 2026-2028 Base WMP, “SDGE Table 5-8: WiNGS-Planning Third Party Recommendations,” and “SDGE Table 5-9: WiNGS-Ops Risk Modeling Updates,” show third-party recommendations for SDG&amp;E’s models.
a. Multiple recommendations state that SDG&amp;E’s model documentation is lacking, with a 2026 target deadline to provide documentation. Explain what efforts have been made to start creating each documentation recommended.
b. One recommendation states that a report that tracks compliance with OIR requirements would help prevent potential violations.
i. Provide a copy of this report, if it has been created.
ii. If such a report has not been created, discuss SDG&amp;E’s progress on creating this report.</t>
  </si>
  <si>
    <t>Regarding Climate Change:
a. Provide a detailed description and relevant supporting documentation on how climate change is currently accounted for in SDG&amp;E’s risk models.</t>
  </si>
  <si>
    <t>SDG&amp;E  findings resulting from its 2024 IR inspections in Table 9-1</t>
  </si>
  <si>
    <t>Continuous Monitoring Technology Deployment</t>
  </si>
  <si>
    <t>Inspections Trigged by Continuous Monitoring Technology:</t>
  </si>
  <si>
    <t>Vegetation Inspections and Pole Clearing Targets</t>
  </si>
  <si>
    <t>6.1.3.2.6</t>
  </si>
  <si>
    <t>6.1.3.2.5</t>
  </si>
  <si>
    <t>Activity Prioritization</t>
  </si>
  <si>
    <t>Mitigation Initiative Prioritization to Reduce Wildfire and PSPS Risk</t>
  </si>
  <si>
    <t>Climate Change in Risk Models</t>
  </si>
  <si>
    <t>a. The Enterprise Data Governance Office provides strategies to promote clean, organized, and easily accessible data. Data governance processes and controls are documented for the enterprise systems leveraged in the WMP Data Platform. The Enterprise Data Catalog is comprised of two main components, SAP Hana and AWS. Collibra, DataZone, and Glue, are used for creating data asset inventories, data stewardship, metadata capture, and governance.
The WMP Data Platform provides a centralized data repository that enables consistent, reliable, and automated reporting of mandated OEIS reporting requirements, along with other data consumption needs.
Data is ingested into the Data Foundation from multiple Data Sources including asset systems, asset management systems, outage systems, vegetation management systems, and other internal and external systems, enabling one source of truth for the WMP Data Platform. Data Consumption includes regulatory reporting, internal reporting, efficacy studies, and advanced analytics. The Data Governance program ensures WMP data is governed by management oversight, policies and procedures, education, and tool standards. An overview of the WMP Data Platform is in Figure 1 shown below.
b. SDG&amp;E has successfully centralized its data from Oracle to SAP HANA. The data is organized using HANA Views, making it easily accessible. SAP HANA is utilized for producing SDG&amp;E’s Quarterly Data Reports and for responding to data requests, demonstrating the system's efficiency and reliability.
In addition, we have plans for cloud migration as shown by the annual goals below. This initiative is focused on creating high-quality, reusable solutions that support better, faster decision-making across the board.
2026 Goals:
• Establish data migration patterns.
• Successfully migrate data sets, including grid hardening, assets, and PSPS/risk events.
• Implement data validation, integrity, and governance processes.
2027 Goals:
• Execute data integration from the upgraded SAP S/4 HANA platform for ERP, transitioning from the legacy SAP ECC system.
• Implement data ingestion processes for the new Transmission SAP S/4 HANA system.
• Maintain enterprise data quality standards.
2028 Goals:
• Integrate and ingest critical data from all newly implemented systems across the organization.
• Establish data pipelines, security protocols, and ETL processes.
• Prioritize data quality and system compatibility while maintaining compliance standards.</t>
  </si>
  <si>
    <t>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No
Yes*
No
No
N/A
P737707
No
Yes*
No
No
N/A
P192259
No
Yes*
No
No
N/A
P479712
No
Yes*
No
No
N/A
P192287
No
Yes*
No
No
N/A
P570385
No
Yes*
No
No
N/A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P11850
No
Yes*
No
No
N/A
P192306
No
No
No
N/A
N/A
P474064
No
Yes*
No
No
N/A
P201281
No
Yes*
No
No
N/A
P279981
No
Yes*
No
No
N/A
P379031
No
Yes*
No
No
N/A
Z245659
No
Yes*
No
No
N/A
Z731331
No
Yes
No
No
N/A
P227944
No
Yes
No
No
N/A
Z118778
No
Yes*
No
No
N/A
Z473088
No
Yes*
No
No
N/A
Z229374
No
Yes*
No
No
N/A
P839538
No
Yes*
No
No
N/A
P734600
No
Yes*
No
No
N/A
P933220
No
No
No
N/A
N/A
P2135672414
No
Yes
No
No
N/A
P313295
No
Yes*
No
No
N/A
P2157171985
No
Yes*
No
No
N/A
P174771
No
Yes*
No
No
N/A
* Monitor is at the substation bank or bus level and does not distinguish between circuits</t>
  </si>
  <si>
    <t>a. 85,639 distribution structures in the HFTD
b. 6,932 distribution structures in the HFTD monitored by both PQ and ARFS
c. 59,445 distribution structures in the HFTD monitored by PQ but not ARFS
d. 7,649 distribution structures in the HFTD monitored by ARFS but not PQ
e. The EFD Program aims to utilize the PQ and ARFS monitoring technologies to detect and prevent significant equipment failures in order to address fire risk while also gaining the benefits of reducing customer forced outages. Sensors that are a part of this program have the potential to be used to inform grid inspections and/or corrective grid work. To accomplish this SDG&amp;E is looking at the process changes needed to integrate the two processes that are currently separate. At this time the integration is still in its early stages.</t>
  </si>
  <si>
    <t>a. SDG&amp;E receives a bi-monthly report from the manufacturer of ARFS equipment containing locations of interest with data showing RF energy dispersion signal groupings. After analyzing that data, SDG&amp;E will issue a patrol for any locations with a concerning amount of disturbance energy. The patrol is performed by SDG&amp;E’s drone pilots, who capture high-resolution images from all angles of the location in question. Additionally, the drone pilot may capture infrared images of the location in question. Images are reviewed, then the asset is field verified by an engineer and a qualified electrical worker to determine severity and remediation work needed. Drone inspections are typically completed within two weeks of issuance, depending on resource availability. Currently there is no formal documentation of this process as this is still in the R&amp;D space and SDG&amp;E is continually improving and altering the process.
b. SDG&amp;E received a weekly report of all new precursor events captured by PQ sensors. This data is then reviewed by engineers to determine severity and if a known location can be identified. For overhead-related assets, the same process described in item 4a is followed. For underground-related assets, the engineer will issue an underground patrol request to be completed by a qualified electrical worker. Underground patrols involve a visual inspection as well as an infrared camera to locate hot connections. Depending on findings, remediation work is determined by the field personnel. Underground patrols are requested to be completed within three days. Currently there is no formal documentation of this process as this is still in the R&amp;D space and SDG&amp;E is continually improving and altering the process.
c. 40 inspections initiated in 2024 as a result of ARFS data
i. Due to the focus of the EFD program not being compliance, SDG&amp;E currently does not track level 1 findings.
ii. Due to the focus of the EFD program not being compliance, SDG&amp;E currently does not track level 2 findings.
d. 20 inspections initiated in 2024 as a result of PQ data
i. Due to the focus of the EFD program not being compliance, SDG&amp;E currently does not track level 1 findings.
ii. Due to the focus of the EFD program not being compliance, SDG&amp;E currently does not track level 2 findings.</t>
  </si>
  <si>
    <t>See attached document titled “TCM807 Version 8G Section 5.2-Condition Assessment.pdf.”</t>
  </si>
  <si>
    <t>SDGE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that could be used as a proxy is event and weather dependent and cannot be answered in a holistic manner.</t>
  </si>
  <si>
    <t>Targets by circuit mile are provided below. Historically, Detailed Inspections have been reported by inspections complete, and Off-Cycle Patrol by Vegetation Management Area (VMA) complete. While able to pivot and report by circuit line mile, this unit of measure provides a less granular understanding of the work completed. SDG&amp;E will comply with updating to the new unit requirement in the 2026-2028 WMP and associated QDR data tables when OEIS allows a mechanism to do so.</t>
  </si>
  <si>
    <t>a. After further review of historical QA/QC findings and pass rates, SDG&amp;E determined that a 90% pass rate is a reasonable and representative target and threshold for work quality performance of the vegetation management contractors.
b. SDG&amp;E anticipates no obstacles to potentially increasing its QA/QC pass rate target in the future.</t>
  </si>
  <si>
    <t>Priority Level
0-30 Days
31-90 Days
91-180 Days
181+ Days
60-120 Days
335
242
4
1
Within 30 Days
40
12
2
0
Next Day
0
0
0
0
Same Day
0
0
0
0</t>
  </si>
  <si>
    <t>a. SDG&amp;E did not directly consult with other electrical corporations before deciding to stop clearing vegetation around poles with exempt PRC 4292 equipment.
i. NA
ii. NA
iii. NA
1. NA
iv. SDG&amp;E did not consult with other electrical corporations on this decision based on the differences in the geography, topography and vegetation types between the service territories, and the internal considerations specific to SDG&amp;E (e.g., cost efficiencies, no known prior ignitions associated with exempt hardware, additional environmental review). A primary driver for SDG&amp;E stopping the clearing of vegetation around poles is based on Cal Fire’s classification of the equipment as exempt which was determined through field testing.
b. As required by the CPUC, utilities must report ignitions involving their equipment that meet the criteria per D.14-02-015. Please see https://www.cpuc.ca.gov/industries-and-topics/wildfires for the ignition data related to SDG&amp;E.
i. The time-period the data ignition covers is 2014-2024.
ii. There were no ignitions that were directly associated with PRC 4292 exempt equipment.
c. Customers were not separately and specifically solicited when SDG&amp;E evaluated the impacts of clearing vegetation around poles with PRC 4292 exempt equipment. However, customer impacts are derived through historical, anecdotal interactions with Vegetation Management, and are described further below in response to Question ii.
i. NA
ii. Customers can be impacted by vegetation clearing for PRC 4292 in multiple ways. 1) Customers often must provide physical access to a property for the contractor to perform pole clearing; 2) Pole clearing often requires two or more visits annually to a property for mechanical, herbicide, and/or re-clear activities; 3) Post-clearing audit activities may necessitate additional property visits by the contractor; 4) Pole clearing requires removal of vegetation down to bare mineral soil within a 10 foot radius, and the removal of tree branches within the radius up to the height of the conductors. Ground clearing could promote soil erosion at the base of the pole and would require the removal of healthy landscaping maintained by the customer. These impacts are a necessary result of pole clearing where required by law, however, they can be seen as an unnecessary burden to customers where it’s not required by law.
d. Yes. All poles that receive pole brushing for PRC 4292 are annually screened for environmental and cultural review.
i. Please see attached document titled, “OEIS-2025-05_Q10(d)(i)_Redacted.pdf”. SDG&amp;E is providing an example of an annual environmental release for poles that are scheduled for pole brushing. SDG&amp;E is providing a redacted version that contains personal names and phone numbers that are not directly relevant to the question.
ii. N/A</t>
  </si>
  <si>
    <t>a. All 11,010 of the poles SDG&amp;E no longer plans to clear hold exempt equipment.
b. N/A. See response to a. above.
c. The risk reduction measures that compensate for the reduced volume of pole clearing work include locations where non-exempt hardware is replaced by exempt hardware.</t>
  </si>
  <si>
    <t>A. See attached PDF document titled “EFD Study Document.pdf” for the early fault detection third-party evaluation and analysis.
b. SDGE found the below 10 false negative with EFD devices.
Issue#
Outage ID
Circuit
Cause
1
220223E253449
211
Wire slap/pole down/wire down (severe weather)
2
230601E286128
350
Pole - contact/damage/broke/rotted/on fire
3
230316E280845
445
Arrester failure
4
230113E276229
448
Crossarm failure/contact
5
230111E276108
448
Hardware failure
6
230731E290189
448
Transformer (station) failure/contact
7
230607E286603
524
OH connector failure (jumper/splice/squeeze-on)
8
240613E313709
211
Pole - contact/damage/broke/rotted/on fire
9
240319E307337
350
Transformer (station) failure/contact
10
240109E301776
217
Cutout failure</t>
  </si>
  <si>
    <t>a) The expected risk reduction for activities reported in OEIS Table 8-1 are calculated at a segment level on which activity is going to be completed in the WMP years 2026-2028.
b) Please refer to the attached spreadsheet titled “2026_OEIS Guideline Tables.xlsx” for updated table 8-1 risk reduction.
c) Please refer to the attached spreadsheet titled “2026_OEIS Guideline Tables.xlsx” for updated table 6-3 risk reduction.</t>
  </si>
  <si>
    <t>Please refer to the attached spreadsheet titled “2026_OEIS Guideline Table 6-4.xlsx” for the updated OEIS 6-4 Table with the additional requested columns included.</t>
  </si>
  <si>
    <t>a) The percentage of overall utility risk is calculated from the total overall utility risk across the full territory, which includes circuit-segments that do not have overhead in the HFTD territory. These were not included in the OEIS 6-1 Table, since SDG&amp;E’s risk prioritization is focused primarily in the HFTD territory. The total overall utility risk value calculated from the full list of circuit-segments in the territory is $3,032,480,966.
b) Please refer to the attached spreadsheet titled “2026_OEIS Guideline Table 6-1.xlsx” for the updated OEIS 6-1 Table with the additional requested columns included.</t>
  </si>
  <si>
    <t>a) Please see attached PDF titled “SDG&amp;E Efficacy Study Documentation.pdf” for effectiveness calculation explanation.
b) Please refer to Appendix G of WMP 2026-2028 for detail % risk reduction calculation, which is available on SDG&amp;E’s 2026-2028 WMP website at: https://www.sdge.com/2026-2028-wildfire-mitigation-plan.</t>
  </si>
  <si>
    <t>See updated Figure 6-2: High-Level Mitigation Prioritization to Reduce Wildfire and PSPS Risk as submitted in the WMP substantive and non-substantive errata, which is available on the OEIS docket as well as SDG&amp;E’s website at https://www.sdge.com/2026-2028-wildfire-mitigation-plan.
a. “Optimize survey” was removed from the figure as it is not a primary consideration in this step of prioritization. Rather, SDG&amp;E evaluates the advantages of “bundling” the hardening of upstream feeder segments to optimize PSPS risk reduction and leverage economies of scale by reducing permitting and mobilization costs
b. “Prioritize Wildfire Risk reduction benefit” was modified to be “Analyze Wildfire, PSPS, and PEDS risk reduction benefit.” The primary drivers for selecting a circuit-segment mitigation project are wildfire risk (a direct output from WiNGS-Planning) and the PSPS de-energization history and risk of the circuit. The PSPS review considers both upstream and downstream topography, wind speeds, and recommended mitigations to optimize the overall mitigation plan for the circuit.
The WiNGS-Planning model is used to calculate wildfire, PSPS, and PEDS risk used in the aggregated overall wildfire and overall outage program risk components. The model estimates the baseline risk and quantifies the expected risk reduction for both Combined Covered Conductor and Strategic Undergrounding for each feeder segment. For more details around prioritization analysis and ranking of circuit-segments, see Section 6.1.2 Risk-Informed Prioritization.
c. Subject matter expertise review may identify projects or components of projects that are infeasible. For example, covered conductor installation is not permitted above certain elevations due to the negative impacts of ice loading. Another example may include property ownership, land access, or environmental constraints that require significant revisions to the routing of a proposed SUG project.</t>
  </si>
  <si>
    <t>https://www.sdge.com/sites/default/files/regulatory/SDGE%20Response%20OEIS-P-WMP_2025-SDGE-05_0.pdf</t>
  </si>
  <si>
    <t>https://www.sdge.com/sites/default/files/regulatory/SDGE%20Response%20OEIS-P-WMP_2025-SDGE-05_0.pdf
https://www.sdge.com/sites/default/files/regulatory/2026_OEIS%20Guideline%20Table%206-1.xlsx</t>
  </si>
  <si>
    <t>https://www.sdge.com/sites/default/files/regulatory/SDGE%20Response%20OEIS-P-WMP_2025-SDGE-05_0.pdf
https://www.sdge.com/sites/default/files/regulatory/2026_OEIS%20Guideline%20Table%206-4.xlsx</t>
  </si>
  <si>
    <t>https://www.sdge.com/sites/default/files/regulatory/SDGE%20Response%20OEIS-P-WMP_2025-SDGE-05_0.pdf
https://www.sdge.com/sites/default/files/regulatory/2026_OEIS%20Guideline%20Tables.xlsx</t>
  </si>
  <si>
    <t>https://www.sdge.com/sites/default/files/regulatory/SDGE%20Response%20OEIS-P-WMP_2025-SDGE-05_0.pdf
https://www.sdge.com/sites/default/files/regulatory/EFD%20Study%20Document.pdf</t>
  </si>
  <si>
    <t>https://www.sdge.com/sites/default/files/regulatory/SDGE%20Response%20OEIS-P-WMP_2025-SDGE-05_0.pdf
https://www.sdge.com/sites/default/files/regulatory/OEIS-2025-05_Q10%28d%29%28i%29_Redacted.pdf</t>
  </si>
  <si>
    <t>https://www.sdge.com/sites/default/files/regulatory/SDGE%20Response%20OEIS-P-WMP_2025-SDGE-05_0.pdf
https://www.sdge.com/sites/default/files/regulatory/SDG%26E%20Efficacy%20Studies%20Documentation.pdf</t>
  </si>
  <si>
    <t>https://www.sdge.com/sites/default/files/regulatory/SDGE%20Response%20OEIS-P-WMP_2025-SDGE-05_0.pdf
https://www.sdge.com/sites/default/files/regulatory/TCM807%20Version%208G%20Section%205.2-Condition%20Assessment.pdf</t>
  </si>
  <si>
    <t>As discussed in the Petition to Amend, SDG&amp;E must manage expenditures for the entire portfolio of wildfire mitigation initiatives and across all four years of the TY 2024 GRC cycle, 2024-2027.As stated on page 5 of the Petition to Amend, “To stay within the authorized revenue requirement and because SDG&amp;E exceeded its capital expenditures in 2024, it is necessary to reduce SDG&amp;E’s wildfire mitigation spending for 2025, 2026, and 2027.” For this reason, SDG&amp;E elected to reduce program scope for some of its uncontested programs, thereby reducing program spend and overall portfolio spend, for the initiatives in question.
SDG&amp;E carefully considered every initiative in its WMP portfolio with specific focus on the impacts on wildfire and PSPS risk reduction to determine the scope and scale of program reductions.
Regarding target changes requested for 2024, the Commission did not issue a final decision in the GRC until the last week of the year. In the absence of that final decision, SDG&amp;E used reasonable judgement at the time to reduce programs in alignment with its proposed Settlement Agreement with CalPA, both to adhere to the terms of that proposed agreement and in an effort to find cost savings and efficiencies while maintaining an appropriate level of risk reduction. For example, SDG&amp;E continued implementation of its grid hardening initiatives, mandatory asset and vegetation management inspections, and maintained situational awareness and emergency preparedness. As a result, SDG&amp;E elected to reduce the uncontested programs that would not achieve as much risk reduction, and further explanations for each are provided below.
Regarding target and expenditure changes for 2025, SDG&amp;E first considered how to implement the explicitly authorized undergrounding and covered conductor initiatives, and then how to make further adjustments to portfolio level spend while not introducing or increasing additional wildfire and PSPS risk. The resulting portfolio includes reductions to uncontested programs in question, and further explanations are provided below and in response to other questions.
a. SDG&amp;E elected to reduce program budgets for Lightning Arrestor Removal/Replacement (WMP.550) and Avian Protection (WMP.972) to $0 and reallocate those budgets to wildfire mitigation activities that are expected to reduce more wildfire risk. As discussed in its Change Order submitted January 27, 2025 and rejected by Energy Safety and again in the Petition to Amend, SDG&amp;E intends to continue replacing and installing these assets alongside covered conductor deployment. For this reason, the program targets have not been completely reduced to zero but instead are aligned with the intended covered conductor mileage planned for 2025. SDG&amp;E also notes that the GRC Decision adopted TURN’s recommendation for cost per unit of covered conductor at $800,000/mile, which was a significant reduction from SDG&amp;E’s request and reduced available funds for associated asset replacements such as structures, lightning arrestors, fuses, avian protection, etc. Reallocating the costs in the manner described in the authorized spend for lightning arrestors and avian protection to Covered Conductor (WMP.455) is reasonable because it will continue to replace those assets as it deploys covered conductor and to increase its Covered Conductor program budget to account for a more realistic and reasonable unit cost.b. SDG&amp;E is not calculating a projected cost per unit for lightning arrestors and avian protection as those replacements are included in the cost/mile and projected spend for Covered Conductor. The targeted units for lightning arrestors and avian protection were forecasted based on estimating a number of widgets needed for an average number of structures per circuit mile. This methodology yields 90 lightning arrestors and 95 poles with avian protection, respectively. Applying the percentage of planned miles for covered conductor deployment in Tier 2 and Tier 3 in 2025, SDG&amp;E estimates that it will install the following:
Tier 2
Tier 3
Lightning arrestors
54
36
Avian protection
57
38
c. See response to part a. above.</t>
  </si>
  <si>
    <t>a. In its 2024 GRC, SDG&amp;E anticipated performing 491,822 tree inspections throughout its service territory, with 149,228 trees in Tier 2, 123,772 trees in Tier 3, and 218,822 trees in the non-HFTD. Tree Trimming’s number of trees inspected are discussed in 1WM005.001 (pages 106-107) in 2024 GRC Application Exhibit SDG&amp;E-13-WP-2R-E: SDGE-13-WP-2R-E_Jonathan T Woldemariam_EOWM.pdf.
b. SDG&amp;E clarifies that there is no change to its planned vegetation management activities across its entire service territory and it will continue to perform vegetation management inspections and follow up activities throughout its service territory. Rather, to remain consistent with other wildfire mitigation activities that address wildfire risk in the most consequential areas, SDG&amp;E elected to limit the WMP scope of vegetation management activities to the HFTD. This approach is consistent with the approach taken in the GRC Decision authorizing the use of the Vegetation Management Balancing Account (VMBA), and authorizing vegetation management HFTD costs distinctly from non-HFTD costs. In addition, it develops more transparency for vegetation management related activities and costs in the HFTD and not have the data comingled with the non-HFTD work.
c. SDG&amp;E’s current projected unit cost for vegetation management inspections and tree trimming activities in the HFTD is ~$121/tree, which totals $30.854 million for 255,000 trees. The unit cost reflected in the GRC Decision for vegetation management inspections and tree trimming activities in the HFTD is ~$97.50/tree.
The projected cost of $30.854 million is higher than the CPUC authorized HFTD costs of $26.612 million for various reasons. SDG&amp;E developed its 2024 GRC in the latter half of 2021 and early 2022, and at the time forecasted spend for the category of Vegetation Management and Inspection – Tree Trimming only using a base-year forecast that assumed 2021 levels of work and spend and simply escalated to 2024 dollars. The base year forecast was flawed in thatit fails to reflect current market conditions and competitive solicitations for contracted workforce performing these activities. There are significant market increases due to union wages and benefits guided by Senate Bill 247, overhead expenses, equipment costs, and contractor liability insurance that influence SDG&amp;E’s current cost forecasts. SDG&amp;E continues to manage a safe and compliant vegetation management program to prevent wildfires and tree-caused outages. SDG&amp;E will continue to seek opportunities to reduce program costs through undergrounding projects, leveraging technology and risk modeling, and removing fast-growing tree species to modify the tree inventory near overhead electrical lines.</t>
  </si>
  <si>
    <t>a. In its 2024 GRC, SDG&amp;E anticipated performing pole clearing activities around 34,000 poles.18 Pole Brushing’s number of poles brushed are discussed in 1WM005.000 (pages 93-94) in 2024 GRC Application Exhibit SDG&amp;E-13-WP-2R-E: SDGE-13-WP-2R-E_Jonathan T Woldemariam_EOWM.pdf.
b. SDG&amp;E’s current projected unit cost for pole clearing activities is ~$292/pole, which totals $6.427 million for 22,000 poles. The unit cost reflected in the GRC Decision for pole clearing activities is ~$158/pole, which totals $5.369 million for 34,000 poles. SDG&amp;E’s requested unit cost in its GRC request is ~$232/pole, which totals the requested $7.893 million for 34,000 poles. SDG&amp;E’s current cost projection is higher than both its requested costs and CPUC authorized costs for reasons described in response to question 2c. above.
c. As discussed in its Petition to Amend, consistent with the GRC Decision authorizing $2.54 million less than requested, and in an effort to align program budget with authorized spend, SDG&amp;E elected to reduce the scope of this program, thereby reducing total program costs, by eliminating pole clearing activities around poles with exempt equipment that are not required by Public Resources Code (PRC) § 4292. Although SDG&amp;E’s current projected spend of $6.427 million remains $1.058 million higher than authorized, the corresponding change in program scope demonstrates SDG&amp;E’s commitment to performing mandatory pole clearing activities in compliance with PRC § 4292 with the ultimate goal of reducing wildfire risk. As stated previously, SDG&amp;E continues to manage a safe and compliant vegetation management program to prevent both likelihood and consequence of ignition. SDG&amp;E will continue to seek opportunities to reduce program costs through undergrounding projects that will eliminate the need for these activities where overhead lines are undergrounded.</t>
  </si>
  <si>
    <t>a. In its 2024 GRC, SDG&amp;E anticipated performing fuels management activities around 550 poles. The total cost for Fuels Management includes the activities of structure clearing, fuels grants program, and fuel abatement within easements. SDG&amp;E’s unit target for Fuels Management pertains only to the activity of structure clearing (550 poles). Fuels Management’s number of structures cleared are discussed in 1WM005.000 (pages 91-92) in 2024 GRC Application Exhibit SDG&amp;E-13-WP-2R-E: SDGE-13-WP-2R-E_Jonathan T Woldemariam_EOWM.pdf.
b. Embedded in the GRC Decision and the GRC request for Fuels Management are the costs for structure clearing, fuels grants program and fuel abatement program. When separating the cost of these programs by activity, the relative portion for the structure clearing (unit cost) isdetermined. In 2024, the total cost for structure clearing was $1.563 million. In 2024, SDG&amp;E cleared 26 poles in Tier 2 and 121 poles in Tier 3. This yields a unit cost of ~$10,631/pole.
The unit cost shown in SDG&amp;E’s GRC request and the GRC Decision includes all three Fuels Management activities. The unit cost reflected in SDG&amp;E’s GRC request was $11,407/pole. The unit cost reflected in the GRC Decision was $9,538/pole. The approximate annual cost for the fuels grants program and the fuel abatement program is $1.5 million. Removing these costs from the GRC request would modify the unit cost for structural clearing to $8,679/pole.
The higher actual unit cost in 2024 can be attributed to a proportional increase in the
number of poles that were cleared for the first time. Initial pole clearing requires additional
time to complete the work at each site, requires additional environmental review and on-site
monitoring, and increases the costs associated with project management.
c.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these activities, and in a position to make operational decisions in anticipation of the Decision, SDG&amp;E aligned program budgets with its then-pending Settlement Agreement with CalPA and elected to reduce the scope of this program in 2024.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</si>
  <si>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Initiative
Location
Unit
2025 Target in Petition to Amend
2025 Unit Cost (2021 $/unit)
2025 Total Cost (millions of 2021 $)
GRC Authorized Cost (millions of 2021 $)
Distribution Vegetation Inspections (WMP.494)
Non-HFTD
Inspections
0
15.269
Distribution Vegetation Inspections (WMP.494)
HFTD
Inspections
255,000
$121/tree
$30.854
26.612
Pole Clearing (WMP.512)
HFTD + non-HFTD
Poles
22,000
$292/pole
$6.427
5.369
GRC costs are derived from forecasts developed several years in advance of the applicable years and based on estimates and historical costs. Thus, SDG&amp;E’s current 2025 projected costs for vegetation management activities are inevitably different from the GRC authorized costs for various reasons. SDG&amp;E’s TY 2024 GRC was developed in 2021 with a base-year forecasting methodology that did not account for variations in contracted labor costs per Senate Bill 247, overhead expenses, equipment costs, and contractor liability insurance. The base-year forecasting methodology assumes levels of work and spend to be very close to the previous year’s levels of work and spend. These variations in costs are the contributing factors to increased unit costs SDG&amp;E is experiencing with implementing these activities. Second, as discussed in responses to questions 2 and 3, SDG&amp;E is requesting to reduce program targets, thereby reducing program spend, in an effort to align as closely as possible with GRC authorized amounts. However, SDG&amp;E is committed to performing mandatory vegetation management activities, which are reflected with the targets requested, in compliance with PRC § 4292. The mandatory, targeted work at the current unit costs are therefore different from the GRC authorized costs.</t>
  </si>
  <si>
    <t>Initiative
Location
Unit
2024 Target
in Petition to
Amend
2024
Unit
Cost
(2021
$/unit)
2024 Total
Cost
(millions
of 2021 $)
GRC
Authorized
Cost
(millions of
2021 $)
Fuels Management (WMP.497)
HFTD
Poles
150
$21,490/pole
$3.159
5.264
d. As stated in response to question 4c. above,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this activity, and in a position to make operational decisions in anticipation of the Decision, SDG&amp;E aligned program budgets with its then-pending Settlement Agreement with CalPA and elected to reduce the scope of this program.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</si>
  <si>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The Commission adopted TURN’s recommendation of $800,000/mile of covered conductor installation, which was informed by average unit costs across California utilities. This unit cost is flawed in that it does not consider SDG&amp;E’s full scope of covered conductor deployment, which includes replacing other assets such as structures, crossarms, lightning arrestors and avian protection (as discussed in question 1), fuses, etc. Additionally, SDG&amp;E leverages LiDAR survey pre-construction (design) and post-construction (True-Up Analysis). It engineers and designs facilities using PLS-CADD, not OCalc Pro or SpidaCalc. PLS-CADD is the most robust and accurate way to ensure poles, crossarms, guys, anchors, and wire sag/tension/clearances are built correctly and meet or exceed GO95 or internal SDG&amp;E Standards. OCalc Pro and SpidaCalc are not as accurate when it comes to loading calculation nor do they perform wire sag/tension/clearance analysis. SDG&amp;E also has a robust post-construction QA/QC process where each facility is inspected by a Qualified Electrical Worker. These are all contributing factors to SDG&amp;E’s higher unit cost than was authorized in the Decision.
Furthermore, the costs incurred in any given year do not directly correlate to the miles energized in the same year. The installation of covered conductor is complex work that requires many months, sometimes spanning multiple years, for project initiation through construction and energization. Consistent with the Commission’s authorization for covered conductor units in the Decision, SDG&amp;E plans to increase its covered conductor deployment in future years, which is reflected in its 2026-2028 WMP. Therefore, the 2025 projected spend of $81.43 million includes costs for work planned to be completed in 2025, 2026, and 2027, and it is inappropriate to unitize these costs across the 50 miles planned in 2025. Key expenses that influence the cost forecast for covered conductor include pre-construction activities (project management, scheduling, engineering and design, GIS, surveying, permitting, public relations, etc) and construction activities (labor, equipment, and materials). These costs can be incurred in multiple years during the life of a project depending on when the project is initiated and the project schedule.
The table below presents average, historical direct costs, program-to-date for key cost elements:
Direct Costs Category
$ Amount
Labor (Internal)
$ 278,000
Materials
$ 197,000
Contractor
$ 260,000
Overhead (division, corporate, etc.)
$ 350,000
Total Direct Cost per Mile 2023 $
$ 1,085,000</t>
  </si>
  <si>
    <t>a. SDG&amp;E increased its target from 200 poles to 291 poles in its 2025 WMP Update (Update) submitted on July 5, 2024. At the time it prepared and submitted the Update, it had limited program experience and cost data to accurately inform an updated cost forecast. Consequently and as filed in the Update, it only increased its forecasted costs from $6.701 million to $6.948 million, a 4% increase inconsistent with the target increase of 46%. This discrepancy is due in large part to the challenges posed by Energy Safety’s Process and Evaluation Guidelines requiring the utilities to transition to the year-ahead process for submitting annual WMP updates. SDG&amp;E’s annual capital planning process typically occurs in quarter 4 of the year preceding the planning year. In this case, SDG&amp;E developed its 2025 WMP initiative targets in late 2023 in preparation to submit its Update in early 2024, a year in advance of 2025. Because SDG&amp;E’s annual planning process did not align with the newly introduced year-ahead WMP process, this cost forecast was likely overlooked.
Subsequently, the Petition to Amend reflects a target reduction back down to 200 poles, which is a result of SDG&amp;E aligning its capital planning process for the entire WMP portfolio given the GRC Decision. If SDG&amp;E had continued with 291 poles targeted, the forecasted spend would have exceeded authorized and increased overall portfolio spend to levels beyond authorized. The projected 2025 spend of $7.923 million reflects the current cost forecast for the200 poles initially planned and reasonably aligns with overall WMP portfolio authorized levels.
b. Unit costs for this initiative did not increase. Rather, there was an inadvertent and discrepant units to costs ratio presented in SDG&amp;E’s 2025 WMP Update as described above.</t>
  </si>
  <si>
    <t>2024 Target Changes
Distribution Communications Reliability Improvements (WMP.549)
SDG&amp;E elected to transition from a high-volume deployment of this program to a more targeted deployment while continuing to assess the benefit of this program and where additional efficiencies could be achieved through refined practices and alternative technology. This change will result in a delay to some of the communications reliability improvements expected
from the SDG&amp;E-owned private LTE network that supports some of SDG&amp;E’s Advanced Protection Programs (APP), including Falling Conductor Protection (FCP) and Early Fault Detection (EFD). FCP and EFD work will continue to be deployed on this new network where available, and will utilize alternate technologies for support when necessary.
Distribution Infrared Inspections (WMP.481)
SDG&amp;E transitioned this program to a risk-informed approach in an effort to optimize outcomes. In prior years, structures selected for this program were based on previous inspections, to ensureinspections were not repeated in consecutive years, and were informed by subject matter expert recommendations. However, SDG&amp;E found that this inspection program yielded only a 0.2 percent find rate. To optimize the program for 2024, specific areas were targeted during peak load season and structures were selected using a risk-informed strategy comprised of SDG&amp;E’s Asset 360 models, risk analytics models, and Intelligent Image Processing (IIP). This program will continue with the risk-informed approach in 2025, and inspections will be performed on 300 structures, as approved in SDG&amp;E’s 2025 WMP Update.
Standby Power Program (WMP.468)
SDG&amp;E elected to scale back on the scope of this program because no new customers had been identified to include in scope of the program due to the lack of PSPS de-energizations from 2021 to mid-2024. SDG&amp;E will continue to explore additional PSPS mitigation approaches for its customers and expects this program to evolve in the 2026-2028 WMP cycle.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2025 Target Changes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Strategic Pole Replacement Program (WMP.1189)
SDG&amp;E is not descoping work for this program; rather, it is extending the timeframe for which it will complete the scoped work to achieve cost relief in 2025. There is no impact to expected risk reduction as these poles will continue to be maintained with routine inspections, including wood pole intrusive inspections, which determine the integrity of the pole. Findings will be corrected in timeframes determined by the severity and in compliance with GO 95.
Transmission OH Hardening (WMP.543)
This reduction is due to a dependency on distribution underbuild that was previously scoped for strategic undergrounding but will no longer be performed in 2025 due to the undergrounding program reductions. Therefore, the transmission hardening work requires either a re-design to
account for the distribution underbuild or will be shifted to future years when the distribution
underbuild is undergrounded.
Distribution Communications Reliability Improvements (WMP.549)
SDG&amp;E elected to continue projects in construction, and then pause this program. This program has no direct impact to risk reduction and therefore will not change SDG&amp;E’s risk profile.
Connectors, including hotline clamps (WMP.464)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
Expulsion Fuse Replacement (WMP.459)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t>
  </si>
  <si>
    <t>a. Capital expenditures for Wildfire Mitigation are discussed in Section 19.3.5 (pages 471-486) in 2024 GRC Decision: https://docs.cpuc.ca.gov/PublishedDocs/Published/G000/M550/K485/550485071.pdf.
The "Authorized Capital Expenditures (Capex)" values denote direct dollar amounts that include escalation. Conversely, the data presented in our 2024 General Rate Case (2024 GRC) decision reflects direct dollar amounts in 2021 base year dollars (excludes escalation). For instance, the 2024 Authorized Capital Expenditures value of $396 million, as indicated in the table, corresponds to the $321 million total for WMVM Capital Costs for the 2024 Test Year, found in Table 19.18 on page 495 of SDG&amp;E’s 2024 GRC Final Decision. The $396 million in capital for 2024, is escalated directly in SDG&amp;E’s RO Model, that supports the 2024 GRC Final Decision revenue requirement. The 2025-2027 capital values are imputed for the purposes of the RSAR and are consistent with the adopted post-test year mechanism.
b. The 2024 GRC Decision does not calculate revenue requirement separately for all of Wildfire Mitigation. Thus, SDG&amp;E performed the revenue requirement calculations noted below for purposes of the Petition to Amend. To calculate the revenue requirement shortfall, SDG&amp;E calculated the revenue requirement, using a combination of the Results of Operations Model adopted in the 2024 GRC Decision and the Project Evaluation Tool (SDG&amp;E’s internal financial model used to calculate revenue requirements) for two scenarios:
Scenario No. 1 (“Authorized Revenue Requirement”): The “Authorized Revenue Requirement” represents what was approved in the 2024 GRC and adopted PTY mechanism, which implemented several substantial reductions to SDG&amp;E’s requested wildfire mitigation costs. This “Authorized Revenue Requirement” encompasses: 1) the revenue requirements for covered conductor and strategic undergrounding for each year of the GRC cycle, as explicitly authorized by the CPUC, and 2) an approximate 3 percent annual revenue requirement increase for all other wildfire mitigation programs.
However, this authorized revenue requirement falls significantly short of the revenue requirement necessary to fulfill the authorized capital expenditures indicated in the first row of the table.
Scenario No. 2 (“Revenue Requirement necessary to complete Authorized Capex”): In accordance with the CPUC’s 2024 GRC Final Decision, SDG&amp;E was authorized capital expenditure forecasts for wildfire mitigation initiatives for Test Year 2024. This level of 2024 spending, and the corresponding imputed figures for the post-test years (2025-2027), are presented in the first row of the table, “Authorized Capital Expenditures (Capex)”. Thecalculated revenue requirement tied to this level of expenditure is reflected in the “Revenue Requirement necessary to complete Authorized Capex” row of the table.
The difference between the two scenarios represents the “Revenue Requirement Shortfall”.
To reiterate, given that the GRC Decision was issued at the conclusion of Test Year 2024, SDG&amp;E had essentially completed its WMP-related activities for 2024 without definitive funding guidance. As previously mentioned, in the absence of such guidance, SDG&amp;E relied on the Settlement Agreement with Cal Advocates to inform its wildfire mitigation expenditures for 2024. However, this agreement was ultimately rejected by the CPUC, who further reduced the authorized funding for WMP-related activities.
The resulting 3 percent annual revenue requirement increase authorized by the CPUC for all other wildfire mitigation programs outside of covered conductor and undergrounding results in SDG&amp;E not being able to invest in new capital. Instead, it allows SDG&amp;E to continue servicing the assets placed into service in 2024. Consequently, if SDG&amp;E were to spend its authorized O&amp;M and capital expenditures each year of the GRC cycle, SDG&amp;E would exceed its authorized revenue requirement. This situation arises because the capital funding required to perform the necessary work exceeds the approximately 3 percent annual revenue requirement increase approved in the 2024 GRC.
c. The “Adjusted Capex Target” represents the level of spending required to adhere to the revenue requirement authorized for the overall wildfire mitigation program in accordance with the 2024 GRC Final Decision. To remain within the authorized revenue requirement and because SDG&amp;E exceeded its capital expenditures in 2024, it is necessary to reduce SDG&amp;E’s wildfire mitigation spending for 2025, 2026, and 2027.
d. As noted above, the “Adjusted Capex Target” represents the level of spending required to adhere to the revenue requirement authorized for the overall wildfire mitigation program in accordance with SDG&amp;E’s 2024 GRC Final Decision. The “Actual/Forecasted Capex” represents the revised forecasted spending outlined in SDG&amp;E’s Petition to Amend, aimed at ensuring alignment with the costs authorized with SDG&amp;E’s 2024 GRC Final Decision. Ideally, the total for these two rows are identical. However, the $41M delta represents less than a four percent difference relative to the “Adjusted Capex Target” total.
It should be noted that the “Adjusted Capex Target” was derived based on a number of financial assumptions. Any deviations from these assumptions in practice may result in the revenue requirement being subject to change.</t>
  </si>
  <si>
    <t>RESPONSE 11
WMP Initiative
Unit
Original Target
Requested Target
WMPMA, VMBA or VMMA
2024 Requested Changes
Distribution Communications Reliability Improvements (WMP.549)
base stations
60
5
WMPMA
Standby Power Program (WMP.468)
generators
300
58
WMPMA
Drone Assessments (WMP.552)
inspections
13,500
6,500
WMPMA
Distribution Infrared Inspections (WMP.481)
inspections
9,532
300
WMPMA
Fuels Management (WMP.497)
poles
500
150
VMBA/VMMA
2025 Requested Changes
Strategic Undergrounding (WMP.473)
miles
125
28
WMPMA
Covered Conductor (WMP.455)
miles
40
50
WMPMA
Strategic Pole Replacement Program (WMP.1189)
Poles
291
200
WMPMA
Transmission OH Hardening
Miles
4.64
2
WMPMA
Distribution Communications Reliability Improvements (WMP.549)
base stations
42
5
WMPMA
Drone Assessments (WMP.552)
inspections
13,500
6,500
WMPMA
Lightning Arrester Removal/Replacement (WMP.550)
lightning arresters
1,848
90
WMPMA
Connectors, including hotline clamps (WMP.464)
hotline clamps
950
100
WMPMA
Avian Protection (WMP.972)
poles
200
95
WMPMA
Expulsion Fuse Replacement (WMP.459)
fuses
700
80
WMPMA
Detailed Vegetation Inspections (WMP.494)
inspections
485,400
255,000
VMBA/VMMA
Pole Clearing (WMP.512)
poles
33,010
22,000
VMBA/VMMA</t>
  </si>
  <si>
    <t>https://www.sdge.com/sites/default/files/regulatory/SDGE%20Response%20OEIS-P-WMP_2025-SDGE-04.pdf</t>
  </si>
  <si>
    <t>The data presented in OEIS Table 5-4 is incorrect and should be revised to align with the information provided in SDG&amp;E’s Table 5-4. In previous versions, Technosylva outputs included only estimates of acres burned and structures impacted. However, the latest model output now provides estimates for both acres burned and structures destroyed. Estimates of structures destroyed are used to estimate the number of serious injuries and fatalities.</t>
  </si>
  <si>
    <t>For a detailed description of the Monte Carlo simulation methodology used in SDG&amp;E’s Wildfire and PSPS risk modeling framework, please see the 2025 Risk Assessment and Mitigation Phase (RAMP), SDGE-4 Wildfire and PSPS, Section III: “Pre-Mitigation Risk Value”, starting on page 16.
This section outlines the structure, assumptions, and implementation of Monte Carlo simulations as applied to SDG&amp;E’s risk assessment processes. The document includes relevant methodological details and supports the statements made in the 2026–2028 Base WMP and its appendices.
The full document is publicly available at the following link:
https://www.sdge.com/sites/default/files/regulatory/SDG%26E%20-Risk-4%20Wildfire%20%26%20PSPS_0.pdf</t>
  </si>
  <si>
    <t>a. No, users of the WiNGS-Ops visualization platform have the ability to toggle between estimates of acres burned and buildings destroyed. While SDG&amp;E receives additional estimates from Technosylva that are stored in SDG&amp;E’s database, only these two metrics are displayed in the platform. Additionally, users can select and view estimates from different times across multiple days to visualize consequence estimates at different points in time.
b. Currently, Safety, Reliability, and Financial consequence estimates are not displayed or utilized in operational decision-making during PSPS activations under extreme fire weather conditions. However, an overall risk score, based on the now-obsolete MAVF, is still presented. SDG&amp;E anticipates transitioning WiNGS-Ops to incorporate monetized values by the end of Q3 2025.
Operational decisions involve an assessment by a cross-functional team of SMEs (including Meteorology, Electric Commodity Liaisons, Risk Analytics, Emergency Management, Electric Operations, and others) through the analysis of dynamic information, such as detailed meteorological forecasts, real-time observed weather conditions, local fuel conditions, situational awareness, and the following risk modeling outputs from WiNGS-Ops. The following details how information that allows for the assessment of potential wildfire consequences is currently displayed in WiNGS-Ops and reviewed during a PSPS event, as detailed in processes like those outlined in Section 2 of SDG&amp;E's PSPS Post-Event Reports
1.
• Dynamic Risk Modeling Outputs:
o Information from the WiNGS-Ops tool provides evolving wildfire and PSPS risk estimates. It is important to note that WiNGS-Ops operates based on a set of defined enterprise and event-specific assumptions (as mentioned in Section 2.4 of the Post-Event Report), which are continuously reviewed and refined. Wildfire risk is calculated based on forecasted weather conditions.
o The wildfire consequence estimates incorporate the outputs of Technosylva Fire-Sight, which takes into account weather variables, advanced fuel layers, and an 8-hour unsuppressed fire spread model and provides detailed insights into potential fire behavior, spread, and impact under the forecasted weather conditions.
For more information around how Safety, Reliability, and Financial attributes are considered in SDG&amp;E’s risk analysis framework, see Section 5.2.2.2.1 of SDG&amp;E’s 2026-2028 Wildfire Mitigation Base Plan.</t>
  </si>
  <si>
    <t>a. Refer to “Appendix B Table – Detailed Model Documentation_5_23_25” excel spreadsheet with detailed information about the models.
b. Amazon Web Services (AWS) is used at each layer of the data science lifecycle outside of the initial business problem identification.
For Data Collection, WiNGS Ops and WiNGS planning both leverage SDGE's internal AWS based data mesh. In this system distributed AWS accounts generate data through Athena / DataZone the WMP teams can discover, gather, and consume data for each model. This system is used in conjunction with flat files and other data sources to form the inputs to both models. After collecting from external sources, data is then stored in S3 within AWS.
For Data Cleaning and Preparation programming languages like Python, along with domain-specific programming languages like SQL are used to clean and prepare data. These preparations leverage AWS resources like Glue, and Sagemaker processing jobs to efficiently deliver clean data for EDA. This step is done as a hybrid approach leveraging both AWS resources and local development.
For Exploratory Data Analysis (EDA), Sagemaker studio is used to consume cleaned data and create model features. Additionally, the Modeling step also leverages the Sagemaker Model Registry and various additional Sagemaker features. These two steps are also done as a hybrid approach leveraging both AWS resources and local development
For Deployment and Monitoring this is done through 3 AWS accounts separated into development, quality assurance, and production. Automated testing is performed using dbt, glue failurenotifications, and additional monitoring. These steps are done purely through AWS although some monitoring is done in external BI tools like Microsoft's Power BI
Our front end for both WiNGS Ops and Wings Planning also leverages AWS. We deliver each model as an S3 single-page website (or S3 static website). We use additional AWS services like route53, cognito user groups, and API gateways for traffic, access, and data delivery.
See attached document titled “OEIS-P-WMP_2025-SDGE-06_Q4_WINGS.pdf.” Pade 2 is related to Wings Ops. Slide 3 is related to WiNGS Planning. Slide 3 is related to WiNGS Front-End.</t>
  </si>
  <si>
    <t>a. SDG&amp;E’s use of a 2-year historical period for weather and fuel data in its 2026–2028 Base WMP is primarily driven by computational constraints. The modeling and simulation processes that support wildfire mitigation planning, particularly those involving hourly wind gust estimates, fuel conditions, and fire behavior, are extremely resource-intensive. Extending the historical period would substantially increase the volume of data to be processed, resulting in longer runtimes and significantly higher computational demands. These limitations have constrained the development, validation, and refinement of risk models within the required timelines.
The two years selected for weather analysis were chosen as representative years because they reflect a range of fire weather conditions and fuel states that are representative of recent trends in SDG&amp;E’s service territory. These years include periods of elevated fire risk, including extreme wind events and dry fuel conditions, which are critical for evaluating the effectiveness of wildfire mitigation strategies.
The two selected years are also incorporated into a broader Monte Carlo simulation framework. To account for the natural variation in extreme weather conditions, SDG&amp;E integrates weather conditions from those years with a set of 125 extreme fire weather days spanning 2013-2022. The conditions from these days are sampled in alignment with the historical average of approximately16 high fire-risk days per year in SDG&amp;E’s service territory. This approach ensures that the model realistically reflects both the frequency and distribution of extreme weather events.
b.
i. Yes, Scenario ID WV1 models anticipated weather conditions within the service territory as defined by the “Weather Condition 1” scenario detailed from the WMP guidelines Section 5.3.1. Design Basis Scenarios, leveraging historical data from two representative years to inform ignition probability modeling results. While this approach captures short-term weather variability, longer-term and more extreme risk scenarios are incorporated through a Monte Carlo simulation. This probabilistic framework enables the assessment of a broader distribution of potential outcomes, including high-consequence events that extend beyond the range of historically observed weather conditions.
ii. N/A</t>
  </si>
  <si>
    <t>AFN Customer scaling is applied only to PSPS Consequence calculations (safety attribute) and not for Wildfire Consequence. Wildfire Consequence simulations are performed by Technosylva and do not include population demographics, including but not limited to AFN customer types. Specific customer counts and type demographics is a data source tied to customer meters maintained by SDG&amp;E.</t>
  </si>
  <si>
    <t>a. In 2022, a preliminary analysis was conducted to compare existing High Fire-Threat District (HFTD) prioritized circuit segments with additional non-HFTD coastal canyon circuit segments. The objective was to better understand the relative wildfire risk at a circuit-segment level and to assess potential risk exposure beyond the currently designated HFTD boundaries.
This assessment focused on key wildfire risk indicators—namely, Wildfire Likelihood of Risk Event (WF LoRE), Wildfire Consequence of Risk Event (WF CoRE), and overall Wildfire Risk. These metrics were evaluated across all circuit segments in both groups, along with their respective statistical averages.
The findings revealed that while certain coastal canyon segments exhibited higher risk levels than some of the lower-risk HFTD segments, the average wildfire risk across coastal canyon segments was significantly lower than that of HFTD segments. Notably, the highest-risk coastal canyon segment still ranked below the top 200 riskiest segments within the HFTD.b.
i. The US Fire Administration defines the WUI as “the zone of transition between unoccupied land and human development.” This can be used by local, state, and federal fire agencies to create strategy around their fire infrastructure and defense plans. Per CALFIRE (https://osfm.fire.ca.gov/what-we-do/code-development-and-analysis/wildland-hazards-and-building-codes ) this zone may also have impact on building construction methods or defensible space requirements that are designed to prevent negative impacts from fires on communities that are adjacent to wildland fuels. The fire infrastructure referenced is that of the fire agencies and how they choose to utilize the information is outside of the utilities scope.
ii. The WUI map is designed to display zones between unoccupied land and human development mix. Even though some of the same variables may be used to develop the WUI and the HFTD the WUI is not designed to quantify the risk of an ignition from utility equipment. The HFTD is also not designed to address areas where urbanization has begun to mix with wildland fuels. For the HFTD the Independent Review Team utilized the Integrated Utility Threat Index Model to validate the risk associated with an ignition location (Process history: https://docs.cpuc.ca.gov/PublishedDocs/Efile/G000/M199/K508/199508442.PDF ). During SDG&amp;E’s annual review of the HFTD, the WUI map and the associated variables are reviewed and discussed for potential changes to the HFTD. This process will continue to ensure the level of mitigation utilized by the utility to mitigate the risk of a large fire originating from equipment are addressed.
New information is regularly incorporated into the discussion of the HFTD shape, with the risk of ignition existing inside and outside of the HFTD (36% of SDG&amp;E’s CPUC reportable fires have been outside the HFTD). Based on the models (7a answer) and the process associated with the creation of the HFTD, SDG&amp;E believes that the risks associated with ignitions within the HFTD (93% of acres associated with SDG&amp;E ignitions have been within the HFTD) are in most cases greater than those of areas outside tiers 2 &amp; 3, even if those areas fall into WUI.</t>
  </si>
  <si>
    <t>a. The latest drafted technical documentation has been provided in response to QUESTION 4 above. This documentation will continue to be refined through 2026 as mentioned in SDGE Tables 5-8 and 5-9.
b. A formalized report that tracks OIR requirements has not been developed yet. With a “low” severity level, this has been deferred and will continue to be explored through 2026. Alternatively, SDG&amp;E does regularly track and roadmap risk modeling regulatory requirements stemming from the WMP, Maturity Model, ACIs, etc., which are included in OEIS Table 5-6: Utility Risk Assessment Improvement Plan.</t>
  </si>
  <si>
    <t>Currently, Climate Change is not accounted for in SDG&amp;E’s wildfire, PSPS, and PEDS risk models.</t>
  </si>
  <si>
    <t>Regarding Worse Weather Days:
a. In response to MGRA Data Request 3 Question 5, SDG&amp;E provided a list of the 125
worst fire weather days. Provide an updated list of these weather days with the
following information for each day:
i. Wind speed (mph)
ii. Wind gust (mph)
iii. Temperature (F)
iv. Humidity levels (%)
v. FPI rating</t>
  </si>
  <si>
    <t>Regarding OEIS Table 6-4:
a. In response to OEIS-P-WMP_2025-SDGE-05, Question 14, SDG&amp;E provided an updated
“OEIS Table 6-4: Summary of Risk Reduction for Top-Risk Circuits,” that included
additional columns for completed and planned hardening. Provide an expanded
version of OEIS Table 6-4 with the following additional columns:
i. 2026 planned undergrounding (circuit mileage)
ii. 2027 planned undergrounding (circuit mileage)
iii. 2028 planned undergrounding (circuit mileage)
iv. 2026 planned covered conductor (circuit mileage)
v. 2027 planned covered conductor (circuit mileage)
vi. 2028 planned covered conductor (circuit mileage)
vii. 2026 planned traditional hardening (circuit mileage)
viii. 2027 planned traditional hardening (circuit mileage)
ix. 2028 planned traditional hardening (circuit mileage)</t>
  </si>
  <si>
    <t>Regarding Cost Benefit Ratios (CBR):
a. Provide a list via Excel of all undergrounding and combined covered conductor
projects planned for 2026-2028 with the following columns:
i. Circuit/circuit segment ID
ii. Type of hardening (undergrounding or combined covered conductor)
iii. Year for planned project (2026, 2027, or 2028)
iv. Circuit mileage of project
v. Overall utility risk score
vi. CBR for undergrounding used for decision-making
vii. Risk reduction for undergrounding used for decision-making
viii. CBR for combined covered conductor used for decision-making
ix. Risk reduction for covered conductor used for decision-making
x. HFTD designation (Tier 2 or Tier 3)</t>
  </si>
  <si>
    <t>Regarding Financial Risk:
a. In response to OEIS-P-WMP_2025-SDGE-05, Question 15, SDG&amp;E provided an updated
version of “OEIS Table 6-1: List of Prioritized Areas in an Electrical Corporations
Service Territory Based on Overall Utility Risk,” breaking out risk score components.
Building upon the updated table provided in the response, provide an updated
version of OEIS Table 6-1 via Excel with the following additional columns:
i. Financial Risk Score Component of Wildfire Risk Score attributed to buildings
burned.
ii. Financial Risk Score Component of Wildfire Risk Score attributed to acres
burned.</t>
  </si>
  <si>
    <t>MGRA DR3.5</t>
  </si>
  <si>
    <t>OEIS DR5.14</t>
  </si>
  <si>
    <t>Covered Conductor List</t>
  </si>
  <si>
    <t>OEIS DR5.15</t>
  </si>
  <si>
    <t xml:space="preserve">SDG&amp;E submitted an Errata workpaper titled TN15872_20250516T165458_SDGE_20262028_BaseWMP_Appendix_G_Supporting_Data_Errata .xlsx on May 16 2025. 
a. Provide SPD with a description of each of the fields found in the following spreadsheets of this workpaper: 
i. raw_WiNGS_Planning 
ii. TrancheID 
iii. FeederSegment miles 
iv. SUG&amp;CCC_Lifecycle_cost 
v. Capital_Units&amp;Cost 
vi. O&amp;M_Units&amp;Cost 
b. For each of the fields described in SDG&amp;E’s response to Question 2a., SDG&amp;E must explain how each field is calculated. i. If the data comes from an external dataset, provide SPD with that dataset. For instance, in the SUG&amp;CCC_Lifecycle_cost spreadsheet, the field avg_yearly_if_ug_cost_per_mile records values that appear to have been calculated from another dataset. Provide SPD with that dataset. </t>
  </si>
  <si>
    <t xml:space="preserve">During the 2026-2028 Base Wildfire Mitigation Plan Workshop hosted by Energy Safety on May 21 2025, SDG&amp;E presented a series of slides (slides 81-114 of the Workshop Slides). Provide SPD with all of the SDG&amp;E slides in its native ppt format. 
a. All figures and textboxes should remain editable 
b. Any workbooks that were embedded in the ppt should remain embedded in the ppt. </t>
  </si>
  <si>
    <t>During the 2026-2028 Base Wildfire Mitigation Plan Workshop hosted by Energy Safety on May 21 2025, SDG&amp;E presented slides describing the unit cost of undergrounding as approximately $2.18 million. In SDG&amp;E’s 2026-2028 Base WMP Table 6-1 presents Strategic Undergrounding
(WMP.473) as having an Expected Implementation Cost of $435,575,000. Table 8-1 presents the 3-year total for Strategic Undergrounding (WMP.473) miles as 50. This amounts to a unit cost of
$8,711,500.
a. Provide all workpapers that support how SDG&amp;E arrived at the Expected Implementation Cost of Strategic Undergrounding of $435,575,000.
i. If an incorrect value was input into Table 6-1, provide the correct value and explain why the value was incorrectly recorded in Table 6-1.
b. Confirm that the 3-year total for Strategic Undergrounding (WMP.473) is 130 miles.
i. If it is not, provide the correct value and explain why the value was incorrectly recorded in Table 8-1.
c. Provide all workpapers that support how SDG&amp;E arrived at the unit cost for strategic undergrounding as presented in the May 21 2025 2026-2028 Base Wildfire Mitigation Plan Workshop on slide 96.
i. The workpaper(s) must explain how each of the four components (Installation, Inspections+, PSPS and Foundational) were calculated.
ii. Provide a detailed description of the PSPS costs.
iii. Provide a detailed description of the Inspections+ costs.
iv. How might the PSPS and Inspections+ costs overlap? If they do not overlap, explain why.
v. Do any of the five categories include the cost for replacement of the asset after its 55 year use life is complete?
1.If yes, explain how that was calculated.
2.If not, explain why not.
3.If not, provide an estimate of the replacement cost/mile of covered conductor
vi. Do any of the five categories include the cost for decommissioning or disposing (i.e. net negative salvage) of the asset after its 55 year use life is complete?
1.If yes, explain how that was calculated.
2.If not, explain why not.
3.If not, provide an estimate of the decommissioning cost/mile of covered conductor
vii. Explain the discrepancy between the unit cost of $8,711,500 in the WMP and what was presented at the Workshop.
d. In SDGE’s Response to Question 15 of the data request SPD-SDGE-SB884-07, SDG&amp;E provided the SDGE Response SPD-SDGE-SB884-07_Q15_UG.xlsx workbook. The total cost per energized mile and total cost per trench mile presented in this workbook presents SDG&amp;E’s unit cost for strategic undergrounding as $2,300,569 and $2,834,747 respectively.
i. Explain the distinction between energized mile and trench mile as presented in the SDGE Response SPD-SDGE-SB884-07_Q15_UG.xlsx workbook.
ii. Does the unit cost of $8,711,500 included in the WMP represent a cost per energized mile or a cost per trench mile? Explain.
iii. Does the unit cost of approximately $2.18M that was included in the May 21 2025 2026-2028 Base Wildfire Mitigation Plan Workshop on slide 96 represent a cost per energized mile or a cost per trench mile? Explain.
iv. Explain the discrepancy between the unit cost of $8,711,500 in the WMP and what was presented in the SDGE Response SPD-SDGE-SB884-07_Q15_UG.xlsx.
v. Explain the discrepancy between the unit cost of approximately $2.18M presented in the May 21 2025 2026-2028 Base Wildfire Mitigation Plan Workshop on slide 96 and what was presented in the SDGE Response SPD-SDGE-SB884-
07_Q15_UG.xlsx.
vi. If there is an update to the SDGE Response SPD-SDGE-SB884-07_Q15_UG.xlsx workbook that was used in the WMP, provide SPD with a copy of that workbook.
vii. If there is an update to the SDGE Response SPD-SDGE-SB884-07_Q15_UG.xlsx workbook that was used to prepare slide 96 2026-2028 Base Wildfire Mitigation Plan Workshop slidedeck, provide SPD with a copy of that workbook.</t>
  </si>
  <si>
    <t>Did SDG&amp;E incorporate the “savings” of operational mitigations like vegetation management when it cal-culated the cost-benefit ratio of strategic undergrounding in its 2026-2028 Base Wildfire Mitigation Plan?
a. If so, provide a step-by-step explanation of how “savings” were integrated into the formula or calculat-ing a CBR in the WMP.</t>
  </si>
  <si>
    <t>Did SDG&amp;E incorporate the “savings” of operational mitigations like vegetation management when it calculated the cost-benefit ratio of undergrounding in its RAMP Application filed on May 15 2025?
a. If so, is it synonymous with what was done in the WMP?
i. If it is not synonymous, provide a step-by-step explanation of how “savings” were integrated into the formula for calculating a CBR in the RAMP.</t>
  </si>
  <si>
    <t>On page 83 of SDG&amp;E’s 2026-2028 Base Wildfire Mitigation Plan, it is mentioned that an optimization al-gorithm is being developed that “selects feeder segment bundles that, when upgraded, would minimize the anticipated residual wildfire and PSPS risks while maintaining a cost-benefit ratio greater than 1 (i.e., a net benefit) for the upgraded bundle”. Provide any documentation related to this optimization algorithm that currently exists.
a. If the optimization algorithm is still being developed, explain how mitigations were selected for feeder segments presented in SDG&amp;E’s 2026-2028 Base Wildfire Mitigation Plan.
b. According to the SUG_2028_comp and CC_2028_comp spreadsheets within the
SDGE_20262028_BaseWMP_Appendix_G_Supporting_Data_Errata.xlsx workpaper, the
211-312R feeder segment currently exhibits a CBR of below 1 for the WACC and Hybrid Discount Scenar-ios for undergrounding and for covered conductor for all of the discount scenarios. Does that mean the optimization algorithm would not recommend hardening the 211-312R feeder segment?
i. If the algorithm would not recommend hardening, what other mitigations would SDG&amp;E employ to ad-dress the risk on this feeder segment?
ii. If would still recommend hardening, explain why.</t>
  </si>
  <si>
    <t>During the 2026-2028 Base Wildfire Mitigation Plan Workshop hosted by Energy Safety on May 21 2025, SDG&amp;E presented the unit cost of covered conductor as approximately $1.44 million ($1M for Installation and $.44M for Foundational) on slide 96 of the Workshop Slides. In SDG&amp;E’s 2026- 2028 Base WMP Table 6-1 presents Combined Covered Conductor (WMP.455) as having an Expected Implementation Cost of $212,401,000. Table 8-1 presents the 3-year total for Combined Covered Conductor (WMP.455) miles as 130. This amounts to a unit cost of $1,633,853. 
a. Provide all workpapers that support how SDG&amp;E arrived at the Expected Implementation Cost of Combined Covered Conductor of $212,401,000. i. If an incorrect value was input into Table 6-1, provide the correct value and explain why the value was incorrectly recorded in Table 6-1. 
b. Confirm that the 3-year total for Combined Covered Conductor (WMP.455) presented in Table 8-1 is 130 miles. i. If it is not, provide the correct value and explain why the value was incorrectly recorded in Table 8-1. 
c. Provide all workpapers that support how SDG&amp;E arrived at the unit cost for covered conductor as presented in the May 21 2025 2026-2028 Base Wildfire Mitigation Plan Workshop on slide 96. i. The workpaper(s) must explain how each of the five components (Installation, Inspections+, Vegetation Management, PSPS and Foundational) were calculated. 
ii. Explain if the Installation costs included estimates for replacing cross arms and poles. 
iii. Provide a detailed description of the PSPS costs. 
iv. Provide a detailed description of the Inspections+ costs. 
v. How might the PSPS and Inspections+ costs overlap? If they do not overlap, explain why. 
vi. Do any of the five categories include the cost for replacement of the asset after its55 year use life is complete?
1.If yes, explain how that was calculated.
2.If not, explain why not.
3.If not, provide an estimate of the replacement cost/mile of covered conductor
vii. Do any of the five categories include the cost for decommissioning or disposing(i.e.net negative salvage) of the asset after its 55 year use life is complete?
1.If yes, explain how that was calculated.
2.If not, explain why not.
3.If not, provide an estimate of the decommissioning cost/mile of covered conductor
viii. Explain the discrepancy between the unit cost of $1,633,853 in the WMP and what was presented at the Workshop.
d. In SDGE’s Response to Question 15 of the data request SPD-SDGE-SB884-07, SDG&amp;E provided the SDGE Response SPD-SDGE-SB884-07_Q15_CC.xlsx workbook. The total cost per mile presented in this workbook presents SDG&amp;E’s unit cost for covered conductor as$1,551,882.
i. Explain the discrepancy between the unit cost of $1,633,853 in the WMP and what was presented in the SDGE Response SPD-SDGE-SB884-07_Q15_CC.xlsxworkbook.
ii. Explain the discrepancy between the unit cost of approximately $1.44M presented in the May 21 2025 2026-2028 Base Wildfire Mitigation Plan Workshop on slide 96 and what was presented in the SDGE Response SPD-SDGE-SB884-07_Q15_CC.xlsxworkbook.
iii. Explain why in the SDGE Response SPD-SDGE-SB884-07_Q15_CC.xlsx workbook three Project IDs0157-A-CC,0157-P-CC, and0157-S-CCalong with all of their associated data are duplicated.
iv. If there is an update to the SDGE ResponseSPD-SDGE-SB884-07_Q15_CC.xlsx workbook that was used in the WMP, provide SPD with a copy of that workbook.
v. If there is an update to the SDGE Response SPD-SDGE-SB884-07_Q15_CC.xlsx workbook that was used to prepare slide 96 2026-2028 Base Wildfire Mitigation Plan Workshop slide deck, provide SPD with a copy of that workbook.</t>
  </si>
  <si>
    <t>Edwin Schmitt</t>
  </si>
  <si>
    <t>https://www.sdge.com/sites/default/files/regulatory/SDGE%20Response%20OEIS-P-WMP_2025-SDGE-06.pdf</t>
  </si>
  <si>
    <t>https://www.sdge.com/sites/default/files/regulatory/SDGE%20Response%20OEIS-P-WMP_2025-SDGE-06.pdf
https://www.sdge.com/sites/default/files/regulatory/Appendix%20B%20Table%20-%20Detailed%20Model%20Documentation_5_23_25.xlsx
https://www.sdge.com/sites/default/files/regulatory/OEIS-P-WMP_2025-SDGE-06_Q4_WINGS.pdf</t>
  </si>
  <si>
    <t>With regard to SDG&amp;E Data Request Response MGRA-2026-8-03-2: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follow:”[sic]
a. Does SDG&amp;E use a wind-gust adjustment for animal contact? b. If the answer to a is yes, what is the justification for adjusting the frequency of animal contact ignitions as a function of wind gust speed? c. Does SDG&amp;E apply the same wind gust weight adjustment to all ignition drivers? d. If the answer to c is no, which ignition drivers have a wind gust adjustment applied, and what is the basis for the application of the weighting and its magnitude?</t>
  </si>
  <si>
    <t>a. Yes. SDG&amp;E applied a wind gust weight factor (WRwind) to ignition events, including those caused by animal contact when calculating the Rfreq
b. By applying a wind-based weighting, SDG&amp;E accounts for the elevated wildfire risk associated with ignition events occurring in locations prone to high wind gusts. This approach enables a location-specific quantification of risk, even for ignition causes not directly influenced by wind, such as animal contact.
c. Yes
d. N/A</t>
  </si>
  <si>
    <t>With regard to SDG&amp;E Data Request Response MGRA-2026-8-03-3:
a. For risk factors such as wind gust, humidity, and temperature, were these sampled at the time of the risk event or does the analysis use aggregated data (i.e. averages, peaks, etc.)? b. If sampled at the time of the was this based on climatology models or weather station data? c. If aggregated describe the source of the data, aggregation period method.</t>
  </si>
  <si>
    <t>a. For this analysis, the risk factors other than Fire Potential Index (FPI) such as wind gust, humidity, and temperature, were aggregated for a given location.
b. N/A
c. Historical wind gust, humidity and temperature were aggregated at the weather station level. For each station, wind gust was aggregated using the 99th percentile, and both temperature and humidity were aggregated using minimum, median and maximum values. All risk events (outages and ignitions) were then spatially tied to their associated weather station to incorporate these localized climatological factors into the risk driver prioritization analysis.</t>
  </si>
  <si>
    <t>With regard to SDG&amp;E Data Request Response MGRA-2026-8-03-4: In SDG&amp;E’s most extreme wildfire scenario, the total risk with SDG&amp;E’s risk aversion applied is 16 times larger than without risk aversion. In Section 5.2.2.3 of its WMP SDG&amp;E explains this adjustment comes from applying a power law with an exponent of 1.47.
a. Provide the basis for choosing a power law for the risk aversion function. b. Provide the method by which the exponent of 1.47 was determined. c. Does SDG&amp;E agree that wildfire loss statistics, in particular wildfire size, generally follow a power law distribution? d. If the answer to c is yes, then please provide an explanation of why it is appropriate to adjust a power law distribution by multiplying by another power law distribution.</t>
  </si>
  <si>
    <t>in SDG&amp;E’s existing filings and regulatory submissions. Subject to and without waiving the foregoing objections, SDG&amp;E responds as follows:
a. Refer to “Risk-Averse Scaling Function” detailed discussion in SDG&amp;E’s recent RAMP submission at “SCG/SDG&amp;E RAMP-3 Risk Quantification Framework-24”
https://www.sdge.com/sites/default/files/regulatory/Vol1_Ch3_Joint_ERM_Risk_Quantification.pdf
b. Refer to the answer given in 3a.
c. Yes, SDG&amp;E agrees with this statement. Refer to “Consequence of a Risk Event” discussion in SDG&amp;E’s recent RAMP submission, starting in “SDGE-Risk-4 Wildfire and PSPS-25”
https://www.sdge.com/sites/default/files/regulatory/SDG%26E%20-Risk-4%20Wildfire%20%26%20PSPS_0.pdf
d. SDG&amp;E’s wildfire risk modeling framework demonstrates that wildfire consequences within its service territory exhibit a heavy-tailed loss distribution, underscoring the significant role that infrequent yet high-impact events play in overall risk assessment. By modeling tail events, this approach ensures that rare but severe losses are appropriately accounted for in decision-making, leading to a more precise risk characterization and the development of more effective mitigation strategies.
To further refine its wildfire consequence modeling, SDG&amp;E has transitioned its wildfire consequence model to Technosylva’s 24-hour unsuppressed simulations.1 These simulations validate the previously observed heavy-tailed behavior while offering a site-specific, asset / span, level analysis of wildfire impact across varying observed weather conditions within SDG&amp;E’s service territory. While statistical models such as power-law distributions and/or Technosylva simulations effectively describe the potential scale of wildfire-related losses, they do not inherently account for any risk attitude, whether risk-seeking or risk-averse. These models provide a robust quantitative foundation for understanding wildfire impacts but lack the dimension necessary to capture SDG&amp;E’s reasonable approach to wildfire risk management.
Risk aversion plays a critical role in regulatory and operational decision-making, shaping how SDG&amp;E evaluates, plans for, and responds to wildfire threats. It influences mitigation strategies, infrastructure investments, emergency response protocols, and stakeholder engagement.
To ensure wildfire risk is managed in accordance with regulatory requirements and community safety priorities, additional modeling techniques, such as incorporating a risk-aversion scaling function, are essential. These adjustments help integrate both statistical projections and the practical, economic sensitivities of utilities, regulators, and communities, ensuring that extreme loss scenarios receive appropriate consideration in planning and risk mitigation efforts.</t>
  </si>
  <si>
    <t>With regard to SDG&amp;E Data Request Response MGRA-2026-8-03-5: Please provide a version of the table MGRA-2026-8-03_Q06-OEIS-Table-4-3.xlsx with three additional columns listing the total number of customers current as of 2025 on each listed circuit for each of the customer classes:
a. Large/Medium commercial b. Small commercial c. Residential</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</si>
  <si>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customers broken out into total, residential and C&amp;I based on current circuit customer counts.
Please see the attached spreadsheet titled “SDGE Response MGRA-2026-8-04_Q04-OEIS-Table-4-3.xlsx.”</t>
  </si>
  <si>
    <t>With regard to SDG&amp;E Data Request Response MGRA-2026-8-03-7: SDG&amp;E states that it “does not default to undergrounding as the preferred mitigation strategy. For each feeder segment, SDG&amp;E evaluates risk reduction and cost-benefit ratios for both Combined Covered Conductor and Strategic Undergrounding mitigation options.” In SDG&amp;E’s last GRC, the WiNGS Planning suite used a decision tree (see GRC DR request responses SDG&amp;E DR Response MGRA-3-13, SDG&amp;E DR Response MGRA-4-1, and SDG&amp;E DR Response TURN-SEU-056-1).
a. Please confirm whether the methodology used during the GRC has been replaced and whether a decision tree is still used at any point in the mitigation decision process. b. Since SDG&amp;E evaluates both risk reduction and cost-benefit ratios to evaluate mitigation options, please provide the quantitative and qualitative process by which both risk reduction and CBR go into the mitigation decision.</t>
  </si>
  <si>
    <t>a. The current mitigation decision process has evolved from the methodology used in previous WiNGS-Planning versions. While a structured framework still guides mitigation selection, the process now incorporates a more dynamic, data-driven approach. After the Risk Analytics team reviews and approves the feeder-segment outputs from WiNGS-Planning, a multidisciplinary group of subject matter experts, including Electric System Hardening engineers, fire coordination staff, meteorologists, risk data scientists, and construction engineers, conducts a comprehensive evaluation.
This team assesses the WiNGS-Planning model results and associated cost-benefit ratios, considering feasibility, expected risk reduction, and residual risks for each mitigation option, such as Combined Covered Conductor or Strategic Undergrounding. They also factor in both upfront installation and lifecycle costs, which are modeled over a 55-year lifespan, to ensure long-term cost-effectiveness.
Additionally, the team evaluates opportunities to “bundle” upstream feeder segment hardening projects to enhance PSPS risk reduction and achieve cost efficiencies through reduced permitting and mobilization efforts.
This integrated, expert-driven process reflects a refinement of earlier methodologies, allowing for more nuanced and context-sensitive mitigation decisions. For further details, please refer to Figure 6.1.3.2.6, Mitigation Initiative Prioritization to Reduce Wildfire and PSPS Risk in the 2026–2028 WMP.
b. SDG&amp;E performs a cost-benefit analysis to compare the expected risk reduction and lifecycle costs of Strategic Undergrounding and Combined Covered Conductor. This analysis informs the prioritization of grid hardening mitigations. The WiNGS-Planning model estimates reductions in wildfire, PSPS, and PEDS risks for each feeder segment located in Tier 2 and Tier 3 of the High Fire-Threat District (HFTD). Based on these risk reduction estimates, SDG&amp;E recommends a mitigation strategy for each feeder segment. These recommendations are then reviewed by the Electric System Hardening team for further evaluation. As part of the scoping process, a desktop feasibility study is conducted to assess the practicality of the proposed mitigation. Adjacent upstream and downstream segments are also evaluated to determine whether Strategic Undergrounding or Combined Covered Conductor is the more effective solution (see Section 6.1.2, Risk-Informed Prioritization). Where appropriate, consecutive segments may be bundled to maximize PSPS risk reduction and realize economies of scale.
Additionally, Electric Distribution Planning engineers review wildfire mitigation projects for any capacity-related grid needs identified on the associated circuits. These needs, along with any required upgrades, are identified through the annual Distribution Planning Process. As part of their review, engineers verify the results of the Distribution Planning Process and assess whether any changes in scope have occurred since its completion. If necessary, upgrades or reconfigurations are incorporated into the wildfire mitigation project scope. For further details, please refer to Figure 6.1.3.2.6, Mitigation Initiative Prioritization to Reduce Wildfire and PSPS Risk in the 2026–2028 WMP.</t>
  </si>
  <si>
    <t>With regard to SDG&amp;E Data Request Response MGRA-2026-8-03-11:
Please provide:
a. An Excel spreadsheet listing all FPI daily records going back to April 2013, listing FPI value, date, and operational district.
b. A shapefile or geodatabase representing SDG&amp;E’s operational districts.</t>
  </si>
  <si>
    <t>SDG&amp;E objects to the request to the extent it is overly broad and unduly burdensome, particularly in that it seeks information dating back more than 10 years. Subject to and without waiving the foregoing objections, SDG&amp;E responds as follows:
a. See attached spreadsheet titled “SDGE Response MGRA-2026-8-04_Q6_Operational FPI - 2012-Current.xlsx.”
b. See attached zipped folder titled “SDGE Response MGRA-2026-8-04_Q6_District Shapefiles.zip.”</t>
  </si>
  <si>
    <t>With regard to Appendix G and the file SDG&amp;E_2026-2028_Base- WMP_Appendix G Supporting Data_R0.xlsx: Define “Combined Covered Conductor” and why this is different from the traditional term “Covered Conductor.</t>
  </si>
  <si>
    <t>The term “Covered Conductor” previously referred solely to replacing bare conductor with covered conductor manufactured with an internal semiconducting layer and external insulating ultraviolet-resistant layers to provide incidental contact protection. The “Combined Covered Conductor” Program (WMP.455) refers to the replacement of bare conductors with covered conductors in the HFTD and, as needed, combining additional equipment replacements and installations such as structures, lighting arrestors, fuses, connectors, and avian protection. Furthermore, advanced protection solutions like Early Fault Detection (EFD) and Falling Conductor Protection (FCP) are assessed and implemented to enhance the system's effectiveness against various risk drivers.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</si>
  <si>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Does the “CCC_RA_RAMP” tab calculate the effectiveness of covered conductor alone or does it include EFD and FCD?</t>
  </si>
  <si>
    <t>All calculations related to Combined Covered Conductor include effectiveness of EFD and FCP.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</si>
  <si>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Why is Expected Risk Reduction dramatically less than Activity Effectiveness for combined covered conductor? Section 6.2.1.2 does not clarify why this would be the case.</t>
  </si>
  <si>
    <t>The expected risk reduction for combined covered conductor may appear lower than the stated activity effectiveness due to two key factors: baseline asset condition and the probabilistic nature of risk reduction modeling.
First, the effectiveness of any mitigation activity is calculated relative to the baseline condition of the asset. Assets that have already received traditional hardening measures will experience less additional benefit from the application of covered conductor compared to assets that are currently unhardened. In SDG&amp;E’s modeling framework, this means that the marginal risk reduction is lower where the baseline already includes some degree of risk mitigation.
Second, expected risk reduction is derived through stochastic simulation in which ignition events are probabilistically sampled out based on the modeled efficacy of the mitigation. For example, a mitigation effectiveness of 0.58 implies that, on average, 58 out of 100 ignition events are prevented on an unhardened asset. However, because wildfire risk is highly skewed (tail risk, where a small number of events can drive a large share of total expected dollar impact) the removal of events does not necessarily translate to a proportional reduction in overall risk. The events that are sampled out may be lower impact on average, and therefore the total expected risk (in dollar terms) may be reduced by less than the raw event count suggests.
This distinction between activity effectiveness and expected risk reduction is an intentional aspect of the model design, ensuring that mitigation impacts are realistically scaled to both the existing system state and the asymmetric nature of wildfire consequences.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</si>
  <si>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While the Excel file is interactive and relatively transparent, changing the Mitigation Effectiveness value in cell K10 on the CCC_RA_RAMP page has no effect on the calculated mitigation values.
a. Why is this the case? b. Is there a way to adjust the table in order to insert user-defined efficiencies? c. If not, please provide an alternative version of SDG&amp;E_2026-2028_Base-WMP_Appendix G Supporting Data_R0.xlsx with the CCC efficiency set to 85%.</t>
  </si>
  <si>
    <t>SDG&amp;E objects to the request on the grounds it calls for SDG&amp;E to conduct studies or analysis that do not currently exist and are inconsistent with SDG&amp;E’s existing risk models. Subject to and without waiving the foregoing objections, SDG&amp;E responds as follows:
a. Modifying the effectiveness does not affect risk reduction because SDG&amp;E incorporates mitigation effectiveness into its risk reduction calculations within the WiNGS-Planning tool, where millions of stochastic simulations are performed to ensure accurate risk reduction assessments at the feeder-segment level. WiNGS-Planning outputs can be reviewed in tab “raw_WiNGS_Planning”.
b. User-defined mitigation efficiencies can be modified in all tabs except CCC and SUG, where this functionality is not available due to risk reductions being calculated within the WiNGS-Planning tool.
c. See attached file titled “SDGE Response MGRA-2026-8-04_Q10c.xlsx” with 85% CC efficacy rate.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</si>
  <si>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 the cost benefit calculations derived from the file incorporate SDG&amp;E’s risk attitude function?</t>
  </si>
  <si>
    <t>Yes, the cost benefit calculations derived from the file incorporate SDG&amp;E’s risk attitude function.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</si>
  <si>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SDG&amp;E states that “Currently, SDG&amp;E does not calculate a Mitigation Effectiveness metric for PSPS and PEDS risk reductions.” Does SDG&amp;E calculate a wildfire risk reduction metric for PSPS and PEDS?</t>
  </si>
  <si>
    <t>SDG&amp;E does not establish a wildfire risk reduction metric for PSPS and PEDS, as its approach to risk assessment focuses on analyzing the likelihood and potential consequences of risk events both before and after mitigation. For each mitigation effort, risk reduction is determined by calculating the difference between the total baseline risk and the total post-mitigation risk.
Since both PSPS and PEDS events are highly dependent on weather conditions, SDG&amp;E cannot precisely identify the locations where these protocols will be activated within a three-year period. As a result, SDG&amp;E is unable to calculate risk reduction specific to the WMP years for PEDS and PSPS.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</si>
  <si>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Figure 6.5 shows that the residual risk after SDG&amp;E hardening programs, PSPS and PEDS is 1.5%.
a. What is the estimated combined net estimated residual risk from the portfolio CCC+FCD+ESD+PEDS+PSPS b. Please provide a version of SDG&amp;E_2026-2028_Base-WMP_Appendix G Supporting Data_R0.xlsx with a tab representing this portfolio risk if it is not already incorporated into the CCC tab. c. If the tab in b) is onerous to produce, provide a date by which such a portfolio could be generated.</t>
  </si>
  <si>
    <t>a. “Figure 6-5: Estimated Wildfire Risk Reduction 2007–2037” is derived from current grid hardening initiatives and the projected mileage outlined in “Figure 6-4: Wildfire Hardening Targets”. In developing these estimates, an average risk reduction factor is applied to both SUG and CC scenarios, regardless of the specific location of the feeder segment.
Currently, SDG&amp;E has not scoped the exact feeder segments beyond 2027. Consequently, the risk reduction estimates provided are indicative and reflect preliminary risk reduction estimates. These high-level risk reduction estimates serve as an initial assessment to support wildfire and PSPS risk strategy efforts, and they are expected to be refined and updated as more detailed feeder segmentation data becomes available.
Modeling only CCC (CC+ Inspections + EFD + FCP+PSPS) the resulting residual risk is 2.22% with a 38.89% risk reduction provided by PSPS de-energizations.
b. Refer to tab “CCC” where risk reduction for 139 miles are presented for the given portfolio. Note that a revised version of these calculations can be found in SDG&amp;E’s non-substantive errata folder, dated May 16, at the following link: https://www.sdge.com/2026-2028-wildfire-mitigation-plan
c. N/A</t>
  </si>
  <si>
    <t>With regard to Appendix G and the file SDG&amp;E_2026-2028_Base- WMP_Appendix G Supporting Data_R0.xlsx:
Are advanced protections planned for circuits that may be in SDG&amp;E's long term undergrounding plans?</t>
  </si>
  <si>
    <t>The current method for scoping advanced protection projects includes analysis based on SDG&amp;E’s strategy and cost consideration in selecting circuits for strategic undergrounding of electric lines and aims to provide protection on circuits where no other mitigation exists before implementing a combined mitigation of Falling Conductor Protection (FCP) and long term undergrounding scope. The goal is to gain immediate risk reduction on circuits expected to remain overhead before installing additional mitigation measures on circuits which already have had risk reduced via undergrounding.
Some circuits may not be completely undergrounded due to construction complexity or lower calculated risk on those segments. In this case, advanced protection deployments may be scoped to provide additional risk reduction by installing advanced protection downstream of where the underground segment ends and returns to the overhead plant.
A revised version of these calculations can be found in SDG&amp;E’s non-substantive errata folder, dated May 16, at the following link: https://www.sdge.com/2026-2028-wildfire-mitigation-plan.</t>
  </si>
  <si>
    <t>Consequence Modeling: With regard to SDG&amp;E Data Request Response OEIS-P-WMP_2025-SDGE-02-Q7 and Q9: Provide available technical details of the structure loss model including citations to supporting literature.</t>
  </si>
  <si>
    <t>SDG&amp;E objects to the request to the extent it seeks information that contains confidential trade secret or proprietary information. SDG&amp;E objects to providing such information absent an appropriate protective order. Subject to and without waiving the foregoing objections, SDG&amp;E responds as follows:
SDG&amp;E utilizes Technosylva’s proprietary software to estimate potential wildfire impacts, including acres burned and structures destroyed. To ensure clarity and transparency on the methodology used, SDG&amp;E has formally requested Technosylva’s latest documentation detailing the methodology used to determine structures destroyed based on those located within the fire footprint in their simulations.</t>
  </si>
  <si>
    <t>Consequence Modeling: With regard to SDG&amp;E Data Request Response OEIS-P-WMP_2025-SDGE-02-Q7 and Q9: What assumptions do the structure loss model make regarding the fractions of structures burned within the fire perimeter?</t>
  </si>
  <si>
    <t>See response to Question 15.</t>
  </si>
  <si>
    <t>Consequence Modeling:
With regard to SDG&amp;E Data Request Response OEIS-P-WMP_2025-SDGE-02-Q7 and Q9:
Does the structure loss model use Technosylva's TDI calculation to estimate home losses? If so what is the relationship between TDI and fraction of structures burned?</t>
  </si>
  <si>
    <t>Consequence Modeling:
With regard to SDG&amp;E Data Request Response OEIS-P-WMP_2025-SDGE-02-Q7 and Q9:
Provide additional technical detail regarding SDG&amp;E’s egress model.</t>
  </si>
  <si>
    <t>The wildfire egress modeling framework developed by SDG&amp;E is a simulation system designed to evaluate evacuation feasibility and understand potential egress strategies in the event of a wildfire. The model integrates multi-source geospatial and temporal data to simulate fire progression, population movement, and traffic dynamics. It leverages a combination of deterministic fire spread modeling, graph-based network optimization, and behavioral simulation to identify evacuation bottlenecks and high-risk communities.
At its core, the model treats each utility pole as a potential ignition point, associating it with the nearest weather station and Technosylva fire simulation data to parameterize fire behavior. Fire spread is modeled as an elliptical function, where the major and minor axes are dynamically determined by wind gust magnitude and direction. This allows the model to simulate the temporal evolution of fire perimeters across a heterogeneous landscape. The fire footprint is discretized into five concentric zones, each representing a different level of threat, and road segments are dynamically assigned to these zones as the fire advances.
Population data is spatially resolved using smart meter locations, with each meter’s population assigned to the nearest road segment. This enables fine-grained estimation of evacuee density and supports the identification of critical evacuation corridors. The road network is derived from OpenStreetMap (OSM) via OSMNx python library, incorporating attributes such as speed limits and lane capacities. These are used to construct a weighted graph for network flow analysis, where evacuation routes are identified using shortest-path algorithms that account for dynamic fire encroachment and traffic congestion.
The simulation pipeline consists of several stages: ignition point initialization, fire spread simulation, safe zone identification, egress route computation, and behavioral modeling. Safe zones are predefined based on geographic and infrastructural criteria, and the model computes optimal paths from each populated node to the nearest safe zone, updating routes in response to fire progression. Human behavior is modeled probabilistically, incorporating compliance rates with evacuation orders and potential deviations from optimal routes. The model also supports dynamic rerouting and capacity adjustments, such as contraflow lane usage, to reflect real-world emergency response strategies.To manage computational complexity, the model employs spatial clustering using hexagonal binning. This reduces the number of required simulations by aggregating ignition points with similar fire spread characteristics. For instance, out of over 216,000 potential ignition points, only 30,283 simulations are necessary after filtering out those locations with simulated zero rate of spread and applying hexagonal aggregation. This optimization significantly reduces runtime while preserving spatial resolution and ensuring the predictions remain relevant and accurate.
Egress modeling is a complex and technically challenging process, and its accuracy depends on a several factors and necessary assumptions that are intrinsically extremely difficult to model. SDG&amp;E is constantly working on model enhancements and more effective incorporation of modeling inputs into its larger risk assessment framework to help support a more accurate predictive and prescriptive modeling output, with the intent to more effectively support wildfire mitigation efforts and situational awareness to benefit the community at large.</t>
  </si>
  <si>
    <t>GIS Data:
Please provide GIS data in the form of geodatabase used in Figure 5-12.
RESPONSE 19</t>
  </si>
  <si>
    <t>Please see attached zip file titled “base_risk_data_GDB.zip” containing the base_risk_geodatabase.gdb file. The .gdb file includes all 3 geospatial layers visualized in Figure 5-12, namely circuit-segment overall risk hexagons, San Diego County line boundaries, and High Fire Threat District (HFTD) line boundaries.</t>
  </si>
  <si>
    <t>MGRA-2026-8-03-2</t>
  </si>
  <si>
    <t xml:space="preserve"> MGRA-2026-8-03-3</t>
  </si>
  <si>
    <t>MGRA-2026-8-03-4</t>
  </si>
  <si>
    <t>MGRA-2026-8-03-7</t>
  </si>
  <si>
    <t>MGRA-2026-8-03-5</t>
  </si>
  <si>
    <t>MGRA-2026-8-03-11</t>
  </si>
  <si>
    <t>OEIS-P-WMP_2025-SDGE-02-Q7 and Q9</t>
  </si>
  <si>
    <t>Refer to the attached spreadsheet titled “SDGE Response OEIS-P-WMP_2025-SDGE-07_Q1&amp;Q4.xlsx” for daily FPI data and hourly wind gust measurements across the SDG&amp;E service territory, Tier-2 and Tier-3 areas. The slicer allows toggling between mean and maximum hourly values.</t>
  </si>
  <si>
    <t>Please refer to the tab titled “Question 2” in the attached spreadsheet titled “SDGE Response OEIS-P-WMP_2025-SDGE-07_Q2&amp;Q3.xlsx” for the requested table 6-4 in the Question 2 tab.</t>
  </si>
  <si>
    <t>Please refer to the tab titled “Question 3” in the attached spreadsheet titled “SDGE Response OEIS-P-WMP_2025-SDGE-07_Q2&amp;Q3.xlsx.”</t>
  </si>
  <si>
    <t>Refer to the "Acres-Structure %" tab in the attached spreadsheet titled “SDGE Response OEIS-P-WMP_2025-SDGE-07_Q1&amp;Q4.xlsx” to review the risk distribution for approximately 164,000 structures, based on SDG&amp;E’s assumptions of $1 million per structure lost and $2,350 per acre burned.</t>
  </si>
  <si>
    <t>MGRA-2026-8-04-11</t>
  </si>
  <si>
    <t>MGRA-2026-8-03-4 and MGRA-
2026-8-04-3</t>
  </si>
  <si>
    <t>With regard to SDG&amp;E Data Request Response MGRA-2026-8-04-11, CPUC rules state that when a utility uses a convex function to calculate fix, their analysis should be accompanied by a neutral function as well.
a. Has SDG&amp;E prepared a neutral risk analysis and presented in SDG&amp;E_2026-2028_Base-WMP_Appendix G Supporting Data_R0.xlsx or elsewhere in public data, and if not can it provide one?</t>
  </si>
  <si>
    <t>With regard to SDG&amp;E Data Request Response MGRA-2026-8-03-4 and MGRA-2026-8-04-3:
SDG&amp;E states that it applies its risk aversion function to all attributes related to wildfire, and that the power law correction for wildfire uses an exponent of 1.47.
a. Under what conditions, if any, will this risk aversion function affect the choice of mitigation set used, and if there are differences how do they come about?
b. Is cost/benefit ratio used explicitly used as a threshold to make decisions in any wildfire safety process, for spending requests, or in the choice of mitigations? If
so state specifically where and how cost/benefit threshold is used. (That comparisons of CBRs is used is clear and need not be discussed.)</t>
  </si>
  <si>
    <t xml:space="preserve">Provide SPD with the confidential versions of SDG&amp;E’s 2026-2028 Wildfire Mitigation Plan (WMP) and any confidential associated documents or attachments submitted to the Office of Energy Infrastructure and Safety (Energy Safety). a. Provide SPD with any confidential responses to data requests that SDG&amp;E sent to Energy Safety or any other party since May 2, 2025. Include any attachments, appendices or datasets in the native format that were sent to Energy Safety or any other party with the confidential data requests. Submit all of the materials to Kiteworks packaged in a single zip file and organized according to the following folder structure: 
i. Party Name (i.e. Energy Safety, Cal Advocates, MGRA, TURN etc.) 
ii. DR Name (i.e. SPD-SDGE-WMP2026-001) 1. Place the original data request in this folder 
2. Place the confidential data request responses in this folder. 
iii. Attachments 
1. Place any confidential attachments to the data request responses in this folder. </t>
  </si>
  <si>
    <t>Regarding Top Risk Circuits
a. On page 60 of SDG&amp;E’s 2026-2028 Base WMP, SDG&amp;E states that OEIS Table 5-5 “also includes segments that contribute to more than 1 percent of the Overall Utility risk”.
Provide a list of these circuit segments, including the overall utility risk score and riskper- mile score associated with those circuit segments.
b. On page 116 of SDG&amp;E’s 2026-2028 Base WMP, SDG&amp;E presents OEIS Table 6-4 showing the top-risk circuits. Describe how these top risk circuits were determined
(i.e., top percentage, overall risk, or risk per mile).
i. If not already the case, provide an updated version of OEIS Table 6-4 sorted using the same risk-per-mile methodology as OEIS Table 5-5, with the following
additional columns:
1) Undergrounding planned for 2026 (circuit mileage)
2) Undergrounding planned for 2027 (circuit mileage)
3) Undergrounding planned for 2028 (circuit mileage)
4) Covered conductor planned for 2026 (circuit mileage)
5) Covered conductor planned for 2027 (circuit mileage)
6) Covered conductor planned for 2028 (circuit mileage)</t>
  </si>
  <si>
    <t>Regarding SDG&amp;E’s Right Tree, Right Place Mitigation Activity
On page 285 of its 2023-2025 Base WMP, SDG&amp;E sets a “target goal” to distribute 10,000 trees each year as a part of it’s Right Tree, Right Place (RTRP) mitigation activity. RTRP may encourage customers to replace powerline incompatible tree species with powerline compatible tree species. SDG&amp;E did not include its RTRP mitigation activity in its 2026-2028 Base WMP, but did indicate in OEIS-P-WMP_2025_SDGE-002, question 02, that it “will continue to engage customers on the option to remove incompatible trees using the concept of Right Tree, Right Place during the inspection and tree pruning and removal activities during the 2026-2028 Base WMP.”
a. Discuss how SDG&amp;E will continue to promote incompatible tree replacement during the 2026-2028 Base WMP cycle. In doing so, address:
i. How SDG&amp;E encourages customer participation in its RTRP program (e.g., through pamphlets, information booths, vegetation management workers actively offering tree replacement, etc.).
ii. How SDG&amp;E considers which tree species to offer RTRP program participants and aims to replace non-native trees with native trees (e.g., through consultation with nurseries, arborists, master gardeners, etc.).
iii. How SDG&amp;E ensures its RTRP program retains its scope from year-to-year.</t>
  </si>
  <si>
    <t>https://www.sdge.com/sites/default/files/regulatory/SDGE%20Response%20MGRA-2026-8-04.pdf</t>
  </si>
  <si>
    <t>https://www.sdge.com/sites/default/files/regulatory/SDGE%20Response%20MGRA-2026-8-04.pdf
https://www.sdge.com/sites/default/files/regulatory/SDGE%20Response%20MGRA-2026-8-04_Q04-OEIS-Table-4-3.xlsx</t>
  </si>
  <si>
    <t>https://www.sdge.com/sites/default/files/regulatory/SDGE%20Response%20MGRA-2026-8-04.pdf
https://www.sdge.com/sites/default/files/regulatory/SDGE%20Response%20MGRA-2026-8-04_Q6_Operational%20FPI%20-%202012-Current.xlsx
https://www.sdge.com/sites/default/files/regulatory/SDGE%20Response%20MGRA-2026-8-04_Q6_District%20Shapefiles.zip</t>
  </si>
  <si>
    <t>https://www.sdge.com/sites/default/files/regulatory/SDGE%20Response%20MGRA-2026-8-04.pdf
https://www.sdge.com/sites/default/files/regulatory/SDGE%20Response%20MGRA-2026-8-04_Q10c.xlsx</t>
  </si>
  <si>
    <t>https://www.sdge.com/sites/default/files/regulatory/SDGE%20Response%20MGRA-2026-8-04.pdf
https://www.sdge.com/sites/default/files/regulatory/base_risk_data_GDB.zip</t>
  </si>
  <si>
    <t>https://www.sdge.com/sites/default/files/regulatory/SDGE%20Response%20OEIS-P-WMP_2025-SDGE-07.pdf
https://www.sdge.com/sites/default/files/regulatory/SDGE%20Response%20OEIS-P-WMP_2025-SDGE-07_Q1%26Q4.xlsx</t>
  </si>
  <si>
    <t>https://www.sdge.com/sites/default/files/regulatory/SDGE%20Response%20OEIS-P-WMP_2025-SDGE-07.pdf
https://www.sdge.com/sites/default/files/regulatory/SDGE%20Response%20OEIS-P-WMP_2025-SDGE-07_Q2%26Q3.xlsx</t>
  </si>
  <si>
    <t>a)	Risk aversion is integrated into the assessment of baseline risk, risk reduction potential, residual risk, and cost-benefit evaluations. SDG&amp;E’s subject matter experts, including specialists in risk analytics, fire coordination, meteorology, and engineering, utilize these metrics to inform the selection of grid hardening strategies at the feeder-segment level.  Final mitigation strategies are determined through detailed, site-specific scoping of each feeder segment.
b)	Cost-benefit ratio (CBR) is not used as a strict threshold or cutoff for decision-making in wildfire safety processes, spending requests, or mitigation selection. Rather, CBR is one of several key metrics used to inform prioritization and comparative evaluation of mitigation options. SDG&amp;E’s wildfire mitigation planning process incorporates CBR analyses to assess the relative efficiency of different mitigation strategies, particularly at the feeder-segment level. However, final decisions also consider additional factors such as:
-	Operational feasibility and constructability,
-	Geographic and environmental constraints, and
-	Expert judgment from interdisciplinary teams (including fire science, engineering, and meteorology).
Thus, while CBR comparisons are explicitly used to guide and support decision-making, they are not applied as absolute thresholds that determine whether a mitigation is approved or rejected.</t>
  </si>
  <si>
    <t>SDG&amp;E’s neutral risk analysis is presented in the attached file titled “SDGE Response MGRA-2026-8-05_Q2”.xlsx.
A revised version of risk aversion cost benefit calculations can be found in SDG&amp;E’s substantive and non-substantive errata folder, dated May 16, at the following link: https://www.sdge.com/2026-2028-wildfire-mitigation-plan..</t>
  </si>
  <si>
    <t>Regarding Weather Station Outage Procedures
SDG&amp;E states on page 252 of its 2026-2028 Base WMP that the weather stations, “...have consistently maintained a 99 percent communication rate.”
a. Provide the procedures utilized for the emergency repair and maintenance of the 217 weather stations owned and operated by SDG&amp;E. Include the following:
i. Average time from repair ticket initiation to completed repair and device back “in service.”
ii. Procedure for maintenance/repair for other than communication rate issues.
iii. Procedure for maintenance/repair for communication rate issues.
iv. Acceptable percentage of stations “out of service” for other than
communication rate issues that allow SDG&amp;E to develop the daily/hourly
weather forecasts and FPI values for the service area.</t>
  </si>
  <si>
    <t>2023-2025 WMP RTRP</t>
  </si>
  <si>
    <t>Regarding Past Due Vegetation Management Work Orders
On page 232 of its 2026-2028 Base WMP Substantive and Non-substantive Errata, SDG&amp;E includes an updated version of OEIS Table 9-8. The errata version of OEIS Table 9-8 switches low priority and high priority row values relative to the version of OEIS Table 9-8 that SDG&amp;E included in its response to OEIS-P-WMP_2025-SDGE-002, question 06. Thus, it is not clear which table is accurate.
a. Provide the correct version of OEIS Table 9-8: Number of Past Due Vegetation Management Work Orders Categorized by Age and Priority Levels.</t>
  </si>
  <si>
    <t>Regarding Cost Benefit Ratio (CBR)
In response to Energy Safety Data Request OEIS-P-WMP_2025-SDGE-07 Question 3, Energy Safety requested that SDG&amp;E provide the CBR and risk reduction for both undergrounding and covered conductor for each project as used for decision-making, as specified by including columns (vi)-(ix). However, SDG&amp;E only provided the CBR and risk reduction of the chosen hardening methodology for each project.
a. Provide an updated response via Excel that includes two additional columns for each project provided for the CBR and risk reduction so that each project has values for
both covered conductor and undergrounding.</t>
  </si>
  <si>
    <t>OEIS-P-WMP_2025-SDGE-07 Question 3</t>
  </si>
  <si>
    <t>a.
i. SDG&amp;E does not have a formalized emergency repair procedure for its 217 weather stations; however, emergency maintenance is addressed through regular coordination with its contracted repair and calibration crews based out of the Kearny Maintenance &amp; Operations District. Weather station issues are prioritized during weekly communications, and in the event of an emergency, the Kearny manager is contacted directly to initiate repair efforts. Additional meetings may be convened as needed to expedite resolution. Repair timelines are dependent on crew availability and the specific nature of the issue. As such, SDG&amp;E does not maintain a standardized average repair time. Based on recent experience, emergency repairs have been completed within approximately one week from issue identification to the station being returned to service.
ii. Maintenance and repairs follow a required maintenance schedule managed by Kearny Maintenance &amp; Operations personnel. See attached document titled: OEIS-P_2025-08_Q1_532.075 Weather Station Inspection,Testing, Maintenance.
iii. When communication rate issues arise, the first step is to contact the weather station and data vendor, Western Weather Group (WWG), for remote troubleshooting. If additional support is needed, Kearny Maintenance &amp; Operations personnel are contacted. WWG and Kearny work collaboratively to diagnose and resolve communication rate problems. If the issue cannot resolved remotely, WWG will coordinate with a field technician to perform on-site maintenance or repairs.
iv. SDG&amp;E Meteorology does not use weather station observations to make weather forecasts or to produce the FPI. Model output is used for those tasks.</t>
  </si>
  <si>
    <t>SDG&amp;E encourages customer participation in the RTRP program in multiple ways, beginning with the Pre-Inspection activity. When an inspector identifies a tree that is incompatible with the power lines based on species, growth rate or other characteristics, they will contact the customer to discuss the benefits of tree removal and replacement. This discussion usually involves safety, compliance and reliability benefits of compatible trees near power lines. SDG&amp;E also engages customers and the community on the RTRP concept and program during tree planting events, wildfire safety fairs, and other outreach venues and collateral. Additionally, SDG&amp;E’s Vegetation Management website provides information, links, and appropriate suggested species for planting near powerlines.
ii. SDG&amp;E considers compatible trees for the RTRP program those whose mature canopy height does not require pruning for power line safety. RTRP is a mature concept and program within the utility vegetation management industry including multiple resources for identifying proper species selection. Additional components of the program include the utilization of native species where applicable and appropriate. The application of the program within SDG&amp;E is made by Certified Arborists whose education and background provide the necessary knowledge to apply RTRP.
iii. The scope of the RTRP fluctuates year to year and is based directly on the number of incompatible trees that are removed. This program is also an element of SDG&amp;E’s sustainability initiative which includes targeted goals over multiple years.</t>
  </si>
  <si>
    <t>OEIS Table 9-8 is accurate as presented in the response to OEIS-P-WMP_2025-SDGE-002, submitted on 14 May 2025, and as provided in the 2026-2028 Substantive and Non-substantive Errata, submitted on 16 May 2025.
OEIS Table 9-8: Number of Past Due Vegetation Management Work Orders Categorized by Age and Priority Levels.
Priority Level
0-30 days
31-90 days
91-180 days
181+ days
High Priority
40
12
2
0
Low Priority
335
242
4
1</t>
  </si>
  <si>
    <t>a) See table below showing circuit-segments that exceed top 1% of the total risk across all circuit-segments
upstreamardfacilityid
overall_utility_risk_per_mile
222-1986R
$ 3,725,802
222-1990R
$ 3,168,165
358-682F
$ 3,006,265
909-451
$ 2,682,718
909-805R
$ 2,408,131
1458-601R
$ 2,400,175
908-2038R
$ 2,301,533
1021-1748F
$ 1,983,191
upstreamardfacilityid
overall_utility_risk_per_mile
237-30R
$ 1,957,370
237-2R
$ 1,847,268
524-69R
$ 1,181,539
b) Refer to the following excel file with updated OEIS Table 6-4 sorted using the same risk-per-mile methodology as OEIS Table 5-5. This list is unfiltered and includes all segments in the territory.
SDGE Response OEIS-P-WMP_2025-SDGE-08_Q4.xlsx</t>
  </si>
  <si>
    <t>The response is updated in the attached file “SDGE Response OEIS-P-WMP_2025-SDGE-08_Q5.xlsx.”</t>
  </si>
  <si>
    <t>https://www.sdge.com/sites/default/files/regulatory/SDGE%20Response%20MGRA-2026-8-05.pdf</t>
  </si>
  <si>
    <t>https://www.sdge.com/sites/default/files/regulatory/SDGE%20Response%20MGRA-2026-8-05.pdf
https://www.sdge.com/sites/default/files/regulatory/SDGE%20Response%20MGRA-2026-8-05_Q2.xlsx</t>
  </si>
  <si>
    <t>https://www.sdge.com/sites/default/files/regulatory/SDGE%20Response%20OEIS-P-WMP_2025-SDGE-08.pdf</t>
  </si>
  <si>
    <t>https://www.sdge.com/sites/default/files/regulatory/SDGE%20Response%20OEIS-P-WMP_2025-SDGE-08.pdf
https://www.sdge.com/sites/default/files/regulatory/OEIS-P_2025-08_Q1_532.075%20Weather%20Station%20Inspection%2CTesting%2C%20Maintenance.pdf</t>
  </si>
  <si>
    <t>https://www.sdge.com/sites/default/files/regulatory/SDGE%20Response%20OEIS-P-WMP_2025-SDGE-08.pdf
https://www.sdge.com/sites/default/files/regulatory/SDGE%20Response%20OEIS-P-WMP_2025-SDGE-08_Q5.xlsx</t>
  </si>
  <si>
    <t>https://www.sdge.com/sites/default/files/regulatory/SDGE%20Response%20OEIS-P-WMP_2025-SDGE-08.pdf
https://www.sdge.com/sites/default/files/regulatory/SDGE%20Response%20OEIS-P-WMP_2025-SDGE-08_Q4.xlsx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</si>
</sst>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6" fillId="0" borderId="0"/>
    <xf numFmtId="0" fontId="15" fillId="0" borderId="0" applyNumberFormat="0" applyFill="0" applyBorder="0" applyAlignment="0" applyProtection="0"/>
  </cellStyleXfs>
  <cellXfs count="77">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7" fillId="0" borderId="0" xfId="0" applyFont="1" applyAlignment="1">
      <alignment horizontal="left"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12" fillId="0" borderId="0" xfId="0" applyFont="1" applyAlignment="1">
      <alignment horizontal="left" vertical="center"/>
    </xf>
    <xf numFmtId="14" fontId="9" fillId="0" borderId="0" xfId="0" applyNumberFormat="1" applyFont="1" applyAlignment="1">
      <alignment horizontal="center" vertical="top" wrapText="1"/>
    </xf>
    <xf numFmtId="14" fontId="0" fillId="0" borderId="0" xfId="0" applyNumberFormat="1" applyAlignment="1">
      <alignment horizontal="center" vertical="top" wrapText="1"/>
    </xf>
    <xf numFmtId="0" fontId="9" fillId="0" borderId="0" xfId="0" quotePrefix="1" applyFont="1" applyAlignment="1">
      <alignment horizontal="left" vertical="top" wrapText="1"/>
    </xf>
    <xf numFmtId="0" fontId="0" fillId="0" borderId="0" xfId="0" applyAlignment="1">
      <alignment horizontal="center" vertical="center"/>
    </xf>
    <xf numFmtId="0" fontId="7" fillId="0" borderId="0" xfId="0" applyFont="1" applyAlignment="1">
      <alignment horizontal="left" vertical="top"/>
    </xf>
    <xf numFmtId="0" fontId="9"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7" fillId="5" borderId="0" xfId="0" applyFont="1" applyFill="1" applyAlignment="1">
      <alignment horizontal="center" vertical="top"/>
    </xf>
    <xf numFmtId="0" fontId="0" fillId="5" borderId="0" xfId="0" applyFill="1" applyAlignment="1">
      <alignment horizontal="left" vertical="top"/>
    </xf>
    <xf numFmtId="0" fontId="7" fillId="5" borderId="5" xfId="0" applyFont="1" applyFill="1" applyBorder="1" applyAlignment="1">
      <alignment horizontal="center" vertical="top"/>
    </xf>
    <xf numFmtId="0" fontId="9" fillId="5" borderId="0" xfId="0" applyFont="1" applyFill="1" applyAlignment="1">
      <alignment horizontal="right" vertical="top"/>
    </xf>
    <xf numFmtId="0" fontId="7" fillId="5" borderId="0" xfId="0" applyFont="1" applyFill="1" applyAlignment="1">
      <alignment horizontal="left" vertical="top"/>
    </xf>
    <xf numFmtId="0" fontId="9" fillId="5" borderId="0" xfId="0" applyFont="1" applyFill="1" applyAlignment="1">
      <alignment horizontal="center" vertical="top"/>
    </xf>
    <xf numFmtId="14" fontId="0" fillId="0" borderId="0" xfId="0" applyNumberFormat="1" applyAlignment="1">
      <alignment horizontal="left" vertical="top"/>
    </xf>
    <xf numFmtId="0" fontId="7"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7" fillId="7" borderId="0" xfId="0" applyFont="1" applyFill="1" applyAlignment="1">
      <alignment horizontal="left" vertical="top"/>
    </xf>
    <xf numFmtId="0" fontId="9" fillId="7" borderId="0" xfId="0" applyFont="1" applyFill="1" applyAlignment="1">
      <alignment horizontal="left" vertical="top"/>
    </xf>
    <xf numFmtId="0" fontId="7" fillId="7" borderId="0" xfId="0" applyFont="1" applyFill="1" applyAlignment="1">
      <alignment horizontal="center" vertical="top"/>
    </xf>
    <xf numFmtId="0" fontId="6" fillId="0" borderId="0" xfId="1"/>
    <xf numFmtId="0" fontId="6" fillId="0" borderId="0" xfId="1" applyAlignment="1">
      <alignment horizontal="left"/>
    </xf>
    <xf numFmtId="0" fontId="6" fillId="0" borderId="0" xfId="1" applyAlignment="1">
      <alignment horizontal="center"/>
    </xf>
    <xf numFmtId="0" fontId="11" fillId="0" borderId="0" xfId="1" applyFont="1"/>
    <xf numFmtId="0" fontId="11" fillId="0" borderId="0" xfId="1" applyFont="1" applyAlignment="1">
      <alignment horizontal="left"/>
    </xf>
    <xf numFmtId="0" fontId="15"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6" fillId="5" borderId="0" xfId="0" applyFont="1" applyFill="1" applyAlignment="1">
      <alignment horizontal="left" vertical="top" wrapText="1"/>
    </xf>
    <xf numFmtId="0" fontId="18" fillId="5" borderId="0" xfId="0" applyFont="1" applyFill="1" applyAlignment="1">
      <alignment horizontal="left" vertical="top"/>
    </xf>
    <xf numFmtId="14" fontId="15" fillId="0" borderId="0" xfId="2" applyNumberFormat="1" applyAlignment="1">
      <alignment horizontal="left" vertical="top" wrapText="1"/>
    </xf>
    <xf numFmtId="0" fontId="9" fillId="7" borderId="0" xfId="0" applyFont="1" applyFill="1" applyAlignment="1">
      <alignment horizontal="center" vertical="top"/>
    </xf>
    <xf numFmtId="0" fontId="16" fillId="5" borderId="0" xfId="0" applyFont="1" applyFill="1" applyAlignment="1">
      <alignment horizontal="center" vertical="top" wrapText="1"/>
    </xf>
    <xf numFmtId="0" fontId="19" fillId="2" borderId="1" xfId="0" applyFont="1" applyFill="1" applyBorder="1" applyAlignment="1">
      <alignment horizontal="center" vertical="center" wrapText="1"/>
    </xf>
    <xf numFmtId="0" fontId="9" fillId="5" borderId="0" xfId="0" applyFont="1" applyFill="1" applyAlignment="1">
      <alignment horizontal="center" vertical="top" wrapText="1"/>
    </xf>
    <xf numFmtId="0" fontId="15" fillId="0" borderId="0" xfId="2" quotePrefix="1" applyAlignment="1">
      <alignment horizontal="left" vertical="top" wrapText="1"/>
    </xf>
    <xf numFmtId="0" fontId="16" fillId="0" borderId="0" xfId="0" applyFont="1" applyAlignment="1">
      <alignment horizontal="center" vertical="top"/>
    </xf>
    <xf numFmtId="0" fontId="0" fillId="0" borderId="5" xfId="0" applyBorder="1" applyAlignment="1">
      <alignment horizontal="center" vertical="center"/>
    </xf>
    <xf numFmtId="14" fontId="13" fillId="5" borderId="0" xfId="0" applyNumberFormat="1" applyFont="1" applyFill="1" applyAlignment="1">
      <alignment horizontal="left" vertical="top"/>
    </xf>
    <xf numFmtId="0" fontId="0" fillId="0" borderId="0" xfId="0"/>
    <xf numFmtId="0" fontId="0" fillId="0" borderId="0" xfId="0" applyAlignment="1">
      <alignment horizontal="center"/>
    </xf>
    <xf numFmtId="0" fontId="11" fillId="0" borderId="0" xfId="1" applyFont="1" applyAlignment="1">
      <alignment horizontal="center"/>
    </xf>
    <xf numFmtId="0" fontId="0" fillId="0" borderId="0" xfId="0" applyAlignment="1">
      <alignment horizontal="left"/>
    </xf>
    <xf numFmtId="0" fontId="9" fillId="0" borderId="0" xfId="0" applyFont="1" applyAlignment="1">
      <alignment horizontal="left"/>
    </xf>
    <xf numFmtId="0" fontId="20" fillId="0" borderId="0" xfId="0" applyFont="1" applyAlignment="1">
      <alignment vertical="center"/>
    </xf>
    <xf numFmtId="0" fontId="0" fillId="0" borderId="0" xfId="0" applyAlignment="1">
      <alignment vertical="top"/>
    </xf>
    <xf numFmtId="0" fontId="20" fillId="0" borderId="0" xfId="0" applyFont="1" applyAlignment="1">
      <alignment vertical="top"/>
    </xf>
    <xf numFmtId="0" fontId="9" fillId="0" borderId="0" xfId="0" applyFont="1" applyAlignment="1">
      <alignment vertical="top"/>
    </xf>
    <xf numFmtId="0" fontId="7" fillId="0" borderId="6" xfId="0" applyFont="1" applyBorder="1" applyAlignment="1">
      <alignment horizontal="center" vertical="top"/>
    </xf>
    <xf numFmtId="0" fontId="7" fillId="0" borderId="6" xfId="0" applyFont="1" applyBorder="1" applyAlignment="1">
      <alignment horizontal="left" vertical="top"/>
    </xf>
    <xf numFmtId="0" fontId="20" fillId="0" borderId="0" xfId="0" applyFont="1" applyAlignment="1">
      <alignment horizontal="left" vertical="top"/>
    </xf>
    <xf numFmtId="0" fontId="9" fillId="0" borderId="0" xfId="0" applyFont="1"/>
    <xf numFmtId="2" fontId="0" fillId="0" borderId="0" xfId="0" applyNumberFormat="1" applyAlignment="1">
      <alignment horizontal="center" vertical="top" wrapText="1"/>
    </xf>
    <xf numFmtId="0" fontId="5" fillId="0" borderId="0" xfId="1" applyFont="1" applyAlignment="1">
      <alignment horizontal="left"/>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20" fillId="0" borderId="0" xfId="0" applyFont="1" applyAlignment="1">
      <alignment horizontal="center" vertical="top"/>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7" fillId="0" borderId="4" xfId="0" applyFont="1" applyBorder="1" applyAlignment="1">
      <alignment horizontal="center" vertical="top" wrapText="1"/>
    </xf>
    <xf numFmtId="0" fontId="8" fillId="6" borderId="0" xfId="0" applyFont="1" applyFill="1" applyAlignment="1">
      <alignment horizontal="center" vertical="top"/>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dge.com/sites/default/files/regulatory/SDGE%20Response%20OEIS-P-WMP_2025-SDGE-04.pdf" TargetMode="External"/><Relationship Id="rId2" Type="http://schemas.openxmlformats.org/officeDocument/2006/relationships/hyperlink" Target="https://www.sdge.com/sites/default/files/regulatory/SDGE%20Response%20MGRA-2026-8-03.pdf" TargetMode="External"/><Relationship Id="rId1" Type="http://schemas.openxmlformats.org/officeDocument/2006/relationships/hyperlink" Target="https://www.sdge.com/sites/default/files/regulatory/SDGE%20Response%20MGRA-2026-8-03.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228"/>
  <sheetViews>
    <sheetView tabSelected="1" view="pageBreakPreview" zoomScale="70" zoomScaleNormal="55" zoomScaleSheetLayoutView="70" zoomScalePageLayoutView="40" workbookViewId="0">
      <pane ySplit="3" topLeftCell="A4" activePane="bottomLeft" state="frozen"/>
      <selection pane="bottomLeft" activeCell="A4" sqref="A4"/>
    </sheetView>
  </sheetViews>
  <sheetFormatPr defaultRowHeight="13.2" x14ac:dyDescent="0.25"/>
  <cols>
    <col min="1" max="1" width="10.77734375" style="2" bestFit="1" customWidth="1"/>
    <col min="2" max="2" width="10.6640625" style="1" bestFit="1" customWidth="1"/>
    <col min="3" max="3" width="10.44140625" style="2" customWidth="1"/>
    <col min="4" max="4" width="15.77734375" style="2" bestFit="1" customWidth="1"/>
    <col min="5" max="5" width="11.109375" style="2" customWidth="1"/>
    <col min="6" max="6" width="14" style="6" bestFit="1" customWidth="1"/>
    <col min="7" max="8" width="52.109375" style="1" customWidth="1"/>
    <col min="9" max="9" width="14.77734375" style="6" customWidth="1"/>
    <col min="10" max="12" width="10.6640625" style="2" customWidth="1"/>
    <col min="13" max="13" width="18.109375" style="2" customWidth="1"/>
    <col min="14" max="14" width="10.6640625" style="2" customWidth="1"/>
    <col min="15" max="15" width="10.77734375" style="1" customWidth="1"/>
    <col min="16" max="16" width="12.33203125" style="2" bestFit="1" customWidth="1"/>
    <col min="17" max="17" width="34.44140625" style="1" bestFit="1" customWidth="1"/>
    <col min="18" max="18" width="9.44140625" style="2" bestFit="1" customWidth="1"/>
    <col min="19" max="19" width="34.44140625" style="1" bestFit="1" customWidth="1"/>
  </cols>
  <sheetData>
    <row r="1" spans="1:19" ht="15.6" x14ac:dyDescent="0.25">
      <c r="A1" s="43" t="s">
        <v>43</v>
      </c>
      <c r="B1" s="42"/>
      <c r="C1" s="42"/>
      <c r="D1" s="46"/>
      <c r="E1" s="40"/>
      <c r="F1" s="48"/>
      <c r="G1" s="41"/>
      <c r="H1" s="41"/>
      <c r="I1" s="48"/>
      <c r="J1" s="40"/>
      <c r="K1" s="40"/>
      <c r="L1" s="40"/>
      <c r="M1" s="40"/>
      <c r="N1" s="40"/>
      <c r="O1" s="41"/>
      <c r="P1" s="40"/>
      <c r="Q1" s="41"/>
      <c r="R1" s="40"/>
      <c r="S1" s="41"/>
    </row>
    <row r="2" spans="1:19" s="10" customFormat="1" ht="34.5" customHeight="1" thickBot="1" x14ac:dyDescent="0.3">
      <c r="A2" s="75" t="s">
        <v>62</v>
      </c>
      <c r="B2" s="75"/>
      <c r="C2" s="75"/>
      <c r="D2" s="75"/>
      <c r="E2" s="75"/>
      <c r="F2" s="75"/>
      <c r="G2" s="75"/>
      <c r="H2" s="75"/>
      <c r="I2" s="75"/>
      <c r="J2" s="75"/>
      <c r="K2" s="75"/>
      <c r="L2" s="75"/>
      <c r="M2" s="75"/>
      <c r="N2" s="75"/>
      <c r="O2" s="75"/>
      <c r="P2" s="75"/>
      <c r="Q2" s="75"/>
      <c r="R2" s="75"/>
      <c r="S2" s="75"/>
    </row>
    <row r="3" spans="1:19" s="3" customFormat="1" ht="44.25" customHeight="1" thickBot="1" x14ac:dyDescent="0.3">
      <c r="A3" s="4" t="s">
        <v>17</v>
      </c>
      <c r="B3" s="4" t="s">
        <v>0</v>
      </c>
      <c r="C3" s="4" t="s">
        <v>1</v>
      </c>
      <c r="D3" s="4" t="s">
        <v>2</v>
      </c>
      <c r="E3" s="4" t="s">
        <v>3</v>
      </c>
      <c r="F3" s="4" t="s">
        <v>4</v>
      </c>
      <c r="G3" s="4" t="s">
        <v>40</v>
      </c>
      <c r="H3" s="4" t="s">
        <v>41</v>
      </c>
      <c r="I3" s="4" t="s">
        <v>5</v>
      </c>
      <c r="J3" s="4" t="s">
        <v>6</v>
      </c>
      <c r="K3" s="4" t="s">
        <v>7</v>
      </c>
      <c r="L3" s="47" t="s">
        <v>8</v>
      </c>
      <c r="M3" s="47" t="s">
        <v>42</v>
      </c>
      <c r="N3" s="4" t="s">
        <v>9</v>
      </c>
      <c r="O3" s="4" t="s">
        <v>10</v>
      </c>
      <c r="P3" s="5" t="s">
        <v>11</v>
      </c>
      <c r="Q3" s="5" t="s">
        <v>13</v>
      </c>
      <c r="R3" s="73" t="s">
        <v>12</v>
      </c>
      <c r="S3" s="74"/>
    </row>
    <row r="4" spans="1:19" s="8" customFormat="1" ht="409.6" x14ac:dyDescent="0.25">
      <c r="A4" s="6">
        <v>1</v>
      </c>
      <c r="B4" s="6" t="s">
        <v>16</v>
      </c>
      <c r="C4" s="6">
        <v>2</v>
      </c>
      <c r="D4" s="6" t="str">
        <f t="shared" ref="D4:D69" si="0">B4&amp;"-"&amp;C4</f>
        <v>OEIS-2</v>
      </c>
      <c r="E4" s="6">
        <v>1</v>
      </c>
      <c r="F4" s="6" t="str">
        <f t="shared" ref="F4:F69" si="1">D4&amp;"."&amp;E4</f>
        <v>OEIS-2.1</v>
      </c>
      <c r="G4" s="7" t="s">
        <v>1185</v>
      </c>
      <c r="H4" s="7" t="s">
        <v>1634</v>
      </c>
      <c r="I4" s="6" t="s">
        <v>1195</v>
      </c>
      <c r="J4" s="11">
        <v>45786</v>
      </c>
      <c r="K4" s="11">
        <v>45791</v>
      </c>
      <c r="L4" s="11">
        <v>45791</v>
      </c>
      <c r="M4" s="39"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409.6" x14ac:dyDescent="0.25">
      <c r="A5" s="6">
        <v>2</v>
      </c>
      <c r="B5" s="6" t="s">
        <v>16</v>
      </c>
      <c r="C5" s="6">
        <v>2</v>
      </c>
      <c r="D5" s="6" t="str">
        <f t="shared" si="0"/>
        <v>OEIS-2</v>
      </c>
      <c r="E5" s="6">
        <v>2</v>
      </c>
      <c r="F5" s="6" t="str">
        <f t="shared" si="1"/>
        <v>OEIS-2.2</v>
      </c>
      <c r="G5" s="7" t="s">
        <v>1186</v>
      </c>
      <c r="H5" s="7" t="s">
        <v>1635</v>
      </c>
      <c r="I5" s="6" t="s">
        <v>1195</v>
      </c>
      <c r="J5" s="11">
        <v>45786</v>
      </c>
      <c r="K5" s="11">
        <v>45791</v>
      </c>
      <c r="L5" s="11">
        <v>45791</v>
      </c>
      <c r="M5" s="39"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6" x14ac:dyDescent="0.25">
      <c r="A6" s="6">
        <v>3</v>
      </c>
      <c r="B6" s="6" t="s">
        <v>16</v>
      </c>
      <c r="C6" s="6">
        <v>2</v>
      </c>
      <c r="D6" s="6" t="str">
        <f t="shared" si="0"/>
        <v>OEIS-2</v>
      </c>
      <c r="E6" s="6">
        <v>3</v>
      </c>
      <c r="F6" s="6" t="str">
        <f t="shared" si="1"/>
        <v>OEIS-2.3</v>
      </c>
      <c r="G6" s="7" t="s">
        <v>1187</v>
      </c>
      <c r="H6" s="7" t="s">
        <v>1636</v>
      </c>
      <c r="I6" s="6" t="s">
        <v>1195</v>
      </c>
      <c r="J6" s="11">
        <v>45786</v>
      </c>
      <c r="K6" s="11">
        <v>45791</v>
      </c>
      <c r="L6" s="11">
        <v>45791</v>
      </c>
      <c r="M6" s="39" t="s">
        <v>1645</v>
      </c>
      <c r="N6" s="6">
        <v>0</v>
      </c>
      <c r="O6" s="6" t="s">
        <v>1644</v>
      </c>
      <c r="P6" s="6">
        <v>9</v>
      </c>
      <c r="Q6" s="6" t="str">
        <f>VLOOKUP(P6,'WMP Sections'!B:D,2,FALSE)</f>
        <v>9 Vegetation Management and Inspections</v>
      </c>
      <c r="R6" s="6" t="s">
        <v>1203</v>
      </c>
      <c r="S6" s="6" t="s">
        <v>1204</v>
      </c>
    </row>
    <row r="7" spans="1:19" s="8" customFormat="1" ht="409.6" x14ac:dyDescent="0.25">
      <c r="A7" s="6">
        <v>4</v>
      </c>
      <c r="B7" s="6" t="s">
        <v>16</v>
      </c>
      <c r="C7" s="6">
        <v>2</v>
      </c>
      <c r="D7" s="6" t="str">
        <f t="shared" si="0"/>
        <v>OEIS-2</v>
      </c>
      <c r="E7" s="6">
        <v>4</v>
      </c>
      <c r="F7" s="6" t="str">
        <f t="shared" si="1"/>
        <v>OEIS-2.4</v>
      </c>
      <c r="G7" s="7" t="s">
        <v>1188</v>
      </c>
      <c r="H7" s="7" t="s">
        <v>1637</v>
      </c>
      <c r="I7" s="6" t="s">
        <v>1195</v>
      </c>
      <c r="J7" s="11">
        <v>45786</v>
      </c>
      <c r="K7" s="11">
        <v>45791</v>
      </c>
      <c r="L7" s="11">
        <v>45791</v>
      </c>
      <c r="M7" s="39" t="s">
        <v>1645</v>
      </c>
      <c r="N7" s="6">
        <v>0</v>
      </c>
      <c r="O7" s="6" t="s">
        <v>1644</v>
      </c>
      <c r="P7" s="6" t="s">
        <v>1205</v>
      </c>
      <c r="Q7" s="6" t="s">
        <v>1206</v>
      </c>
      <c r="R7" s="6" t="s">
        <v>1205</v>
      </c>
      <c r="S7" s="6" t="s">
        <v>1205</v>
      </c>
    </row>
    <row r="8" spans="1:19" s="8" customFormat="1" ht="409.6" x14ac:dyDescent="0.25">
      <c r="A8" s="6">
        <v>5</v>
      </c>
      <c r="B8" s="6" t="s">
        <v>16</v>
      </c>
      <c r="C8" s="6">
        <v>2</v>
      </c>
      <c r="D8" s="6" t="str">
        <f t="shared" si="0"/>
        <v>OEIS-2</v>
      </c>
      <c r="E8" s="6">
        <v>5</v>
      </c>
      <c r="F8" s="6" t="str">
        <f t="shared" si="1"/>
        <v>OEIS-2.5</v>
      </c>
      <c r="G8" s="7" t="s">
        <v>1189</v>
      </c>
      <c r="H8" s="7" t="s">
        <v>1638</v>
      </c>
      <c r="I8" s="6" t="s">
        <v>1195</v>
      </c>
      <c r="J8" s="11">
        <v>45786</v>
      </c>
      <c r="K8" s="11">
        <v>45791</v>
      </c>
      <c r="L8" s="11">
        <v>45791</v>
      </c>
      <c r="M8" s="39" t="s">
        <v>1645</v>
      </c>
      <c r="N8" s="6">
        <v>0</v>
      </c>
      <c r="O8" s="6" t="s">
        <v>1644</v>
      </c>
      <c r="P8" s="6" t="s">
        <v>1207</v>
      </c>
      <c r="Q8" s="6" t="s">
        <v>1208</v>
      </c>
      <c r="R8" s="6" t="s">
        <v>1205</v>
      </c>
      <c r="S8" s="6" t="s">
        <v>1205</v>
      </c>
    </row>
    <row r="9" spans="1:19" s="8" customFormat="1" ht="330" x14ac:dyDescent="0.25">
      <c r="A9" s="6">
        <v>6</v>
      </c>
      <c r="B9" s="6" t="s">
        <v>16</v>
      </c>
      <c r="C9" s="6">
        <v>2</v>
      </c>
      <c r="D9" s="6" t="str">
        <f t="shared" si="0"/>
        <v>OEIS-2</v>
      </c>
      <c r="E9" s="6">
        <v>6</v>
      </c>
      <c r="F9" s="6" t="str">
        <f t="shared" si="1"/>
        <v>OEIS-2.6</v>
      </c>
      <c r="G9" s="7" t="s">
        <v>1190</v>
      </c>
      <c r="H9" s="7" t="s">
        <v>1639</v>
      </c>
      <c r="I9" s="6" t="s">
        <v>1195</v>
      </c>
      <c r="J9" s="11">
        <v>45786</v>
      </c>
      <c r="K9" s="11">
        <v>45791</v>
      </c>
      <c r="L9" s="11">
        <v>45791</v>
      </c>
      <c r="M9" s="39" t="s">
        <v>1645</v>
      </c>
      <c r="N9" s="6">
        <v>0</v>
      </c>
      <c r="O9" s="6" t="s">
        <v>1644</v>
      </c>
      <c r="P9" s="6" t="s">
        <v>714</v>
      </c>
      <c r="Q9" s="6" t="str">
        <f>VLOOKUP(P9,'WMP Sections'!B:D,2,FALSE)</f>
        <v>9.12.3 Trends .</v>
      </c>
      <c r="R9" s="6" t="s">
        <v>1209</v>
      </c>
      <c r="S9" s="6" t="s">
        <v>1210</v>
      </c>
    </row>
    <row r="10" spans="1:19" s="8" customFormat="1" ht="409.6" x14ac:dyDescent="0.25">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9" t="s">
        <v>1645</v>
      </c>
      <c r="N10" s="6">
        <v>0</v>
      </c>
      <c r="O10" s="6" t="s">
        <v>1644</v>
      </c>
      <c r="P10" s="6">
        <v>5.2</v>
      </c>
      <c r="Q10" s="6" t="str">
        <f>VLOOKUP(P10,'WMP Sections'!B:D,2,FALSE)</f>
        <v xml:space="preserve">5.2 Risk Analysis Framework </v>
      </c>
      <c r="R10" s="6" t="s">
        <v>1205</v>
      </c>
      <c r="S10" s="6" t="s">
        <v>1205</v>
      </c>
    </row>
    <row r="11" spans="1:19" s="8" customFormat="1" ht="356.4" x14ac:dyDescent="0.25">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9" t="s">
        <v>1645</v>
      </c>
      <c r="N11" s="6">
        <v>0</v>
      </c>
      <c r="O11" s="6" t="s">
        <v>1644</v>
      </c>
      <c r="P11" s="6">
        <v>5.2</v>
      </c>
      <c r="Q11" s="6" t="str">
        <f>VLOOKUP(P11,'WMP Sections'!B:D,2,FALSE)</f>
        <v xml:space="preserve">5.2 Risk Analysis Framework </v>
      </c>
      <c r="R11" s="6" t="s">
        <v>1205</v>
      </c>
      <c r="S11" s="6" t="s">
        <v>1205</v>
      </c>
    </row>
    <row r="12" spans="1:19" s="8" customFormat="1" ht="409.6" x14ac:dyDescent="0.25">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9" t="s">
        <v>1645</v>
      </c>
      <c r="N12" s="6">
        <v>0</v>
      </c>
      <c r="O12" s="6" t="s">
        <v>1644</v>
      </c>
      <c r="P12" s="6" t="s">
        <v>50</v>
      </c>
      <c r="Q12" s="6" t="str">
        <f>VLOOKUP(P12,'WMP Sections'!B:D,2,FALSE)</f>
        <v xml:space="preserve">5.5.2 Top Risk-Contributing Circuits/Segments/Spans </v>
      </c>
      <c r="R12" s="6" t="s">
        <v>1211</v>
      </c>
      <c r="S12" s="6" t="s">
        <v>1212</v>
      </c>
    </row>
    <row r="13" spans="1:19" s="8" customFormat="1" ht="409.6" x14ac:dyDescent="0.25">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9" t="s">
        <v>1646</v>
      </c>
      <c r="N13" s="6">
        <v>2</v>
      </c>
      <c r="O13" s="6" t="s">
        <v>1644</v>
      </c>
      <c r="P13" s="6" t="s">
        <v>1213</v>
      </c>
      <c r="Q13" s="6" t="s">
        <v>1215</v>
      </c>
      <c r="R13" s="6" t="s">
        <v>1214</v>
      </c>
      <c r="S13" s="6" t="s">
        <v>1216</v>
      </c>
    </row>
    <row r="14" spans="1:19" s="8" customFormat="1" ht="105.6" x14ac:dyDescent="0.25">
      <c r="A14" s="6">
        <v>11</v>
      </c>
      <c r="B14" s="6" t="s">
        <v>15</v>
      </c>
      <c r="C14" s="6">
        <v>3</v>
      </c>
      <c r="D14" s="6" t="str">
        <f t="shared" si="0"/>
        <v>MGRA-3</v>
      </c>
      <c r="E14" s="6">
        <v>1</v>
      </c>
      <c r="F14" s="6" t="str">
        <f t="shared" si="1"/>
        <v>MGRA-3.1</v>
      </c>
      <c r="G14" s="7" t="s">
        <v>1196</v>
      </c>
      <c r="H14" s="7" t="s">
        <v>1647</v>
      </c>
      <c r="I14" s="72" t="s">
        <v>1202</v>
      </c>
      <c r="J14" s="11">
        <v>45789</v>
      </c>
      <c r="K14" s="11">
        <v>45792</v>
      </c>
      <c r="L14" s="11">
        <v>45792</v>
      </c>
      <c r="M14" s="39" t="s">
        <v>1676</v>
      </c>
      <c r="N14" s="6">
        <v>0</v>
      </c>
      <c r="O14" s="6" t="s">
        <v>1644</v>
      </c>
      <c r="P14" s="6">
        <v>1.2</v>
      </c>
      <c r="Q14" s="6" t="str">
        <f>VLOOKUP(P14,'WMP Sections'!B:D,2,FALSE)</f>
        <v xml:space="preserve">1.2 Objectives </v>
      </c>
      <c r="R14" s="6" t="s">
        <v>1217</v>
      </c>
      <c r="S14" s="6" t="s">
        <v>1218</v>
      </c>
    </row>
    <row r="15" spans="1:19" s="8" customFormat="1" ht="264" x14ac:dyDescent="0.25">
      <c r="A15" s="6">
        <v>12</v>
      </c>
      <c r="B15" s="6" t="s">
        <v>15</v>
      </c>
      <c r="C15" s="6">
        <v>3</v>
      </c>
      <c r="D15" s="6" t="str">
        <f t="shared" si="0"/>
        <v>MGRA-3</v>
      </c>
      <c r="E15" s="6">
        <v>2</v>
      </c>
      <c r="F15" s="6" t="str">
        <f t="shared" si="1"/>
        <v>MGRA-3.2</v>
      </c>
      <c r="G15" s="7" t="s">
        <v>1197</v>
      </c>
      <c r="H15" s="7" t="s">
        <v>1648</v>
      </c>
      <c r="I15" s="72" t="s">
        <v>1202</v>
      </c>
      <c r="J15" s="11">
        <v>45789</v>
      </c>
      <c r="K15" s="11">
        <v>45792</v>
      </c>
      <c r="L15" s="11">
        <v>45792</v>
      </c>
      <c r="M15" s="39" t="s">
        <v>1676</v>
      </c>
      <c r="N15" s="6">
        <v>0</v>
      </c>
      <c r="O15" s="6" t="s">
        <v>1644</v>
      </c>
      <c r="P15" s="6">
        <v>3.4</v>
      </c>
      <c r="Q15" s="6" t="str">
        <f>VLOOKUP(P15,'WMP Sections'!B:D,2,FALSE)</f>
        <v>3.4 Prioritized List of Wildfire Risks and Risk Drivers .</v>
      </c>
      <c r="R15" s="6" t="s">
        <v>1205</v>
      </c>
      <c r="S15" s="6" t="s">
        <v>1205</v>
      </c>
    </row>
    <row r="16" spans="1:19" s="8" customFormat="1" ht="277.2" x14ac:dyDescent="0.25">
      <c r="A16" s="6">
        <v>13</v>
      </c>
      <c r="B16" s="6" t="s">
        <v>15</v>
      </c>
      <c r="C16" s="6">
        <v>3</v>
      </c>
      <c r="D16" s="6" t="str">
        <f t="shared" si="0"/>
        <v>MGRA-3</v>
      </c>
      <c r="E16" s="6">
        <v>3</v>
      </c>
      <c r="F16" s="6" t="str">
        <f t="shared" si="1"/>
        <v>MGRA-3.3</v>
      </c>
      <c r="G16" s="7" t="s">
        <v>1198</v>
      </c>
      <c r="H16" s="7" t="s">
        <v>1649</v>
      </c>
      <c r="I16" s="72" t="s">
        <v>1202</v>
      </c>
      <c r="J16" s="11">
        <v>45789</v>
      </c>
      <c r="K16" s="11">
        <v>45792</v>
      </c>
      <c r="L16" s="11">
        <v>45792</v>
      </c>
      <c r="M16" s="39" t="s">
        <v>1676</v>
      </c>
      <c r="N16" s="6">
        <v>0</v>
      </c>
      <c r="O16" s="6" t="s">
        <v>1644</v>
      </c>
      <c r="P16" s="6">
        <v>3.4</v>
      </c>
      <c r="Q16" s="6" t="str">
        <f>VLOOKUP(P16,'WMP Sections'!B:D,2,FALSE)</f>
        <v>3.4 Prioritized List of Wildfire Risks and Risk Drivers .</v>
      </c>
      <c r="R16" s="6" t="s">
        <v>1205</v>
      </c>
      <c r="S16" s="6" t="s">
        <v>1205</v>
      </c>
    </row>
    <row r="17" spans="1:19" s="8" customFormat="1" ht="409.2" x14ac:dyDescent="0.25">
      <c r="A17" s="6">
        <v>14</v>
      </c>
      <c r="B17" s="6" t="s">
        <v>15</v>
      </c>
      <c r="C17" s="6">
        <v>3</v>
      </c>
      <c r="D17" s="6" t="str">
        <f t="shared" si="0"/>
        <v>MGRA-3</v>
      </c>
      <c r="E17" s="6">
        <v>4</v>
      </c>
      <c r="F17" s="6" t="str">
        <f t="shared" si="1"/>
        <v>MGRA-3.4</v>
      </c>
      <c r="G17" s="7" t="s">
        <v>1357</v>
      </c>
      <c r="H17" s="7" t="s">
        <v>1650</v>
      </c>
      <c r="I17" s="72" t="s">
        <v>1202</v>
      </c>
      <c r="J17" s="11">
        <v>45789</v>
      </c>
      <c r="K17" s="11">
        <v>45792</v>
      </c>
      <c r="L17" s="11">
        <v>45792</v>
      </c>
      <c r="M17" s="39" t="s">
        <v>1676</v>
      </c>
      <c r="N17" s="6">
        <v>0</v>
      </c>
      <c r="O17" s="6" t="s">
        <v>1644</v>
      </c>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184.8" x14ac:dyDescent="0.25">
      <c r="A18" s="6">
        <v>15</v>
      </c>
      <c r="B18" s="6" t="s">
        <v>15</v>
      </c>
      <c r="C18" s="6">
        <v>3</v>
      </c>
      <c r="D18" s="6" t="str">
        <f t="shared" si="0"/>
        <v>MGRA-3</v>
      </c>
      <c r="E18" s="6">
        <v>5</v>
      </c>
      <c r="F18" s="6" t="str">
        <f t="shared" si="1"/>
        <v>MGRA-3.5</v>
      </c>
      <c r="G18" s="7" t="s">
        <v>1356</v>
      </c>
      <c r="H18" s="7" t="s">
        <v>1651</v>
      </c>
      <c r="I18" s="72" t="s">
        <v>1202</v>
      </c>
      <c r="J18" s="11">
        <v>45789</v>
      </c>
      <c r="K18" s="11">
        <v>45792</v>
      </c>
      <c r="L18" s="11">
        <v>45792</v>
      </c>
      <c r="M18" s="39" t="s">
        <v>1677</v>
      </c>
      <c r="N18" s="6">
        <v>1</v>
      </c>
      <c r="O18" s="6" t="s">
        <v>1644</v>
      </c>
      <c r="P18" s="6" t="s">
        <v>475</v>
      </c>
      <c r="Q18" s="6" t="str">
        <f>VLOOKUP(P18,'WMP Sections'!B:D,2,FALSE)</f>
        <v>5.2.3 Key Assumptions and Limitations .</v>
      </c>
      <c r="R18" s="6" t="s">
        <v>1205</v>
      </c>
      <c r="S18" s="6" t="s">
        <v>1205</v>
      </c>
    </row>
    <row r="19" spans="1:19" s="8" customFormat="1" ht="158.4" x14ac:dyDescent="0.25">
      <c r="A19" s="6">
        <v>16</v>
      </c>
      <c r="B19" s="6" t="s">
        <v>15</v>
      </c>
      <c r="C19" s="6">
        <v>3</v>
      </c>
      <c r="D19" s="6" t="str">
        <f t="shared" si="0"/>
        <v>MGRA-3</v>
      </c>
      <c r="E19" s="6">
        <v>6</v>
      </c>
      <c r="F19" s="6" t="str">
        <f t="shared" si="1"/>
        <v>MGRA-3.6</v>
      </c>
      <c r="G19" s="7" t="s">
        <v>1358</v>
      </c>
      <c r="H19" s="7" t="s">
        <v>1652</v>
      </c>
      <c r="I19" s="72" t="s">
        <v>1202</v>
      </c>
      <c r="J19" s="11">
        <v>45789</v>
      </c>
      <c r="K19" s="11">
        <v>45792</v>
      </c>
      <c r="L19" s="11">
        <v>45792</v>
      </c>
      <c r="M19" s="44" t="s">
        <v>1678</v>
      </c>
      <c r="N19" s="6">
        <v>1</v>
      </c>
      <c r="O19" s="6" t="s">
        <v>1644</v>
      </c>
      <c r="P19" s="6" t="s">
        <v>1441</v>
      </c>
      <c r="Q19" s="6" t="str">
        <f>VLOOKUP(P19,'WMP Sections'!B:D,2,FALSE)</f>
        <v>4-3: Frequently De-energized Circuits  23</v>
      </c>
      <c r="R19" s="6" t="s">
        <v>1205</v>
      </c>
      <c r="S19" s="6" t="s">
        <v>1205</v>
      </c>
    </row>
    <row r="20" spans="1:19" s="8" customFormat="1" ht="250.8" x14ac:dyDescent="0.25">
      <c r="A20" s="6">
        <v>17</v>
      </c>
      <c r="B20" s="6" t="s">
        <v>15</v>
      </c>
      <c r="C20" s="6">
        <v>3</v>
      </c>
      <c r="D20" s="6" t="str">
        <f t="shared" si="0"/>
        <v>MGRA-3</v>
      </c>
      <c r="E20" s="6">
        <v>7</v>
      </c>
      <c r="F20" s="6" t="str">
        <f t="shared" si="1"/>
        <v>MGRA-3.7</v>
      </c>
      <c r="G20" s="7" t="s">
        <v>1628</v>
      </c>
      <c r="H20" s="7" t="s">
        <v>1653</v>
      </c>
      <c r="I20" s="72" t="s">
        <v>1202</v>
      </c>
      <c r="J20" s="11">
        <v>45789</v>
      </c>
      <c r="K20" s="11">
        <v>45792</v>
      </c>
      <c r="L20" s="11">
        <v>45792</v>
      </c>
      <c r="M20" s="44" t="s">
        <v>1676</v>
      </c>
      <c r="N20" s="6">
        <v>0</v>
      </c>
      <c r="O20" s="6" t="s">
        <v>1644</v>
      </c>
      <c r="P20" s="6" t="s">
        <v>1205</v>
      </c>
      <c r="Q20" s="6" t="s">
        <v>1629</v>
      </c>
      <c r="R20" s="6" t="s">
        <v>1205</v>
      </c>
      <c r="S20" s="6" t="s">
        <v>1205</v>
      </c>
    </row>
    <row r="21" spans="1:19" s="8" customFormat="1" ht="92.4" x14ac:dyDescent="0.25">
      <c r="A21" s="6">
        <v>18</v>
      </c>
      <c r="B21" s="6" t="s">
        <v>15</v>
      </c>
      <c r="C21" s="6">
        <v>3</v>
      </c>
      <c r="D21" s="6" t="str">
        <f t="shared" si="0"/>
        <v>MGRA-3</v>
      </c>
      <c r="E21" s="6">
        <v>8</v>
      </c>
      <c r="F21" s="6" t="str">
        <f t="shared" si="1"/>
        <v>MGRA-3.8</v>
      </c>
      <c r="G21" s="7" t="s">
        <v>1630</v>
      </c>
      <c r="H21" s="7" t="s">
        <v>1654</v>
      </c>
      <c r="I21" s="72" t="s">
        <v>1202</v>
      </c>
      <c r="J21" s="11">
        <v>45789</v>
      </c>
      <c r="K21" s="11">
        <v>45792</v>
      </c>
      <c r="L21" s="11">
        <v>45792</v>
      </c>
      <c r="M21" s="44" t="s">
        <v>1676</v>
      </c>
      <c r="N21" s="6">
        <v>0</v>
      </c>
      <c r="O21" s="6" t="s">
        <v>1644</v>
      </c>
      <c r="P21" s="6" t="s">
        <v>489</v>
      </c>
      <c r="Q21" s="6" t="str">
        <f>VLOOKUP(P21,'WMP Sections'!B:D,2,FALSE)</f>
        <v>6.1.3.2 Activity Prioritization .</v>
      </c>
      <c r="R21" s="6" t="s">
        <v>1631</v>
      </c>
      <c r="S21" s="8" t="s">
        <v>1632</v>
      </c>
    </row>
    <row r="22" spans="1:19" s="8" customFormat="1" ht="158.4" x14ac:dyDescent="0.25">
      <c r="A22" s="6">
        <v>19</v>
      </c>
      <c r="B22" s="6" t="s">
        <v>15</v>
      </c>
      <c r="C22" s="6">
        <v>3</v>
      </c>
      <c r="D22" s="6" t="str">
        <f t="shared" si="0"/>
        <v>MGRA-3</v>
      </c>
      <c r="E22" s="6">
        <v>9</v>
      </c>
      <c r="F22" s="6" t="str">
        <f t="shared" si="1"/>
        <v>MGRA-3.9</v>
      </c>
      <c r="G22" s="7" t="s">
        <v>1199</v>
      </c>
      <c r="H22" s="7" t="s">
        <v>1655</v>
      </c>
      <c r="I22" s="72" t="s">
        <v>1202</v>
      </c>
      <c r="J22" s="11">
        <v>45789</v>
      </c>
      <c r="K22" s="11">
        <v>45792</v>
      </c>
      <c r="L22" s="11">
        <v>45792</v>
      </c>
      <c r="M22" s="44" t="s">
        <v>1676</v>
      </c>
      <c r="N22" s="6">
        <v>0</v>
      </c>
      <c r="O22" s="6" t="s">
        <v>1644</v>
      </c>
      <c r="P22" s="6" t="s">
        <v>1380</v>
      </c>
      <c r="Q22" s="6" t="str">
        <f>VLOOKUP(P22,'WMP Sections'!B:D,2,FALSE)</f>
        <v>3-1: List of Risks and Risk Drivers to Prioritize  11</v>
      </c>
      <c r="R22" s="6" t="s">
        <v>1205</v>
      </c>
      <c r="S22" s="6" t="s">
        <v>1205</v>
      </c>
    </row>
    <row r="23" spans="1:19" s="8" customFormat="1" ht="158.4" x14ac:dyDescent="0.25">
      <c r="A23" s="6">
        <v>20</v>
      </c>
      <c r="B23" s="6" t="s">
        <v>15</v>
      </c>
      <c r="C23" s="6">
        <v>3</v>
      </c>
      <c r="D23" s="6" t="str">
        <f t="shared" si="0"/>
        <v>MGRA-3</v>
      </c>
      <c r="E23" s="6">
        <v>10</v>
      </c>
      <c r="F23" s="6" t="str">
        <f t="shared" si="1"/>
        <v>MGRA-3.10</v>
      </c>
      <c r="G23" s="7" t="s">
        <v>1200</v>
      </c>
      <c r="H23" s="7" t="s">
        <v>1656</v>
      </c>
      <c r="I23" s="72" t="s">
        <v>1202</v>
      </c>
      <c r="J23" s="11">
        <v>45789</v>
      </c>
      <c r="K23" s="11">
        <v>45792</v>
      </c>
      <c r="L23" s="11">
        <v>45792</v>
      </c>
      <c r="M23" s="44" t="s">
        <v>1679</v>
      </c>
      <c r="N23" s="6">
        <v>1</v>
      </c>
      <c r="O23" s="6" t="s">
        <v>1644</v>
      </c>
      <c r="P23" s="6" t="s">
        <v>1386</v>
      </c>
      <c r="Q23" s="6" t="str">
        <f>VLOOKUP(P23,'WMP Sections'!B:D,2,FALSE)</f>
        <v>4-3: Frequently De-energized Circuits . 22</v>
      </c>
      <c r="R23" s="6" t="s">
        <v>1205</v>
      </c>
      <c r="S23" s="6" t="s">
        <v>1205</v>
      </c>
    </row>
    <row r="24" spans="1:19" s="8" customFormat="1" ht="158.4" x14ac:dyDescent="0.25">
      <c r="A24" s="6">
        <v>21</v>
      </c>
      <c r="B24" s="6" t="s">
        <v>15</v>
      </c>
      <c r="C24" s="6">
        <v>3</v>
      </c>
      <c r="D24" s="6" t="str">
        <f t="shared" si="0"/>
        <v>MGRA-3</v>
      </c>
      <c r="E24" s="6">
        <v>11</v>
      </c>
      <c r="F24" s="6" t="str">
        <f t="shared" si="1"/>
        <v>MGRA-3.11</v>
      </c>
      <c r="G24" s="7" t="s">
        <v>1201</v>
      </c>
      <c r="H24" s="7" t="s">
        <v>1657</v>
      </c>
      <c r="I24" s="72" t="s">
        <v>1202</v>
      </c>
      <c r="J24" s="11">
        <v>45789</v>
      </c>
      <c r="K24" s="11">
        <v>45792</v>
      </c>
      <c r="L24" s="11">
        <v>45792</v>
      </c>
      <c r="M24" s="44" t="s">
        <v>1676</v>
      </c>
      <c r="N24" s="6">
        <v>0</v>
      </c>
      <c r="O24" s="6" t="s">
        <v>1644</v>
      </c>
      <c r="P24" s="6" t="s">
        <v>1205</v>
      </c>
      <c r="Q24" s="6" t="s">
        <v>1633</v>
      </c>
      <c r="R24" s="6" t="s">
        <v>1205</v>
      </c>
      <c r="S24" s="6" t="s">
        <v>1205</v>
      </c>
    </row>
    <row r="25" spans="1:19" s="8" customFormat="1" ht="250.8" x14ac:dyDescent="0.25">
      <c r="A25" s="6">
        <v>22</v>
      </c>
      <c r="B25" s="6" t="s">
        <v>16</v>
      </c>
      <c r="C25" s="6">
        <v>3</v>
      </c>
      <c r="D25" s="6" t="str">
        <f t="shared" si="0"/>
        <v>OEIS-3</v>
      </c>
      <c r="E25" s="6">
        <v>1</v>
      </c>
      <c r="F25" s="6" t="str">
        <f t="shared" si="1"/>
        <v>OEIS-3.1</v>
      </c>
      <c r="G25" s="7" t="s">
        <v>1658</v>
      </c>
      <c r="H25" s="7" t="s">
        <v>1680</v>
      </c>
      <c r="I25" s="6" t="s">
        <v>1195</v>
      </c>
      <c r="J25" s="11">
        <v>45790</v>
      </c>
      <c r="K25" s="11">
        <v>45793</v>
      </c>
      <c r="L25" s="11">
        <v>45793</v>
      </c>
      <c r="M25" s="44" t="s">
        <v>1703</v>
      </c>
      <c r="N25" s="6">
        <v>0</v>
      </c>
      <c r="O25" s="6" t="s">
        <v>1644</v>
      </c>
      <c r="P25" s="6">
        <v>9.1300000000000008</v>
      </c>
      <c r="Q25" s="6" t="str">
        <f>VLOOKUP(P25,'WMP Sections'!B:D,2,FALSE)</f>
        <v xml:space="preserve">9.13 Workforce Planning (WMP.506) </v>
      </c>
      <c r="R25" s="6" t="s">
        <v>1205</v>
      </c>
      <c r="S25" s="6" t="s">
        <v>1205</v>
      </c>
    </row>
    <row r="26" spans="1:19" s="8" customFormat="1" ht="409.6" x14ac:dyDescent="0.25">
      <c r="A26" s="6">
        <v>23</v>
      </c>
      <c r="B26" s="6" t="s">
        <v>16</v>
      </c>
      <c r="C26" s="6">
        <v>3</v>
      </c>
      <c r="D26" s="6" t="str">
        <f t="shared" si="0"/>
        <v>OEIS-3</v>
      </c>
      <c r="E26" s="6">
        <v>2</v>
      </c>
      <c r="F26" s="6" t="str">
        <f t="shared" si="1"/>
        <v>OEIS-3.2</v>
      </c>
      <c r="G26" s="7" t="s">
        <v>1659</v>
      </c>
      <c r="H26" s="7" t="s">
        <v>1681</v>
      </c>
      <c r="I26" s="6" t="s">
        <v>1195</v>
      </c>
      <c r="J26" s="11">
        <v>45790</v>
      </c>
      <c r="K26" s="11">
        <v>45793</v>
      </c>
      <c r="L26" s="11">
        <v>45793</v>
      </c>
      <c r="M26" s="44" t="s">
        <v>1705</v>
      </c>
      <c r="N26" s="6">
        <v>1</v>
      </c>
      <c r="O26" s="6" t="s">
        <v>1644</v>
      </c>
      <c r="P26" s="6">
        <v>10.6</v>
      </c>
      <c r="Q26" s="6" t="str">
        <f>VLOOKUP(P26,'WMP Sections'!B:D,2,FALSE)</f>
        <v xml:space="preserve">10.6 Fire Potential Index (WMP.450) </v>
      </c>
      <c r="R26" s="6" t="s">
        <v>744</v>
      </c>
      <c r="S26" s="6" t="str">
        <f>VLOOKUP(R26,'WMP Sections'!B:D,2,FALSE)</f>
        <v xml:space="preserve">10.6.1 Existing Calculation Approach and Use </v>
      </c>
    </row>
    <row r="27" spans="1:19" s="8" customFormat="1" ht="409.6" x14ac:dyDescent="0.25">
      <c r="A27" s="6">
        <v>24</v>
      </c>
      <c r="B27" s="6" t="s">
        <v>16</v>
      </c>
      <c r="C27" s="6">
        <v>3</v>
      </c>
      <c r="D27" s="6" t="str">
        <f t="shared" si="0"/>
        <v>OEIS-3</v>
      </c>
      <c r="E27" s="6">
        <v>3</v>
      </c>
      <c r="F27" s="6" t="str">
        <f t="shared" si="1"/>
        <v>OEIS-3.3</v>
      </c>
      <c r="G27" s="7" t="s">
        <v>1660</v>
      </c>
      <c r="H27" s="7" t="s">
        <v>1682</v>
      </c>
      <c r="I27" s="6" t="s">
        <v>1195</v>
      </c>
      <c r="J27" s="11">
        <v>45790</v>
      </c>
      <c r="K27" s="11">
        <v>45793</v>
      </c>
      <c r="L27" s="11">
        <v>45793</v>
      </c>
      <c r="M27" s="44" t="s">
        <v>1704</v>
      </c>
      <c r="N27" s="6">
        <v>1</v>
      </c>
      <c r="O27" s="6" t="s">
        <v>1644</v>
      </c>
      <c r="P27" s="6" t="s">
        <v>1431</v>
      </c>
      <c r="Q27" s="6" t="str">
        <f>VLOOKUP(P27,'WMP Sections'!B:D,2,FALSE)</f>
        <v>Areas for Continued Improvement</v>
      </c>
      <c r="R27" s="6" t="s">
        <v>1205</v>
      </c>
      <c r="S27" s="6" t="s">
        <v>1205</v>
      </c>
    </row>
    <row r="28" spans="1:19" s="8" customFormat="1" ht="409.6" x14ac:dyDescent="0.25">
      <c r="A28" s="6">
        <v>25</v>
      </c>
      <c r="B28" s="6" t="s">
        <v>16</v>
      </c>
      <c r="C28" s="6">
        <v>3</v>
      </c>
      <c r="D28" s="6" t="str">
        <f t="shared" si="0"/>
        <v>OEIS-3</v>
      </c>
      <c r="E28" s="6">
        <v>4</v>
      </c>
      <c r="F28" s="6" t="str">
        <f t="shared" si="1"/>
        <v>OEIS-3.4</v>
      </c>
      <c r="G28" s="7" t="s">
        <v>1661</v>
      </c>
      <c r="H28" s="7" t="s">
        <v>1683</v>
      </c>
      <c r="I28" s="6" t="s">
        <v>1195</v>
      </c>
      <c r="J28" s="11">
        <v>45790</v>
      </c>
      <c r="K28" s="11">
        <v>45793</v>
      </c>
      <c r="L28" s="11">
        <v>45793</v>
      </c>
      <c r="M28" s="44" t="s">
        <v>1703</v>
      </c>
      <c r="N28" s="6">
        <v>0</v>
      </c>
      <c r="O28" s="6" t="s">
        <v>1644</v>
      </c>
      <c r="P28" s="6" t="s">
        <v>1431</v>
      </c>
      <c r="Q28" s="6" t="str">
        <f>VLOOKUP(P28,'WMP Sections'!B:D,2,FALSE)</f>
        <v>Areas for Continued Improvement</v>
      </c>
      <c r="R28" s="6" t="s">
        <v>1205</v>
      </c>
      <c r="S28" s="6" t="s">
        <v>1205</v>
      </c>
    </row>
    <row r="29" spans="1:19" s="8" customFormat="1" ht="132" x14ac:dyDescent="0.25">
      <c r="A29" s="6">
        <v>26</v>
      </c>
      <c r="B29" s="6" t="s">
        <v>16</v>
      </c>
      <c r="C29" s="6">
        <v>3</v>
      </c>
      <c r="D29" s="6" t="str">
        <f t="shared" si="0"/>
        <v>OEIS-3</v>
      </c>
      <c r="E29" s="6">
        <v>5</v>
      </c>
      <c r="F29" s="6" t="str">
        <f t="shared" si="1"/>
        <v>OEIS-3.5</v>
      </c>
      <c r="G29" s="7" t="s">
        <v>1662</v>
      </c>
      <c r="H29" s="7" t="s">
        <v>1684</v>
      </c>
      <c r="I29" s="6" t="s">
        <v>1195</v>
      </c>
      <c r="J29" s="11">
        <v>45790</v>
      </c>
      <c r="K29" s="11">
        <v>45793</v>
      </c>
      <c r="L29" s="11">
        <v>45793</v>
      </c>
      <c r="M29" s="44" t="s">
        <v>1703</v>
      </c>
      <c r="N29" s="6">
        <v>1</v>
      </c>
      <c r="O29" s="6" t="s">
        <v>1644</v>
      </c>
      <c r="P29" s="6" t="s">
        <v>1431</v>
      </c>
      <c r="Q29" s="6" t="str">
        <f>VLOOKUP(P29,'WMP Sections'!B:D,2,FALSE)</f>
        <v>Areas for Continued Improvement</v>
      </c>
      <c r="R29" s="6" t="s">
        <v>1205</v>
      </c>
      <c r="S29" s="6" t="s">
        <v>1205</v>
      </c>
    </row>
    <row r="30" spans="1:19" s="8" customFormat="1" ht="158.4" x14ac:dyDescent="0.25">
      <c r="A30" s="6">
        <v>27</v>
      </c>
      <c r="B30" s="6" t="s">
        <v>16</v>
      </c>
      <c r="C30" s="6">
        <v>3</v>
      </c>
      <c r="D30" s="6" t="str">
        <f t="shared" si="0"/>
        <v>OEIS-3</v>
      </c>
      <c r="E30" s="6">
        <v>6</v>
      </c>
      <c r="F30" s="6" t="str">
        <f t="shared" si="1"/>
        <v>OEIS-3.6</v>
      </c>
      <c r="G30" s="7" t="s">
        <v>1663</v>
      </c>
      <c r="H30" s="7" t="s">
        <v>1685</v>
      </c>
      <c r="I30" s="6" t="s">
        <v>1195</v>
      </c>
      <c r="J30" s="11">
        <v>45790</v>
      </c>
      <c r="K30" s="11">
        <v>45793</v>
      </c>
      <c r="L30" s="11">
        <v>45793</v>
      </c>
      <c r="M30" s="44" t="s">
        <v>1703</v>
      </c>
      <c r="N30" s="6">
        <v>0</v>
      </c>
      <c r="O30" s="6" t="s">
        <v>1644</v>
      </c>
      <c r="P30" s="6" t="s">
        <v>1431</v>
      </c>
      <c r="Q30" s="6" t="str">
        <f>VLOOKUP(P30,'WMP Sections'!B:D,2,FALSE)</f>
        <v>Areas for Continued Improvement</v>
      </c>
      <c r="R30" s="6" t="s">
        <v>1205</v>
      </c>
      <c r="S30" s="6" t="s">
        <v>1205</v>
      </c>
    </row>
    <row r="31" spans="1:19" s="8" customFormat="1" ht="409.6" x14ac:dyDescent="0.25">
      <c r="A31" s="6">
        <v>28</v>
      </c>
      <c r="B31" s="6" t="s">
        <v>16</v>
      </c>
      <c r="C31" s="6">
        <v>4</v>
      </c>
      <c r="D31" s="6" t="str">
        <f t="shared" si="0"/>
        <v>OEIS-4</v>
      </c>
      <c r="E31" s="6">
        <v>1</v>
      </c>
      <c r="F31" s="6" t="str">
        <f t="shared" si="1"/>
        <v>OEIS-4.1</v>
      </c>
      <c r="G31" s="7" t="s">
        <v>1664</v>
      </c>
      <c r="H31" s="7" t="s">
        <v>1749</v>
      </c>
      <c r="I31" s="6" t="s">
        <v>1195</v>
      </c>
      <c r="J31" s="11">
        <v>45792</v>
      </c>
      <c r="K31" s="11">
        <v>45798</v>
      </c>
      <c r="L31" s="11">
        <v>45799</v>
      </c>
      <c r="M31" s="44" t="s">
        <v>1760</v>
      </c>
      <c r="N31" s="6">
        <v>0</v>
      </c>
      <c r="O31" s="6" t="s">
        <v>1644</v>
      </c>
      <c r="P31" s="6" t="s">
        <v>1205</v>
      </c>
      <c r="Q31" s="6" t="s">
        <v>1675</v>
      </c>
      <c r="R31" s="6" t="s">
        <v>1205</v>
      </c>
      <c r="S31" s="6" t="s">
        <v>1205</v>
      </c>
    </row>
    <row r="32" spans="1:19" s="8" customFormat="1" ht="409.6" x14ac:dyDescent="0.25">
      <c r="A32" s="6">
        <v>29</v>
      </c>
      <c r="B32" s="6" t="s">
        <v>16</v>
      </c>
      <c r="C32" s="6">
        <v>4</v>
      </c>
      <c r="D32" s="6" t="str">
        <f t="shared" si="0"/>
        <v>OEIS-4</v>
      </c>
      <c r="E32" s="6">
        <v>2</v>
      </c>
      <c r="F32" s="6" t="str">
        <f t="shared" si="1"/>
        <v>OEIS-4.2</v>
      </c>
      <c r="G32" s="7" t="s">
        <v>1665</v>
      </c>
      <c r="H32" s="7" t="s">
        <v>1750</v>
      </c>
      <c r="I32" s="6" t="s">
        <v>1195</v>
      </c>
      <c r="J32" s="11">
        <v>45792</v>
      </c>
      <c r="K32" s="11">
        <v>45798</v>
      </c>
      <c r="L32" s="11">
        <v>45799</v>
      </c>
      <c r="M32" s="44" t="s">
        <v>1760</v>
      </c>
      <c r="N32" s="6">
        <v>0</v>
      </c>
      <c r="O32" s="6" t="s">
        <v>1644</v>
      </c>
      <c r="P32" s="6" t="s">
        <v>1205</v>
      </c>
      <c r="Q32" s="6" t="s">
        <v>1675</v>
      </c>
      <c r="R32" s="6" t="s">
        <v>1205</v>
      </c>
      <c r="S32" s="6" t="s">
        <v>1205</v>
      </c>
    </row>
    <row r="33" spans="1:19" s="8" customFormat="1" ht="409.6" x14ac:dyDescent="0.25">
      <c r="A33" s="6">
        <v>30</v>
      </c>
      <c r="B33" s="6" t="s">
        <v>16</v>
      </c>
      <c r="C33" s="6">
        <v>4</v>
      </c>
      <c r="D33" s="6" t="str">
        <f t="shared" si="0"/>
        <v>OEIS-4</v>
      </c>
      <c r="E33" s="6">
        <v>3</v>
      </c>
      <c r="F33" s="6" t="str">
        <f t="shared" si="1"/>
        <v>OEIS-4.3</v>
      </c>
      <c r="G33" s="7" t="s">
        <v>1666</v>
      </c>
      <c r="H33" s="7" t="s">
        <v>1751</v>
      </c>
      <c r="I33" s="6" t="s">
        <v>1195</v>
      </c>
      <c r="J33" s="11">
        <v>45792</v>
      </c>
      <c r="K33" s="11">
        <v>45798</v>
      </c>
      <c r="L33" s="11">
        <v>45799</v>
      </c>
      <c r="M33" s="39" t="s">
        <v>1760</v>
      </c>
      <c r="N33" s="6">
        <v>0</v>
      </c>
      <c r="O33" s="6" t="s">
        <v>1644</v>
      </c>
      <c r="P33" s="6" t="s">
        <v>1205</v>
      </c>
      <c r="Q33" s="6" t="s">
        <v>1675</v>
      </c>
      <c r="R33" s="6" t="s">
        <v>1205</v>
      </c>
      <c r="S33" s="6" t="s">
        <v>1205</v>
      </c>
    </row>
    <row r="34" spans="1:19" s="8" customFormat="1" ht="409.6" x14ac:dyDescent="0.25">
      <c r="A34" s="6">
        <v>31</v>
      </c>
      <c r="B34" s="6" t="s">
        <v>16</v>
      </c>
      <c r="C34" s="6">
        <v>4</v>
      </c>
      <c r="D34" s="6" t="str">
        <f t="shared" si="0"/>
        <v>OEIS-4</v>
      </c>
      <c r="E34" s="6">
        <v>4</v>
      </c>
      <c r="F34" s="6" t="str">
        <f t="shared" si="1"/>
        <v>OEIS-4.4</v>
      </c>
      <c r="G34" s="7" t="s">
        <v>1667</v>
      </c>
      <c r="H34" s="7" t="s">
        <v>1752</v>
      </c>
      <c r="I34" s="6" t="s">
        <v>1195</v>
      </c>
      <c r="J34" s="11">
        <v>45792</v>
      </c>
      <c r="K34" s="11">
        <v>45798</v>
      </c>
      <c r="L34" s="11">
        <v>45799</v>
      </c>
      <c r="M34" s="39" t="s">
        <v>1760</v>
      </c>
      <c r="N34" s="6">
        <v>0</v>
      </c>
      <c r="O34" s="6" t="s">
        <v>1644</v>
      </c>
      <c r="P34" s="6" t="s">
        <v>1205</v>
      </c>
      <c r="Q34" s="6" t="s">
        <v>1675</v>
      </c>
      <c r="R34" s="6" t="s">
        <v>1205</v>
      </c>
      <c r="S34" s="6" t="s">
        <v>1205</v>
      </c>
    </row>
    <row r="35" spans="1:19" s="8" customFormat="1" ht="409.6" x14ac:dyDescent="0.25">
      <c r="A35" s="6">
        <v>32</v>
      </c>
      <c r="B35" s="6" t="s">
        <v>16</v>
      </c>
      <c r="C35" s="6">
        <v>4</v>
      </c>
      <c r="D35" s="6" t="str">
        <f t="shared" si="0"/>
        <v>OEIS-4</v>
      </c>
      <c r="E35" s="6">
        <v>5</v>
      </c>
      <c r="F35" s="6" t="str">
        <f t="shared" si="1"/>
        <v>OEIS-4.5</v>
      </c>
      <c r="G35" s="7" t="s">
        <v>1668</v>
      </c>
      <c r="H35" s="7" t="s">
        <v>1753</v>
      </c>
      <c r="I35" s="6" t="s">
        <v>1195</v>
      </c>
      <c r="J35" s="11">
        <v>45792</v>
      </c>
      <c r="K35" s="11">
        <v>45798</v>
      </c>
      <c r="L35" s="11">
        <v>45799</v>
      </c>
      <c r="M35" s="39" t="s">
        <v>1760</v>
      </c>
      <c r="N35" s="6">
        <v>0</v>
      </c>
      <c r="O35" s="6" t="s">
        <v>1644</v>
      </c>
      <c r="P35" s="6" t="s">
        <v>1205</v>
      </c>
      <c r="Q35" s="6" t="s">
        <v>1675</v>
      </c>
      <c r="R35" s="6" t="s">
        <v>1205</v>
      </c>
      <c r="S35" s="6" t="s">
        <v>1205</v>
      </c>
    </row>
    <row r="36" spans="1:19" s="8" customFormat="1" ht="409.6" x14ac:dyDescent="0.25">
      <c r="A36" s="6">
        <v>33</v>
      </c>
      <c r="B36" s="6" t="s">
        <v>16</v>
      </c>
      <c r="C36" s="6">
        <v>4</v>
      </c>
      <c r="D36" s="6" t="str">
        <f t="shared" si="0"/>
        <v>OEIS-4</v>
      </c>
      <c r="E36" s="6">
        <v>6</v>
      </c>
      <c r="F36" s="6" t="str">
        <f t="shared" si="1"/>
        <v>OEIS-4.6</v>
      </c>
      <c r="G36" s="7" t="s">
        <v>1669</v>
      </c>
      <c r="H36" s="7" t="s">
        <v>1754</v>
      </c>
      <c r="I36" s="6" t="s">
        <v>1195</v>
      </c>
      <c r="J36" s="11">
        <v>45792</v>
      </c>
      <c r="K36" s="11">
        <v>45798</v>
      </c>
      <c r="L36" s="11">
        <v>45799</v>
      </c>
      <c r="M36" s="39" t="s">
        <v>1760</v>
      </c>
      <c r="N36" s="6">
        <v>0</v>
      </c>
      <c r="O36" s="6" t="s">
        <v>1644</v>
      </c>
      <c r="P36" s="6" t="s">
        <v>1205</v>
      </c>
      <c r="Q36" s="6" t="s">
        <v>1675</v>
      </c>
      <c r="R36" s="6" t="s">
        <v>1205</v>
      </c>
      <c r="S36" s="6" t="s">
        <v>1205</v>
      </c>
    </row>
    <row r="37" spans="1:19" s="8" customFormat="1" ht="409.6" x14ac:dyDescent="0.25">
      <c r="A37" s="6">
        <v>34</v>
      </c>
      <c r="B37" s="6" t="s">
        <v>16</v>
      </c>
      <c r="C37" s="6">
        <v>4</v>
      </c>
      <c r="D37" s="6" t="str">
        <f t="shared" si="0"/>
        <v>OEIS-4</v>
      </c>
      <c r="E37" s="6">
        <v>7</v>
      </c>
      <c r="F37" s="6" t="str">
        <f t="shared" si="1"/>
        <v>OEIS-4.7</v>
      </c>
      <c r="G37" s="7" t="s">
        <v>1670</v>
      </c>
      <c r="H37" s="7" t="s">
        <v>1755</v>
      </c>
      <c r="I37" s="6" t="s">
        <v>1195</v>
      </c>
      <c r="J37" s="11">
        <v>45792</v>
      </c>
      <c r="K37" s="11">
        <v>45798</v>
      </c>
      <c r="L37" s="11">
        <v>45799</v>
      </c>
      <c r="M37" s="39" t="s">
        <v>1760</v>
      </c>
      <c r="N37" s="6">
        <v>0</v>
      </c>
      <c r="O37" s="6" t="s">
        <v>1644</v>
      </c>
      <c r="P37" s="6" t="s">
        <v>1205</v>
      </c>
      <c r="Q37" s="6" t="s">
        <v>1675</v>
      </c>
      <c r="R37" s="6" t="s">
        <v>1205</v>
      </c>
      <c r="S37" s="6" t="s">
        <v>1205</v>
      </c>
    </row>
    <row r="38" spans="1:19" s="8" customFormat="1" ht="396" x14ac:dyDescent="0.25">
      <c r="A38" s="6">
        <v>35</v>
      </c>
      <c r="B38" s="6" t="s">
        <v>16</v>
      </c>
      <c r="C38" s="6">
        <v>4</v>
      </c>
      <c r="D38" s="6" t="str">
        <f t="shared" si="0"/>
        <v>OEIS-4</v>
      </c>
      <c r="E38" s="6">
        <v>8</v>
      </c>
      <c r="F38" s="6" t="str">
        <f t="shared" si="1"/>
        <v>OEIS-4.8</v>
      </c>
      <c r="G38" s="7" t="s">
        <v>1671</v>
      </c>
      <c r="H38" s="7" t="s">
        <v>1756</v>
      </c>
      <c r="I38" s="6" t="s">
        <v>1195</v>
      </c>
      <c r="J38" s="11">
        <v>45792</v>
      </c>
      <c r="K38" s="11">
        <v>45798</v>
      </c>
      <c r="L38" s="11">
        <v>45799</v>
      </c>
      <c r="M38" s="39" t="s">
        <v>1760</v>
      </c>
      <c r="N38" s="6">
        <v>0</v>
      </c>
      <c r="O38" s="6" t="s">
        <v>1644</v>
      </c>
      <c r="P38" s="6" t="s">
        <v>1205</v>
      </c>
      <c r="Q38" s="6" t="s">
        <v>1675</v>
      </c>
      <c r="R38" s="6" t="s">
        <v>1205</v>
      </c>
      <c r="S38" s="6" t="s">
        <v>1205</v>
      </c>
    </row>
    <row r="39" spans="1:19" s="8" customFormat="1" ht="409.6" x14ac:dyDescent="0.25">
      <c r="A39" s="6">
        <v>36</v>
      </c>
      <c r="B39" s="6" t="s">
        <v>16</v>
      </c>
      <c r="C39" s="6">
        <v>4</v>
      </c>
      <c r="D39" s="6" t="str">
        <f t="shared" si="0"/>
        <v>OEIS-4</v>
      </c>
      <c r="E39" s="6">
        <v>9</v>
      </c>
      <c r="F39" s="6" t="str">
        <f t="shared" si="1"/>
        <v>OEIS-4.9</v>
      </c>
      <c r="G39" s="7" t="s">
        <v>1672</v>
      </c>
      <c r="H39" s="7" t="s">
        <v>1757</v>
      </c>
      <c r="I39" s="6" t="s">
        <v>1195</v>
      </c>
      <c r="J39" s="11">
        <v>45792</v>
      </c>
      <c r="K39" s="11">
        <v>45798</v>
      </c>
      <c r="L39" s="11">
        <v>45799</v>
      </c>
      <c r="M39" s="39" t="s">
        <v>1760</v>
      </c>
      <c r="N39" s="6">
        <v>0</v>
      </c>
      <c r="O39" s="6" t="s">
        <v>1644</v>
      </c>
      <c r="P39" s="6" t="s">
        <v>1205</v>
      </c>
      <c r="Q39" s="6" t="s">
        <v>1675</v>
      </c>
      <c r="R39" s="6" t="s">
        <v>1205</v>
      </c>
      <c r="S39" s="6" t="s">
        <v>1205</v>
      </c>
    </row>
    <row r="40" spans="1:19" s="8" customFormat="1" ht="409.6" x14ac:dyDescent="0.25">
      <c r="A40" s="6">
        <v>37</v>
      </c>
      <c r="B40" s="6" t="s">
        <v>16</v>
      </c>
      <c r="C40" s="6">
        <v>4</v>
      </c>
      <c r="D40" s="6" t="str">
        <f t="shared" si="0"/>
        <v>OEIS-4</v>
      </c>
      <c r="E40" s="6">
        <v>10</v>
      </c>
      <c r="F40" s="6" t="str">
        <f t="shared" si="1"/>
        <v>OEIS-4.10</v>
      </c>
      <c r="G40" s="7" t="s">
        <v>1673</v>
      </c>
      <c r="H40" s="7" t="s">
        <v>1758</v>
      </c>
      <c r="I40" s="6" t="s">
        <v>1195</v>
      </c>
      <c r="J40" s="11">
        <v>45792</v>
      </c>
      <c r="K40" s="11">
        <v>45798</v>
      </c>
      <c r="L40" s="11">
        <v>45799</v>
      </c>
      <c r="M40" s="39" t="s">
        <v>1760</v>
      </c>
      <c r="N40" s="6">
        <v>0</v>
      </c>
      <c r="O40" s="6" t="s">
        <v>1644</v>
      </c>
      <c r="P40" s="6" t="s">
        <v>1205</v>
      </c>
      <c r="Q40" s="6" t="s">
        <v>1675</v>
      </c>
      <c r="R40" s="6" t="s">
        <v>1205</v>
      </c>
      <c r="S40" s="6" t="s">
        <v>1205</v>
      </c>
    </row>
    <row r="41" spans="1:19" s="8" customFormat="1" ht="409.6" x14ac:dyDescent="0.25">
      <c r="A41" s="6">
        <v>38</v>
      </c>
      <c r="B41" s="6" t="s">
        <v>16</v>
      </c>
      <c r="C41" s="6">
        <v>4</v>
      </c>
      <c r="D41" s="6" t="str">
        <f t="shared" si="0"/>
        <v>OEIS-4</v>
      </c>
      <c r="E41" s="6">
        <v>11</v>
      </c>
      <c r="F41" s="6" t="str">
        <f t="shared" si="1"/>
        <v>OEIS-4.11</v>
      </c>
      <c r="G41" s="7" t="s">
        <v>1674</v>
      </c>
      <c r="H41" s="7" t="s">
        <v>1759</v>
      </c>
      <c r="I41" s="6" t="s">
        <v>1195</v>
      </c>
      <c r="J41" s="11">
        <v>45792</v>
      </c>
      <c r="K41" s="11">
        <v>45798</v>
      </c>
      <c r="L41" s="11">
        <v>45799</v>
      </c>
      <c r="M41" s="39" t="s">
        <v>1760</v>
      </c>
      <c r="N41" s="6">
        <v>0</v>
      </c>
      <c r="O41" s="6" t="s">
        <v>1644</v>
      </c>
      <c r="P41" s="6" t="s">
        <v>1205</v>
      </c>
      <c r="Q41" s="6" t="s">
        <v>1675</v>
      </c>
      <c r="R41" s="6" t="s">
        <v>1205</v>
      </c>
      <c r="S41" s="6" t="s">
        <v>1205</v>
      </c>
    </row>
    <row r="42" spans="1:19" s="8" customFormat="1" ht="409.6" x14ac:dyDescent="0.25">
      <c r="A42" s="6">
        <v>39</v>
      </c>
      <c r="B42" s="6" t="s">
        <v>16</v>
      </c>
      <c r="C42" s="6">
        <v>5</v>
      </c>
      <c r="D42" s="6" t="str">
        <f t="shared" si="0"/>
        <v>OEIS-5</v>
      </c>
      <c r="E42" s="6">
        <v>1</v>
      </c>
      <c r="F42" s="6" t="str">
        <f t="shared" si="1"/>
        <v>OEIS-5.1</v>
      </c>
      <c r="G42" s="7" t="s">
        <v>1686</v>
      </c>
      <c r="H42" s="7" t="s">
        <v>1724</v>
      </c>
      <c r="I42" s="6" t="s">
        <v>1195</v>
      </c>
      <c r="J42" s="11">
        <v>45793</v>
      </c>
      <c r="K42" s="11">
        <v>45798</v>
      </c>
      <c r="L42" s="11">
        <v>45798</v>
      </c>
      <c r="M42" s="39" t="s">
        <v>1747</v>
      </c>
      <c r="N42" s="6">
        <v>1</v>
      </c>
      <c r="O42" s="6" t="s">
        <v>1644</v>
      </c>
      <c r="P42" s="6">
        <v>12.2</v>
      </c>
      <c r="Q42" s="6" t="str">
        <f>VLOOKUP(P42,'WMP Sections'!B:D,2,FALSE)</f>
        <v>12.2 Summary of Enterprise Systems .</v>
      </c>
      <c r="R42" s="6" t="s">
        <v>1205</v>
      </c>
      <c r="S42" s="6" t="s">
        <v>1205</v>
      </c>
    </row>
    <row r="43" spans="1:19" s="8" customFormat="1" ht="409.6" x14ac:dyDescent="0.25">
      <c r="A43" s="6">
        <v>40</v>
      </c>
      <c r="B43" s="6" t="s">
        <v>16</v>
      </c>
      <c r="C43" s="6">
        <v>5</v>
      </c>
      <c r="D43" s="6" t="str">
        <f t="shared" si="0"/>
        <v>OEIS-5</v>
      </c>
      <c r="E43" s="6">
        <v>2</v>
      </c>
      <c r="F43" s="6" t="str">
        <f t="shared" si="1"/>
        <v>OEIS-5.2</v>
      </c>
      <c r="G43" s="7" t="s">
        <v>1687</v>
      </c>
      <c r="H43" s="7" t="s">
        <v>1725</v>
      </c>
      <c r="I43" s="6" t="s">
        <v>1195</v>
      </c>
      <c r="J43" s="11">
        <v>45793</v>
      </c>
      <c r="K43" s="11">
        <v>45798</v>
      </c>
      <c r="L43" s="11">
        <v>45798</v>
      </c>
      <c r="M43" s="39" t="s">
        <v>1741</v>
      </c>
      <c r="N43" s="6">
        <v>0</v>
      </c>
      <c r="O43" s="6" t="s">
        <v>1644</v>
      </c>
      <c r="P43" s="6" t="s">
        <v>1205</v>
      </c>
      <c r="Q43" s="6" t="s">
        <v>1715</v>
      </c>
      <c r="R43" s="6" t="s">
        <v>1205</v>
      </c>
      <c r="S43" s="6" t="s">
        <v>1205</v>
      </c>
    </row>
    <row r="44" spans="1:19" s="8" customFormat="1" ht="211.2" x14ac:dyDescent="0.25">
      <c r="A44" s="6">
        <v>41</v>
      </c>
      <c r="B44" s="6" t="s">
        <v>16</v>
      </c>
      <c r="C44" s="6">
        <v>5</v>
      </c>
      <c r="D44" s="6" t="str">
        <f t="shared" si="0"/>
        <v>OEIS-5</v>
      </c>
      <c r="E44" s="6">
        <v>3</v>
      </c>
      <c r="F44" s="6" t="str">
        <f t="shared" si="1"/>
        <v>OEIS-5.3</v>
      </c>
      <c r="G44" s="7" t="s">
        <v>1688</v>
      </c>
      <c r="H44" s="7" t="s">
        <v>1726</v>
      </c>
      <c r="I44" s="6" t="s">
        <v>1195</v>
      </c>
      <c r="J44" s="11">
        <v>45793</v>
      </c>
      <c r="K44" s="11">
        <v>45798</v>
      </c>
      <c r="L44" s="11">
        <v>45798</v>
      </c>
      <c r="M44" s="39" t="s">
        <v>1741</v>
      </c>
      <c r="N44" s="6">
        <v>0</v>
      </c>
      <c r="O44" s="6" t="s">
        <v>1644</v>
      </c>
      <c r="P44" s="6" t="s">
        <v>1205</v>
      </c>
      <c r="Q44" s="6" t="s">
        <v>1716</v>
      </c>
      <c r="R44" s="6" t="s">
        <v>1205</v>
      </c>
      <c r="S44" s="6" t="s">
        <v>1205</v>
      </c>
    </row>
    <row r="45" spans="1:19" s="8" customFormat="1" ht="409.6" x14ac:dyDescent="0.25">
      <c r="A45" s="6">
        <v>42</v>
      </c>
      <c r="B45" s="6" t="s">
        <v>16</v>
      </c>
      <c r="C45" s="6">
        <v>5</v>
      </c>
      <c r="D45" s="6" t="str">
        <f t="shared" si="0"/>
        <v>OEIS-5</v>
      </c>
      <c r="E45" s="6">
        <v>4</v>
      </c>
      <c r="F45" s="6" t="str">
        <f t="shared" si="1"/>
        <v>OEIS-5.4</v>
      </c>
      <c r="G45" s="7" t="s">
        <v>1689</v>
      </c>
      <c r="H45" s="7" t="s">
        <v>1727</v>
      </c>
      <c r="I45" s="6" t="s">
        <v>1195</v>
      </c>
      <c r="J45" s="11">
        <v>45793</v>
      </c>
      <c r="K45" s="11">
        <v>45798</v>
      </c>
      <c r="L45" s="11">
        <v>45798</v>
      </c>
      <c r="M45" s="39" t="s">
        <v>1741</v>
      </c>
      <c r="N45" s="6">
        <v>0</v>
      </c>
      <c r="O45" s="6" t="s">
        <v>1644</v>
      </c>
      <c r="P45" s="6" t="s">
        <v>1205</v>
      </c>
      <c r="Q45" s="6" t="s">
        <v>1717</v>
      </c>
      <c r="R45" s="6" t="s">
        <v>1205</v>
      </c>
      <c r="S45" s="6" t="s">
        <v>1205</v>
      </c>
    </row>
    <row r="46" spans="1:19" s="8" customFormat="1" ht="184.8" x14ac:dyDescent="0.25">
      <c r="A46" s="6">
        <v>43</v>
      </c>
      <c r="B46" s="6" t="s">
        <v>16</v>
      </c>
      <c r="C46" s="6">
        <v>5</v>
      </c>
      <c r="D46" s="6" t="str">
        <f t="shared" si="0"/>
        <v>OEIS-5</v>
      </c>
      <c r="E46" s="6">
        <v>5</v>
      </c>
      <c r="F46" s="6" t="str">
        <f t="shared" si="1"/>
        <v>OEIS-5.5</v>
      </c>
      <c r="G46" s="7" t="s">
        <v>1690</v>
      </c>
      <c r="H46" s="7" t="s">
        <v>1728</v>
      </c>
      <c r="I46" s="6" t="s">
        <v>1195</v>
      </c>
      <c r="J46" s="11">
        <v>45793</v>
      </c>
      <c r="K46" s="11">
        <v>45798</v>
      </c>
      <c r="L46" s="11">
        <v>45798</v>
      </c>
      <c r="M46" s="39" t="s">
        <v>1748</v>
      </c>
      <c r="N46" s="6">
        <v>1</v>
      </c>
      <c r="O46" s="6" t="s">
        <v>1644</v>
      </c>
      <c r="P46" s="6"/>
      <c r="Q46" s="6" t="e">
        <f>VLOOKUP(P46,'WMP Sections'!B:D,2,FALSE)</f>
        <v>#N/A</v>
      </c>
      <c r="R46" s="6"/>
      <c r="S46" s="6" t="e">
        <f>VLOOKUP(R46,'WMP Sections'!B:D,2,FALSE)</f>
        <v>#N/A</v>
      </c>
    </row>
    <row r="47" spans="1:19" s="8" customFormat="1" ht="198" x14ac:dyDescent="0.25">
      <c r="A47" s="6">
        <v>44</v>
      </c>
      <c r="B47" s="6" t="s">
        <v>16</v>
      </c>
      <c r="C47" s="6">
        <v>5</v>
      </c>
      <c r="D47" s="6" t="str">
        <f t="shared" si="0"/>
        <v>OEIS-5</v>
      </c>
      <c r="E47" s="6">
        <v>6</v>
      </c>
      <c r="F47" s="6" t="str">
        <f t="shared" si="1"/>
        <v>OEIS-5.6</v>
      </c>
      <c r="G47" s="7" t="s">
        <v>1691</v>
      </c>
      <c r="H47" s="7" t="s">
        <v>1729</v>
      </c>
      <c r="I47" s="6" t="s">
        <v>1195</v>
      </c>
      <c r="J47" s="11">
        <v>45793</v>
      </c>
      <c r="K47" s="11">
        <v>45798</v>
      </c>
      <c r="L47" s="11">
        <v>45798</v>
      </c>
      <c r="M47" s="39" t="s">
        <v>1741</v>
      </c>
      <c r="N47" s="6">
        <v>0</v>
      </c>
      <c r="O47" s="6" t="s">
        <v>1644</v>
      </c>
      <c r="P47" s="6">
        <v>10.5</v>
      </c>
      <c r="Q47" s="6" t="str">
        <f>VLOOKUP(P47,'WMP Sections'!B:D,2,FALSE)</f>
        <v xml:space="preserve">10.5 Weather Forecasting </v>
      </c>
      <c r="R47" s="6">
        <v>10.5</v>
      </c>
      <c r="S47" s="6" t="str">
        <f>VLOOKUP(R47,'WMP Sections'!B:D,2,FALSE)</f>
        <v xml:space="preserve">10.5 Weather Forecasting </v>
      </c>
    </row>
    <row r="48" spans="1:19" s="8" customFormat="1" ht="105.6" x14ac:dyDescent="0.25">
      <c r="A48" s="6">
        <v>45</v>
      </c>
      <c r="B48" s="6" t="s">
        <v>16</v>
      </c>
      <c r="C48" s="6">
        <v>5</v>
      </c>
      <c r="D48" s="6" t="str">
        <f t="shared" si="0"/>
        <v>OEIS-5</v>
      </c>
      <c r="E48" s="6">
        <v>7</v>
      </c>
      <c r="F48" s="6" t="str">
        <f t="shared" si="1"/>
        <v>OEIS-5.7</v>
      </c>
      <c r="G48" s="7" t="s">
        <v>1692</v>
      </c>
      <c r="H48" s="7" t="s">
        <v>1730</v>
      </c>
      <c r="I48" s="6" t="s">
        <v>1195</v>
      </c>
      <c r="J48" s="11">
        <v>45793</v>
      </c>
      <c r="K48" s="11">
        <v>45798</v>
      </c>
      <c r="L48" s="11">
        <v>45798</v>
      </c>
      <c r="M48" s="39" t="s">
        <v>1741</v>
      </c>
      <c r="N48" s="6">
        <v>0</v>
      </c>
      <c r="O48" s="6" t="s">
        <v>1644</v>
      </c>
      <c r="P48" s="6" t="s">
        <v>1205</v>
      </c>
      <c r="Q48" s="6" t="s">
        <v>1718</v>
      </c>
      <c r="R48" s="6" t="s">
        <v>1205</v>
      </c>
      <c r="S48" s="6" t="s">
        <v>1205</v>
      </c>
    </row>
    <row r="49" spans="1:19" s="8" customFormat="1" ht="184.8" x14ac:dyDescent="0.25">
      <c r="A49" s="6">
        <v>46</v>
      </c>
      <c r="B49" s="6" t="s">
        <v>16</v>
      </c>
      <c r="C49" s="6">
        <v>5</v>
      </c>
      <c r="D49" s="6" t="str">
        <f t="shared" si="0"/>
        <v>OEIS-5</v>
      </c>
      <c r="E49" s="6">
        <v>8</v>
      </c>
      <c r="F49" s="6" t="str">
        <f t="shared" si="1"/>
        <v>OEIS-5.8</v>
      </c>
      <c r="G49" s="7" t="s">
        <v>1693</v>
      </c>
      <c r="H49" s="7" t="s">
        <v>1731</v>
      </c>
      <c r="I49" s="6" t="s">
        <v>1195</v>
      </c>
      <c r="J49" s="11">
        <v>45793</v>
      </c>
      <c r="K49" s="11">
        <v>45798</v>
      </c>
      <c r="L49" s="11">
        <v>45798</v>
      </c>
      <c r="M49" s="39" t="s">
        <v>1741</v>
      </c>
      <c r="N49" s="6">
        <v>0</v>
      </c>
      <c r="O49" s="6" t="s">
        <v>1644</v>
      </c>
      <c r="P49" s="6">
        <v>9.11</v>
      </c>
      <c r="Q49" s="6" t="str">
        <f>VLOOKUP(P49,'WMP Sections'!B:D,2,FALSE)</f>
        <v>9.11 Quality Assurance and Quality Control of Vegetation Management (WMP.505)</v>
      </c>
      <c r="R49" s="6" t="s">
        <v>705</v>
      </c>
      <c r="S49" s="6" t="str">
        <f>VLOOKUP(R49,'WMP Sections'!B:D,2,FALSE)</f>
        <v xml:space="preserve">9.11.1 Overview, Objectives, and Targets </v>
      </c>
    </row>
    <row r="50" spans="1:19" s="8" customFormat="1" ht="330" x14ac:dyDescent="0.25">
      <c r="A50" s="6">
        <v>47</v>
      </c>
      <c r="B50" s="6" t="s">
        <v>16</v>
      </c>
      <c r="C50" s="6">
        <v>5</v>
      </c>
      <c r="D50" s="6" t="str">
        <f t="shared" si="0"/>
        <v>OEIS-5</v>
      </c>
      <c r="E50" s="6">
        <v>9</v>
      </c>
      <c r="F50" s="6" t="str">
        <f t="shared" si="1"/>
        <v>OEIS-5.9</v>
      </c>
      <c r="G50" s="7" t="s">
        <v>1694</v>
      </c>
      <c r="H50" s="7" t="s">
        <v>1732</v>
      </c>
      <c r="I50" s="6" t="s">
        <v>1195</v>
      </c>
      <c r="J50" s="11">
        <v>45793</v>
      </c>
      <c r="K50" s="11">
        <v>45798</v>
      </c>
      <c r="L50" s="11">
        <v>45798</v>
      </c>
      <c r="M50" s="39" t="s">
        <v>1741</v>
      </c>
      <c r="N50" s="6">
        <v>0</v>
      </c>
      <c r="O50" s="6" t="s">
        <v>1644</v>
      </c>
      <c r="P50" s="6">
        <v>9.1199999999999992</v>
      </c>
      <c r="Q50" s="6" t="str">
        <f>VLOOKUP(P50,'WMP Sections'!B:D,2,FALSE)</f>
        <v xml:space="preserve">9.12 Work Orders </v>
      </c>
      <c r="R50" s="6" t="s">
        <v>714</v>
      </c>
      <c r="S50" s="6" t="str">
        <f>VLOOKUP(R50,'WMP Sections'!B:D,2,FALSE)</f>
        <v>9.12.3 Trends .</v>
      </c>
    </row>
    <row r="51" spans="1:19" s="8" customFormat="1" ht="409.6" x14ac:dyDescent="0.25">
      <c r="A51" s="6">
        <v>48</v>
      </c>
      <c r="B51" s="6" t="s">
        <v>16</v>
      </c>
      <c r="C51" s="6">
        <v>5</v>
      </c>
      <c r="D51" s="6" t="str">
        <f t="shared" si="0"/>
        <v>OEIS-5</v>
      </c>
      <c r="E51" s="6">
        <v>10</v>
      </c>
      <c r="F51" s="6" t="str">
        <f t="shared" si="1"/>
        <v>OEIS-5.10</v>
      </c>
      <c r="G51" s="7" t="s">
        <v>1695</v>
      </c>
      <c r="H51" s="7" t="s">
        <v>1733</v>
      </c>
      <c r="I51" s="6" t="s">
        <v>1195</v>
      </c>
      <c r="J51" s="11">
        <v>45793</v>
      </c>
      <c r="K51" s="11">
        <v>45798</v>
      </c>
      <c r="L51" s="11">
        <v>45798</v>
      </c>
      <c r="M51" s="39" t="s">
        <v>1746</v>
      </c>
      <c r="N51" s="6">
        <v>1</v>
      </c>
      <c r="O51" s="6" t="s">
        <v>1644</v>
      </c>
      <c r="P51" s="6">
        <v>9.4</v>
      </c>
      <c r="Q51" s="6" t="str">
        <f>VLOOKUP(P51,'WMP Sections'!B:D,2,FALSE)</f>
        <v xml:space="preserve">9.4 Pole Clearing (WMP.512) </v>
      </c>
      <c r="R51" s="6" t="s">
        <v>660</v>
      </c>
      <c r="S51" s="6" t="str">
        <f>VLOOKUP(R51,'WMP Sections'!B:D,2,FALSE)</f>
        <v>9.4.4 Updates .</v>
      </c>
    </row>
    <row r="52" spans="1:19" s="8" customFormat="1" ht="250.8" x14ac:dyDescent="0.25">
      <c r="A52" s="6">
        <v>49</v>
      </c>
      <c r="B52" s="6" t="s">
        <v>16</v>
      </c>
      <c r="C52" s="6">
        <v>5</v>
      </c>
      <c r="D52" s="6" t="str">
        <f t="shared" si="0"/>
        <v>OEIS-5</v>
      </c>
      <c r="E52" s="6">
        <v>11</v>
      </c>
      <c r="F52" s="6" t="str">
        <f t="shared" si="1"/>
        <v>OEIS-5.11</v>
      </c>
      <c r="G52" s="7" t="s">
        <v>1696</v>
      </c>
      <c r="H52" s="7" t="s">
        <v>1734</v>
      </c>
      <c r="I52" s="6" t="s">
        <v>1195</v>
      </c>
      <c r="J52" s="11">
        <v>45793</v>
      </c>
      <c r="K52" s="11">
        <v>45798</v>
      </c>
      <c r="L52" s="11">
        <v>45798</v>
      </c>
      <c r="M52" s="39" t="s">
        <v>1741</v>
      </c>
      <c r="N52" s="6">
        <v>0</v>
      </c>
      <c r="O52" s="6" t="s">
        <v>1644</v>
      </c>
      <c r="P52" s="6">
        <v>9.1</v>
      </c>
      <c r="Q52" s="6" t="str">
        <f>VLOOKUP(P52,'WMP Sections'!B:D,2,FALSE)</f>
        <v>9.1 Targets.</v>
      </c>
      <c r="R52" s="6" t="s">
        <v>638</v>
      </c>
      <c r="S52" s="6" t="str">
        <f>VLOOKUP(R52,'WMP Sections'!B:D,2,FALSE)</f>
        <v>9.1.2 Quantitative Targets .</v>
      </c>
    </row>
    <row r="53" spans="1:19" s="8" customFormat="1" ht="145.19999999999999" customHeight="1" x14ac:dyDescent="0.25">
      <c r="A53" s="6">
        <v>50</v>
      </c>
      <c r="B53" s="6" t="s">
        <v>16</v>
      </c>
      <c r="C53" s="6">
        <v>5</v>
      </c>
      <c r="D53" s="6" t="str">
        <f t="shared" si="0"/>
        <v>OEIS-5</v>
      </c>
      <c r="E53" s="6">
        <v>12</v>
      </c>
      <c r="F53" s="6" t="str">
        <f t="shared" si="1"/>
        <v>OEIS-5.12</v>
      </c>
      <c r="G53" s="7" t="s">
        <v>1697</v>
      </c>
      <c r="H53" s="7" t="s">
        <v>1735</v>
      </c>
      <c r="I53" s="6" t="s">
        <v>1195</v>
      </c>
      <c r="J53" s="11">
        <v>45793</v>
      </c>
      <c r="K53" s="11">
        <v>45798</v>
      </c>
      <c r="L53" s="11">
        <v>45798</v>
      </c>
      <c r="M53" s="39" t="s">
        <v>1745</v>
      </c>
      <c r="N53" s="6">
        <v>1</v>
      </c>
      <c r="O53" s="6" t="s">
        <v>1644</v>
      </c>
      <c r="P53" s="6" t="s">
        <v>1431</v>
      </c>
      <c r="Q53" s="6" t="str">
        <f>VLOOKUP(P53,'WMP Sections'!B:D,2,FALSE)</f>
        <v>Areas for Continued Improvement</v>
      </c>
      <c r="R53" s="6" t="s">
        <v>1205</v>
      </c>
      <c r="S53" s="6" t="s">
        <v>1205</v>
      </c>
    </row>
    <row r="54" spans="1:19" s="8" customFormat="1" ht="250.8" x14ac:dyDescent="0.25">
      <c r="A54" s="6">
        <v>51</v>
      </c>
      <c r="B54" s="6" t="s">
        <v>16</v>
      </c>
      <c r="C54" s="6">
        <v>5</v>
      </c>
      <c r="D54" s="6" t="str">
        <f t="shared" si="0"/>
        <v>OEIS-5</v>
      </c>
      <c r="E54" s="6">
        <v>13</v>
      </c>
      <c r="F54" s="6" t="str">
        <f t="shared" si="1"/>
        <v>OEIS-5.13</v>
      </c>
      <c r="G54" s="7" t="s">
        <v>1698</v>
      </c>
      <c r="H54" s="7" t="s">
        <v>1736</v>
      </c>
      <c r="I54" s="6" t="s">
        <v>1195</v>
      </c>
      <c r="J54" s="11">
        <v>45793</v>
      </c>
      <c r="K54" s="11">
        <v>45798</v>
      </c>
      <c r="L54" s="11">
        <v>45798</v>
      </c>
      <c r="M54" s="39" t="s">
        <v>1744</v>
      </c>
      <c r="N54" s="6">
        <v>1</v>
      </c>
      <c r="O54" s="6" t="s">
        <v>1644</v>
      </c>
      <c r="P54" s="6" t="s">
        <v>1452</v>
      </c>
      <c r="Q54" s="6" t="str">
        <f>VLOOKUP(P54,'WMP Sections'!B:D,2,FALSE)</f>
        <v>8-1: Grid Design, Operations, and Maintenance Targets by Year  126</v>
      </c>
      <c r="R54" s="6" t="s">
        <v>1205</v>
      </c>
      <c r="S54" s="6" t="s">
        <v>1205</v>
      </c>
    </row>
    <row r="55" spans="1:19" s="8" customFormat="1" ht="158.4" x14ac:dyDescent="0.25">
      <c r="A55" s="6">
        <v>52</v>
      </c>
      <c r="B55" s="6" t="s">
        <v>16</v>
      </c>
      <c r="C55" s="6">
        <v>5</v>
      </c>
      <c r="D55" s="6" t="str">
        <f t="shared" si="0"/>
        <v>OEIS-5</v>
      </c>
      <c r="E55" s="6">
        <v>14</v>
      </c>
      <c r="F55" s="6" t="str">
        <f t="shared" si="1"/>
        <v>OEIS-5.14</v>
      </c>
      <c r="G55" s="7" t="s">
        <v>1699</v>
      </c>
      <c r="H55" s="7" t="s">
        <v>1737</v>
      </c>
      <c r="I55" s="6" t="s">
        <v>1195</v>
      </c>
      <c r="J55" s="11">
        <v>45793</v>
      </c>
      <c r="K55" s="11">
        <v>45798</v>
      </c>
      <c r="L55" s="11">
        <v>45798</v>
      </c>
      <c r="M55" s="39" t="s">
        <v>1743</v>
      </c>
      <c r="N55" s="6">
        <v>1</v>
      </c>
      <c r="O55" s="6" t="s">
        <v>1644</v>
      </c>
      <c r="P55" s="6" t="s">
        <v>1451</v>
      </c>
      <c r="Q55" s="6" t="str">
        <f>VLOOKUP(P55,'WMP Sections'!B:D,2,FALSE)</f>
        <v>6-4: Summary of Risk Reduction for Top-Risk Circuits .. 116</v>
      </c>
      <c r="R55" s="6" t="s">
        <v>1205</v>
      </c>
      <c r="S55" s="6" t="s">
        <v>1205</v>
      </c>
    </row>
    <row r="56" spans="1:19" s="8" customFormat="1" ht="171.6" x14ac:dyDescent="0.25">
      <c r="A56" s="6">
        <v>53</v>
      </c>
      <c r="B56" s="6" t="s">
        <v>16</v>
      </c>
      <c r="C56" s="6">
        <v>5</v>
      </c>
      <c r="D56" s="6" t="str">
        <f t="shared" si="0"/>
        <v>OEIS-5</v>
      </c>
      <c r="E56" s="6">
        <v>15</v>
      </c>
      <c r="F56" s="6" t="str">
        <f t="shared" si="1"/>
        <v>OEIS-5.15</v>
      </c>
      <c r="G56" s="7" t="s">
        <v>1700</v>
      </c>
      <c r="H56" s="7" t="s">
        <v>1738</v>
      </c>
      <c r="I56" s="6" t="s">
        <v>1195</v>
      </c>
      <c r="J56" s="11">
        <v>45793</v>
      </c>
      <c r="K56" s="11">
        <v>45798</v>
      </c>
      <c r="L56" s="11">
        <v>45798</v>
      </c>
      <c r="M56" s="39" t="s">
        <v>1742</v>
      </c>
      <c r="N56" s="6">
        <v>1</v>
      </c>
      <c r="O56" s="6" t="s">
        <v>1644</v>
      </c>
      <c r="P56" s="6" t="s">
        <v>1448</v>
      </c>
      <c r="Q56" s="6" t="str">
        <f>VLOOKUP(P56,'WMP Sections'!B:D,2,FALSE)</f>
        <v>6-1: List of Prioritized Areas in an Electrical Corporations Service Territory Based on Overall Utility Risk  84</v>
      </c>
      <c r="R56" s="6" t="s">
        <v>1205</v>
      </c>
      <c r="S56" s="6" t="s">
        <v>1205</v>
      </c>
    </row>
    <row r="57" spans="1:19" s="8" customFormat="1" ht="145.19999999999999" x14ac:dyDescent="0.25">
      <c r="A57" s="6">
        <v>54</v>
      </c>
      <c r="B57" s="6" t="s">
        <v>16</v>
      </c>
      <c r="C57" s="6">
        <v>5</v>
      </c>
      <c r="D57" s="6" t="str">
        <f t="shared" si="0"/>
        <v>OEIS-5</v>
      </c>
      <c r="E57" s="6">
        <v>16</v>
      </c>
      <c r="F57" s="6" t="str">
        <f t="shared" si="1"/>
        <v>OEIS-5.16</v>
      </c>
      <c r="G57" s="7" t="s">
        <v>1701</v>
      </c>
      <c r="H57" s="7" t="s">
        <v>1739</v>
      </c>
      <c r="I57" s="6" t="s">
        <v>1195</v>
      </c>
      <c r="J57" s="11">
        <v>45793</v>
      </c>
      <c r="K57" s="11">
        <v>45798</v>
      </c>
      <c r="L57" s="11">
        <v>45798</v>
      </c>
      <c r="M57" s="39" t="s">
        <v>1741</v>
      </c>
      <c r="N57" s="6">
        <v>0</v>
      </c>
      <c r="O57" s="6" t="s">
        <v>1644</v>
      </c>
      <c r="P57" s="9" t="s">
        <v>1450</v>
      </c>
      <c r="Q57" s="6" t="str">
        <f>VLOOKUP(P57,'WMP Sections'!B:D,2,FALSE)</f>
        <v>6-3: Risk Impact of Activities .. 111</v>
      </c>
      <c r="R57" s="6" t="s">
        <v>1205</v>
      </c>
      <c r="S57" s="6" t="s">
        <v>1205</v>
      </c>
    </row>
    <row r="58" spans="1:19" s="8" customFormat="1" ht="409.6" x14ac:dyDescent="0.25">
      <c r="A58" s="6">
        <v>55</v>
      </c>
      <c r="B58" s="6" t="s">
        <v>16</v>
      </c>
      <c r="C58" s="6">
        <v>5</v>
      </c>
      <c r="D58" s="6" t="str">
        <f t="shared" si="0"/>
        <v>OEIS-5</v>
      </c>
      <c r="E58" s="6">
        <v>17</v>
      </c>
      <c r="F58" s="6" t="str">
        <f t="shared" si="1"/>
        <v>OEIS-5.17</v>
      </c>
      <c r="G58" s="7" t="s">
        <v>1702</v>
      </c>
      <c r="H58" s="7" t="s">
        <v>1740</v>
      </c>
      <c r="I58" s="6" t="s">
        <v>1195</v>
      </c>
      <c r="J58" s="11">
        <v>45793</v>
      </c>
      <c r="K58" s="11">
        <v>45798</v>
      </c>
      <c r="L58" s="11">
        <v>45798</v>
      </c>
      <c r="M58" s="39" t="s">
        <v>1741</v>
      </c>
      <c r="N58" s="6">
        <v>0</v>
      </c>
      <c r="O58" s="6" t="s">
        <v>1644</v>
      </c>
      <c r="P58" s="6" t="s">
        <v>1720</v>
      </c>
      <c r="Q58" s="6" t="s">
        <v>1721</v>
      </c>
      <c r="R58" s="6" t="s">
        <v>1719</v>
      </c>
      <c r="S58" s="6" t="s">
        <v>1722</v>
      </c>
    </row>
    <row r="59" spans="1:19" s="8" customFormat="1" ht="158.4" x14ac:dyDescent="0.25">
      <c r="A59" s="6">
        <v>56</v>
      </c>
      <c r="B59" s="6" t="s">
        <v>16</v>
      </c>
      <c r="C59" s="6">
        <v>6</v>
      </c>
      <c r="D59" s="6" t="str">
        <f t="shared" si="0"/>
        <v>OEIS-6</v>
      </c>
      <c r="E59" s="6">
        <v>1</v>
      </c>
      <c r="F59" s="6" t="str">
        <f t="shared" si="1"/>
        <v>OEIS-6.1</v>
      </c>
      <c r="G59" s="7" t="s">
        <v>1706</v>
      </c>
      <c r="H59" s="7" t="s">
        <v>1761</v>
      </c>
      <c r="I59" s="6" t="s">
        <v>1195</v>
      </c>
      <c r="J59" s="11">
        <v>45797</v>
      </c>
      <c r="K59" s="11">
        <v>45800</v>
      </c>
      <c r="L59" s="11">
        <v>45800</v>
      </c>
      <c r="M59" s="39" t="s">
        <v>1786</v>
      </c>
      <c r="N59" s="6">
        <v>0</v>
      </c>
      <c r="O59" s="6" t="s">
        <v>1644</v>
      </c>
      <c r="P59" s="6">
        <v>5.4</v>
      </c>
      <c r="Q59" s="6" t="str">
        <f>VLOOKUP(P59,'WMP Sections'!B:D,2,FALSE)</f>
        <v>5.4 Summary of Risk Models .</v>
      </c>
      <c r="R59" s="6" t="s">
        <v>1205</v>
      </c>
      <c r="S59" s="6" t="s">
        <v>1205</v>
      </c>
    </row>
    <row r="60" spans="1:19" s="8" customFormat="1" ht="171.6" x14ac:dyDescent="0.25">
      <c r="A60" s="6">
        <v>57</v>
      </c>
      <c r="B60" s="6" t="s">
        <v>16</v>
      </c>
      <c r="C60" s="6">
        <v>6</v>
      </c>
      <c r="D60" s="6" t="str">
        <f t="shared" si="0"/>
        <v>OEIS-6</v>
      </c>
      <c r="E60" s="6">
        <v>2</v>
      </c>
      <c r="F60" s="6" t="str">
        <f t="shared" si="1"/>
        <v>OEIS-6.2</v>
      </c>
      <c r="G60" s="7" t="s">
        <v>1707</v>
      </c>
      <c r="H60" s="7" t="s">
        <v>1762</v>
      </c>
      <c r="I60" s="6" t="s">
        <v>1195</v>
      </c>
      <c r="J60" s="11">
        <v>45797</v>
      </c>
      <c r="K60" s="11">
        <v>45800</v>
      </c>
      <c r="L60" s="11">
        <v>45800</v>
      </c>
      <c r="M60" s="39" t="s">
        <v>1786</v>
      </c>
      <c r="N60" s="6">
        <v>0</v>
      </c>
      <c r="O60" s="6" t="s">
        <v>1644</v>
      </c>
      <c r="P60" s="6">
        <v>5.3</v>
      </c>
      <c r="Q60" s="6" t="str">
        <f>VLOOKUP(P60,'WMP Sections'!B:D,2,FALSE)</f>
        <v>5.3 Risk Scenarios .</v>
      </c>
      <c r="R60" s="6" t="s">
        <v>1205</v>
      </c>
      <c r="S60" s="6" t="s">
        <v>1205</v>
      </c>
    </row>
    <row r="61" spans="1:19" s="8" customFormat="1" ht="409.6" x14ac:dyDescent="0.25">
      <c r="A61" s="6">
        <v>58</v>
      </c>
      <c r="B61" s="6" t="s">
        <v>16</v>
      </c>
      <c r="C61" s="6">
        <v>6</v>
      </c>
      <c r="D61" s="6" t="str">
        <f t="shared" si="0"/>
        <v>OEIS-6</v>
      </c>
      <c r="E61" s="6">
        <v>3</v>
      </c>
      <c r="F61" s="6" t="str">
        <f t="shared" si="1"/>
        <v>OEIS-6.3</v>
      </c>
      <c r="G61" s="7" t="s">
        <v>1708</v>
      </c>
      <c r="H61" s="7" t="s">
        <v>1763</v>
      </c>
      <c r="I61" s="6" t="s">
        <v>1195</v>
      </c>
      <c r="J61" s="11">
        <v>45797</v>
      </c>
      <c r="K61" s="11">
        <v>45800</v>
      </c>
      <c r="L61" s="11">
        <v>45800</v>
      </c>
      <c r="M61" s="39" t="s">
        <v>1786</v>
      </c>
      <c r="N61" s="6">
        <v>0</v>
      </c>
      <c r="O61" s="6" t="s">
        <v>1644</v>
      </c>
      <c r="P61" s="6">
        <v>5.3</v>
      </c>
      <c r="Q61" s="6" t="str">
        <f>VLOOKUP(P61,'WMP Sections'!B:D,2,FALSE)</f>
        <v>5.3 Risk Scenarios .</v>
      </c>
      <c r="R61" s="6" t="s">
        <v>1205</v>
      </c>
      <c r="S61" s="6" t="s">
        <v>1205</v>
      </c>
    </row>
    <row r="62" spans="1:19" s="8" customFormat="1" ht="409.6" x14ac:dyDescent="0.25">
      <c r="A62" s="6">
        <v>59</v>
      </c>
      <c r="B62" s="6" t="s">
        <v>16</v>
      </c>
      <c r="C62" s="6">
        <v>6</v>
      </c>
      <c r="D62" s="6" t="str">
        <f t="shared" si="0"/>
        <v>OEIS-6</v>
      </c>
      <c r="E62" s="6">
        <v>4</v>
      </c>
      <c r="F62" s="6" t="str">
        <f t="shared" si="1"/>
        <v>OEIS-6.4</v>
      </c>
      <c r="G62" s="7" t="s">
        <v>1709</v>
      </c>
      <c r="H62" s="7" t="s">
        <v>1764</v>
      </c>
      <c r="I62" s="6" t="s">
        <v>1195</v>
      </c>
      <c r="J62" s="11">
        <v>45797</v>
      </c>
      <c r="K62" s="11">
        <v>45800</v>
      </c>
      <c r="L62" s="11">
        <v>45800</v>
      </c>
      <c r="M62" s="39" t="s">
        <v>1787</v>
      </c>
      <c r="N62" s="6">
        <v>2</v>
      </c>
      <c r="O62" s="6" t="s">
        <v>1644</v>
      </c>
      <c r="P62" s="6">
        <v>5.3</v>
      </c>
      <c r="Q62" s="6" t="str">
        <f>VLOOKUP(P62,'WMP Sections'!B:D,2,FALSE)</f>
        <v>5.3 Risk Scenarios .</v>
      </c>
      <c r="R62" s="6" t="s">
        <v>39</v>
      </c>
      <c r="S62" s="6" t="str">
        <f>VLOOKUP(R62,'WMP Sections'!B:D,2,FALSE)</f>
        <v xml:space="preserve">5.3.1 Design Basis Scenarios </v>
      </c>
    </row>
    <row r="63" spans="1:19" s="8" customFormat="1" ht="409.6" x14ac:dyDescent="0.25">
      <c r="A63" s="6">
        <v>60</v>
      </c>
      <c r="B63" s="6" t="s">
        <v>16</v>
      </c>
      <c r="C63" s="6">
        <v>6</v>
      </c>
      <c r="D63" s="6" t="str">
        <f t="shared" si="0"/>
        <v>OEIS-6</v>
      </c>
      <c r="E63" s="6">
        <v>5</v>
      </c>
      <c r="F63" s="6" t="str">
        <f t="shared" si="1"/>
        <v>OEIS-6.5</v>
      </c>
      <c r="G63" s="7" t="s">
        <v>1710</v>
      </c>
      <c r="H63" s="7" t="s">
        <v>1765</v>
      </c>
      <c r="I63" s="6" t="s">
        <v>1195</v>
      </c>
      <c r="J63" s="11">
        <v>45797</v>
      </c>
      <c r="K63" s="11">
        <v>45800</v>
      </c>
      <c r="L63" s="11">
        <v>45800</v>
      </c>
      <c r="M63" s="39" t="s">
        <v>1786</v>
      </c>
      <c r="N63" s="6">
        <v>0</v>
      </c>
      <c r="O63" s="6" t="s">
        <v>1644</v>
      </c>
      <c r="P63" s="6">
        <v>5.3</v>
      </c>
      <c r="Q63" s="6" t="str">
        <f>VLOOKUP(P63,'WMP Sections'!B:D,2,FALSE)</f>
        <v>5.3 Risk Scenarios .</v>
      </c>
      <c r="R63" s="6" t="s">
        <v>39</v>
      </c>
      <c r="S63" s="6" t="str">
        <f>VLOOKUP(R63,'WMP Sections'!B:D,2,FALSE)</f>
        <v xml:space="preserve">5.3.1 Design Basis Scenarios </v>
      </c>
    </row>
    <row r="64" spans="1:19" s="8" customFormat="1" ht="92.4" x14ac:dyDescent="0.25">
      <c r="A64" s="6">
        <v>61</v>
      </c>
      <c r="B64" s="6" t="s">
        <v>16</v>
      </c>
      <c r="C64" s="6">
        <v>6</v>
      </c>
      <c r="D64" s="6" t="str">
        <f t="shared" si="0"/>
        <v>OEIS-6</v>
      </c>
      <c r="E64" s="6">
        <v>6</v>
      </c>
      <c r="F64" s="6" t="str">
        <f t="shared" si="1"/>
        <v>OEIS-6.6</v>
      </c>
      <c r="G64" s="1" t="s">
        <v>1711</v>
      </c>
      <c r="H64" s="1" t="s">
        <v>1766</v>
      </c>
      <c r="I64" s="6" t="s">
        <v>1195</v>
      </c>
      <c r="J64" s="11">
        <v>45797</v>
      </c>
      <c r="K64" s="11">
        <v>45800</v>
      </c>
      <c r="L64" s="11">
        <v>45800</v>
      </c>
      <c r="M64" s="39" t="s">
        <v>1786</v>
      </c>
      <c r="N64" s="6">
        <v>0</v>
      </c>
      <c r="O64" s="6" t="s">
        <v>1644</v>
      </c>
      <c r="P64" s="6">
        <v>5.4</v>
      </c>
      <c r="Q64" s="6" t="str">
        <f>VLOOKUP(P64,'WMP Sections'!B:D,2,FALSE)</f>
        <v>5.4 Summary of Risk Models .</v>
      </c>
      <c r="R64" s="6" t="s">
        <v>1205</v>
      </c>
      <c r="S64" s="6" t="s">
        <v>1205</v>
      </c>
    </row>
    <row r="65" spans="1:19" s="8" customFormat="1" ht="409.6" x14ac:dyDescent="0.25">
      <c r="A65" s="6">
        <v>62</v>
      </c>
      <c r="B65" s="6" t="s">
        <v>16</v>
      </c>
      <c r="C65" s="6">
        <v>6</v>
      </c>
      <c r="D65" s="6" t="str">
        <f t="shared" si="0"/>
        <v>OEIS-6</v>
      </c>
      <c r="E65" s="6">
        <v>7</v>
      </c>
      <c r="F65" s="6" t="str">
        <f t="shared" si="1"/>
        <v>OEIS-6.7</v>
      </c>
      <c r="G65" s="7" t="s">
        <v>1712</v>
      </c>
      <c r="H65" s="1" t="s">
        <v>1767</v>
      </c>
      <c r="I65" s="6" t="s">
        <v>1195</v>
      </c>
      <c r="J65" s="11">
        <v>45797</v>
      </c>
      <c r="K65" s="11">
        <v>45800</v>
      </c>
      <c r="L65" s="11">
        <v>45800</v>
      </c>
      <c r="M65" s="39" t="s">
        <v>1786</v>
      </c>
      <c r="N65" s="6">
        <v>0</v>
      </c>
      <c r="O65" s="6" t="s">
        <v>1644</v>
      </c>
      <c r="P65" s="6">
        <v>5.5</v>
      </c>
      <c r="Q65" s="6" t="str">
        <f>VLOOKUP(P65,'WMP Sections'!B:D,2,FALSE)</f>
        <v>5.5 Risk Analysis Results and Presentation .</v>
      </c>
      <c r="R65" s="6" t="s">
        <v>477</v>
      </c>
      <c r="S65" s="6" t="str">
        <f>VLOOKUP(R65,'WMP Sections'!B:D,2,FALSE)</f>
        <v xml:space="preserve">5.5.1.2 Proposed Updates to the HFTD </v>
      </c>
    </row>
    <row r="66" spans="1:19" s="8" customFormat="1" ht="184.8" x14ac:dyDescent="0.25">
      <c r="A66" s="6">
        <v>63</v>
      </c>
      <c r="B66" s="6" t="s">
        <v>16</v>
      </c>
      <c r="C66" s="6">
        <v>6</v>
      </c>
      <c r="D66" s="6" t="str">
        <f t="shared" si="0"/>
        <v>OEIS-6</v>
      </c>
      <c r="E66" s="6">
        <v>8</v>
      </c>
      <c r="F66" s="6" t="str">
        <f t="shared" si="1"/>
        <v>OEIS-6.8</v>
      </c>
      <c r="G66" s="1" t="s">
        <v>1713</v>
      </c>
      <c r="H66" s="1" t="s">
        <v>1768</v>
      </c>
      <c r="I66" s="6" t="s">
        <v>1195</v>
      </c>
      <c r="J66" s="11">
        <v>45797</v>
      </c>
      <c r="K66" s="11">
        <v>45800</v>
      </c>
      <c r="L66" s="11">
        <v>45800</v>
      </c>
      <c r="M66" s="39" t="s">
        <v>1786</v>
      </c>
      <c r="N66" s="6">
        <v>0</v>
      </c>
      <c r="O66" s="6" t="s">
        <v>1644</v>
      </c>
      <c r="P66" s="6">
        <v>5.6</v>
      </c>
      <c r="Q66" s="6" t="str">
        <f>VLOOKUP(P66,'WMP Sections'!B:D,2,FALSE)</f>
        <v xml:space="preserve">5.6 Quality Assurance and Quality Control </v>
      </c>
      <c r="R66" s="6" t="s">
        <v>51</v>
      </c>
      <c r="S66" s="6" t="str">
        <f>VLOOKUP(R66,'WMP Sections'!B:D,2,FALSE)</f>
        <v xml:space="preserve">5.6.1 Independent Review </v>
      </c>
    </row>
    <row r="67" spans="1:19" s="8" customFormat="1" ht="79.2" x14ac:dyDescent="0.25">
      <c r="A67" s="6">
        <v>64</v>
      </c>
      <c r="B67" s="6" t="s">
        <v>16</v>
      </c>
      <c r="C67" s="6">
        <v>6</v>
      </c>
      <c r="D67" s="6" t="str">
        <f t="shared" si="0"/>
        <v>OEIS-6</v>
      </c>
      <c r="E67" s="6">
        <v>9</v>
      </c>
      <c r="F67" s="6" t="str">
        <f t="shared" si="1"/>
        <v>OEIS-6.9</v>
      </c>
      <c r="G67" s="1" t="s">
        <v>1714</v>
      </c>
      <c r="H67" s="1" t="s">
        <v>1769</v>
      </c>
      <c r="I67" s="6" t="s">
        <v>1195</v>
      </c>
      <c r="J67" s="11">
        <v>45797</v>
      </c>
      <c r="K67" s="11">
        <v>45800</v>
      </c>
      <c r="L67" s="11">
        <v>45800</v>
      </c>
      <c r="M67" s="39" t="s">
        <v>1786</v>
      </c>
      <c r="N67" s="6">
        <v>0</v>
      </c>
      <c r="O67" s="6" t="s">
        <v>1644</v>
      </c>
      <c r="P67" s="6" t="s">
        <v>1205</v>
      </c>
      <c r="Q67" s="6" t="s">
        <v>1723</v>
      </c>
      <c r="R67" s="6" t="s">
        <v>1205</v>
      </c>
      <c r="S67" s="6" t="s">
        <v>1205</v>
      </c>
    </row>
    <row r="68" spans="1:19" s="8" customFormat="1" ht="171.6" customHeight="1" x14ac:dyDescent="0.25">
      <c r="A68" s="6">
        <v>65</v>
      </c>
      <c r="B68" s="6" t="s">
        <v>15</v>
      </c>
      <c r="C68" s="6">
        <v>4</v>
      </c>
      <c r="D68" s="6" t="str">
        <f t="shared" si="0"/>
        <v>MGRA-4</v>
      </c>
      <c r="E68" s="6">
        <v>1</v>
      </c>
      <c r="F68" s="6" t="str">
        <f t="shared" si="1"/>
        <v>MGRA-4.1</v>
      </c>
      <c r="G68" s="7" t="s">
        <v>1788</v>
      </c>
      <c r="H68" s="1" t="s">
        <v>1789</v>
      </c>
      <c r="I68" s="9" t="s">
        <v>1202</v>
      </c>
      <c r="J68" s="11">
        <v>45798</v>
      </c>
      <c r="K68" s="11">
        <v>45805</v>
      </c>
      <c r="L68" s="11">
        <v>45805</v>
      </c>
      <c r="M68" s="39" t="s">
        <v>1843</v>
      </c>
      <c r="N68" s="6">
        <v>0</v>
      </c>
      <c r="O68" s="6" t="s">
        <v>1644</v>
      </c>
      <c r="P68" s="6" t="s">
        <v>1205</v>
      </c>
      <c r="Q68" s="6" t="s">
        <v>1825</v>
      </c>
      <c r="R68" s="6" t="s">
        <v>1205</v>
      </c>
      <c r="S68" s="6" t="s">
        <v>1205</v>
      </c>
    </row>
    <row r="69" spans="1:19" s="8" customFormat="1" ht="158.4" x14ac:dyDescent="0.25">
      <c r="A69" s="6">
        <v>66</v>
      </c>
      <c r="B69" s="6" t="s">
        <v>15</v>
      </c>
      <c r="C69" s="6">
        <v>4</v>
      </c>
      <c r="D69" s="6" t="str">
        <f t="shared" si="0"/>
        <v>MGRA-4</v>
      </c>
      <c r="E69" s="6">
        <v>2</v>
      </c>
      <c r="F69" s="6" t="str">
        <f t="shared" si="1"/>
        <v>MGRA-4.2</v>
      </c>
      <c r="G69" s="7" t="s">
        <v>1790</v>
      </c>
      <c r="H69" s="1" t="s">
        <v>1791</v>
      </c>
      <c r="I69" s="9" t="s">
        <v>1202</v>
      </c>
      <c r="J69" s="11">
        <v>45798</v>
      </c>
      <c r="K69" s="11">
        <v>45805</v>
      </c>
      <c r="L69" s="11">
        <v>45805</v>
      </c>
      <c r="M69" s="39" t="s">
        <v>1843</v>
      </c>
      <c r="N69" s="6">
        <v>0</v>
      </c>
      <c r="O69" s="6" t="s">
        <v>1644</v>
      </c>
      <c r="P69" s="6" t="s">
        <v>1205</v>
      </c>
      <c r="Q69" s="6" t="s">
        <v>1826</v>
      </c>
      <c r="R69" s="6" t="s">
        <v>1205</v>
      </c>
      <c r="S69" s="6" t="s">
        <v>1205</v>
      </c>
    </row>
    <row r="70" spans="1:19" s="8" customFormat="1" ht="409.6" x14ac:dyDescent="0.25">
      <c r="A70" s="6">
        <v>67</v>
      </c>
      <c r="B70" s="6" t="s">
        <v>15</v>
      </c>
      <c r="C70" s="6">
        <v>4</v>
      </c>
      <c r="D70" s="6" t="str">
        <f t="shared" ref="D70:D86" si="2">B70&amp;"-"&amp;C70</f>
        <v>MGRA-4</v>
      </c>
      <c r="E70" s="6">
        <v>3</v>
      </c>
      <c r="F70" s="6" t="str">
        <f t="shared" ref="F70:F86" si="3">D70&amp;"."&amp;E70</f>
        <v>MGRA-4.3</v>
      </c>
      <c r="G70" s="7" t="s">
        <v>1792</v>
      </c>
      <c r="H70" s="1" t="s">
        <v>1793</v>
      </c>
      <c r="I70" s="9" t="s">
        <v>1202</v>
      </c>
      <c r="J70" s="11">
        <v>45798</v>
      </c>
      <c r="K70" s="11">
        <v>45805</v>
      </c>
      <c r="L70" s="11">
        <v>45805</v>
      </c>
      <c r="M70" s="39" t="s">
        <v>1843</v>
      </c>
      <c r="N70" s="6">
        <v>0</v>
      </c>
      <c r="O70" s="6" t="s">
        <v>1644</v>
      </c>
      <c r="P70" s="6" t="s">
        <v>1205</v>
      </c>
      <c r="Q70" s="6" t="s">
        <v>1827</v>
      </c>
      <c r="R70" s="6" t="s">
        <v>1205</v>
      </c>
      <c r="S70" s="6" t="s">
        <v>1205</v>
      </c>
    </row>
    <row r="71" spans="1:19" s="8" customFormat="1" ht="158.4" x14ac:dyDescent="0.25">
      <c r="A71" s="6">
        <v>68</v>
      </c>
      <c r="B71" s="6" t="s">
        <v>15</v>
      </c>
      <c r="C71" s="6">
        <v>4</v>
      </c>
      <c r="D71" s="6" t="str">
        <f t="shared" si="2"/>
        <v>MGRA-4</v>
      </c>
      <c r="E71" s="6">
        <v>4</v>
      </c>
      <c r="F71" s="6" t="str">
        <f t="shared" si="3"/>
        <v>MGRA-4.4</v>
      </c>
      <c r="G71" s="7" t="s">
        <v>1794</v>
      </c>
      <c r="H71" s="1" t="s">
        <v>1795</v>
      </c>
      <c r="I71" s="9" t="s">
        <v>1202</v>
      </c>
      <c r="J71" s="11">
        <v>45798</v>
      </c>
      <c r="K71" s="11">
        <v>45805</v>
      </c>
      <c r="L71" s="11">
        <v>45805</v>
      </c>
      <c r="M71" s="39" t="s">
        <v>1844</v>
      </c>
      <c r="N71" s="6">
        <v>1</v>
      </c>
      <c r="O71" s="6" t="s">
        <v>1644</v>
      </c>
      <c r="P71" s="6" t="s">
        <v>1205</v>
      </c>
      <c r="Q71" s="6" t="s">
        <v>1829</v>
      </c>
      <c r="R71" s="6" t="s">
        <v>1205</v>
      </c>
      <c r="S71" s="6" t="s">
        <v>1205</v>
      </c>
    </row>
    <row r="72" spans="1:19" s="8" customFormat="1" ht="409.6" x14ac:dyDescent="0.25">
      <c r="A72" s="6">
        <v>69</v>
      </c>
      <c r="B72" s="6" t="s">
        <v>15</v>
      </c>
      <c r="C72" s="6">
        <v>4</v>
      </c>
      <c r="D72" s="6" t="str">
        <f t="shared" si="2"/>
        <v>MGRA-4</v>
      </c>
      <c r="E72" s="6">
        <v>5</v>
      </c>
      <c r="F72" s="6" t="str">
        <f t="shared" si="3"/>
        <v>MGRA-4.5</v>
      </c>
      <c r="G72" s="7" t="s">
        <v>1796</v>
      </c>
      <c r="H72" s="1" t="s">
        <v>1797</v>
      </c>
      <c r="I72" s="9" t="s">
        <v>1202</v>
      </c>
      <c r="J72" s="11">
        <v>45798</v>
      </c>
      <c r="K72" s="11">
        <v>45805</v>
      </c>
      <c r="L72" s="11">
        <v>45805</v>
      </c>
      <c r="M72" s="39" t="s">
        <v>1843</v>
      </c>
      <c r="N72" s="6">
        <v>0</v>
      </c>
      <c r="O72" s="6" t="s">
        <v>1644</v>
      </c>
      <c r="P72" s="6" t="s">
        <v>1205</v>
      </c>
      <c r="Q72" s="6" t="s">
        <v>1828</v>
      </c>
      <c r="R72" s="6" t="s">
        <v>1205</v>
      </c>
      <c r="S72" s="6" t="s">
        <v>1205</v>
      </c>
    </row>
    <row r="73" spans="1:19" s="8" customFormat="1" ht="290.39999999999998" x14ac:dyDescent="0.25">
      <c r="A73" s="6">
        <v>70</v>
      </c>
      <c r="B73" s="6" t="s">
        <v>15</v>
      </c>
      <c r="C73" s="6">
        <v>4</v>
      </c>
      <c r="D73" s="6" t="str">
        <f t="shared" si="2"/>
        <v>MGRA-4</v>
      </c>
      <c r="E73" s="6">
        <v>6</v>
      </c>
      <c r="F73" s="6" t="str">
        <f t="shared" si="3"/>
        <v>MGRA-4.6</v>
      </c>
      <c r="G73" s="7" t="s">
        <v>1798</v>
      </c>
      <c r="H73" s="1" t="s">
        <v>1799</v>
      </c>
      <c r="I73" s="9" t="s">
        <v>1202</v>
      </c>
      <c r="J73" s="11">
        <v>45798</v>
      </c>
      <c r="K73" s="11">
        <v>45805</v>
      </c>
      <c r="L73" s="11">
        <v>45805</v>
      </c>
      <c r="M73" s="39" t="s">
        <v>1845</v>
      </c>
      <c r="N73" s="6">
        <v>2</v>
      </c>
      <c r="O73" s="6" t="s">
        <v>1644</v>
      </c>
      <c r="P73" s="6" t="s">
        <v>1205</v>
      </c>
      <c r="Q73" s="6" t="s">
        <v>1830</v>
      </c>
      <c r="R73" s="6" t="s">
        <v>1205</v>
      </c>
      <c r="S73" s="6" t="s">
        <v>1205</v>
      </c>
    </row>
    <row r="74" spans="1:19" s="8" customFormat="1" ht="211.2" x14ac:dyDescent="0.25">
      <c r="A74" s="6">
        <v>71</v>
      </c>
      <c r="B74" s="6" t="s">
        <v>15</v>
      </c>
      <c r="C74" s="6">
        <v>4</v>
      </c>
      <c r="D74" s="6" t="str">
        <f t="shared" si="2"/>
        <v>MGRA-4</v>
      </c>
      <c r="E74" s="6">
        <v>7</v>
      </c>
      <c r="F74" s="6" t="str">
        <f t="shared" si="3"/>
        <v>MGRA-4.7</v>
      </c>
      <c r="G74" s="1" t="s">
        <v>1800</v>
      </c>
      <c r="H74" s="1" t="s">
        <v>1801</v>
      </c>
      <c r="I74" s="9" t="s">
        <v>1202</v>
      </c>
      <c r="J74" s="11">
        <v>45798</v>
      </c>
      <c r="K74" s="11">
        <v>45805</v>
      </c>
      <c r="L74" s="11">
        <v>45805</v>
      </c>
      <c r="M74" s="39" t="s">
        <v>1843</v>
      </c>
      <c r="N74" s="6">
        <v>0</v>
      </c>
      <c r="O74" s="6" t="s">
        <v>1644</v>
      </c>
      <c r="P74" s="6" t="s">
        <v>1434</v>
      </c>
      <c r="Q74" s="6" t="str">
        <f>VLOOKUP(P74,'WMP Sections'!B:D,2,FALSE)</f>
        <v>Cost Benefit and Risk Reduction Supporting Data</v>
      </c>
      <c r="R74" s="6" t="s">
        <v>1205</v>
      </c>
      <c r="S74" s="6" t="s">
        <v>1205</v>
      </c>
    </row>
    <row r="75" spans="1:19" s="8" customFormat="1" ht="66" x14ac:dyDescent="0.25">
      <c r="A75" s="6">
        <v>72</v>
      </c>
      <c r="B75" s="6" t="s">
        <v>15</v>
      </c>
      <c r="C75" s="6">
        <v>4</v>
      </c>
      <c r="D75" s="6" t="str">
        <f t="shared" si="2"/>
        <v>MGRA-4</v>
      </c>
      <c r="E75" s="6">
        <v>8</v>
      </c>
      <c r="F75" s="6" t="str">
        <f t="shared" si="3"/>
        <v>MGRA-4.8</v>
      </c>
      <c r="G75" s="1" t="s">
        <v>1802</v>
      </c>
      <c r="H75" s="1" t="s">
        <v>1803</v>
      </c>
      <c r="I75" s="9" t="s">
        <v>1202</v>
      </c>
      <c r="J75" s="11">
        <v>45798</v>
      </c>
      <c r="K75" s="11">
        <v>45805</v>
      </c>
      <c r="L75" s="11">
        <v>45805</v>
      </c>
      <c r="M75" s="39" t="s">
        <v>1843</v>
      </c>
      <c r="N75" s="6">
        <v>0</v>
      </c>
      <c r="O75" s="6" t="s">
        <v>1644</v>
      </c>
      <c r="P75" s="6" t="s">
        <v>1434</v>
      </c>
      <c r="Q75" s="6" t="str">
        <f>VLOOKUP(P75,'WMP Sections'!B:D,2,FALSE)</f>
        <v>Cost Benefit and Risk Reduction Supporting Data</v>
      </c>
      <c r="R75" s="6" t="s">
        <v>1205</v>
      </c>
      <c r="S75" s="6" t="s">
        <v>1205</v>
      </c>
    </row>
    <row r="76" spans="1:19" s="8" customFormat="1" ht="409.2" x14ac:dyDescent="0.25">
      <c r="A76" s="6">
        <v>73</v>
      </c>
      <c r="B76" s="6" t="s">
        <v>15</v>
      </c>
      <c r="C76" s="6">
        <v>4</v>
      </c>
      <c r="D76" s="6" t="str">
        <f t="shared" si="2"/>
        <v>MGRA-4</v>
      </c>
      <c r="E76" s="6">
        <v>9</v>
      </c>
      <c r="F76" s="6" t="str">
        <f t="shared" si="3"/>
        <v>MGRA-4.9</v>
      </c>
      <c r="G76" s="1" t="s">
        <v>1804</v>
      </c>
      <c r="H76" s="1" t="s">
        <v>1805</v>
      </c>
      <c r="I76" s="9" t="s">
        <v>1202</v>
      </c>
      <c r="J76" s="11">
        <v>45798</v>
      </c>
      <c r="K76" s="11">
        <v>45805</v>
      </c>
      <c r="L76" s="11">
        <v>45805</v>
      </c>
      <c r="M76" s="39" t="s">
        <v>1843</v>
      </c>
      <c r="N76" s="6">
        <v>0</v>
      </c>
      <c r="O76" s="6" t="s">
        <v>1644</v>
      </c>
      <c r="P76" s="6" t="s">
        <v>1434</v>
      </c>
      <c r="Q76" s="6" t="str">
        <f>VLOOKUP(P76,'WMP Sections'!B:D,2,FALSE)</f>
        <v>Cost Benefit and Risk Reduction Supporting Data</v>
      </c>
      <c r="R76" s="6" t="s">
        <v>1205</v>
      </c>
      <c r="S76" s="6" t="s">
        <v>1205</v>
      </c>
    </row>
    <row r="77" spans="1:19" s="8" customFormat="1" ht="277.2" x14ac:dyDescent="0.25">
      <c r="A77" s="6">
        <v>74</v>
      </c>
      <c r="B77" s="6" t="s">
        <v>15</v>
      </c>
      <c r="C77" s="6">
        <v>4</v>
      </c>
      <c r="D77" s="6" t="str">
        <f t="shared" si="2"/>
        <v>MGRA-4</v>
      </c>
      <c r="E77" s="6">
        <v>10</v>
      </c>
      <c r="F77" s="6" t="str">
        <f t="shared" si="3"/>
        <v>MGRA-4.10</v>
      </c>
      <c r="G77" s="1" t="s">
        <v>1806</v>
      </c>
      <c r="H77" s="1" t="s">
        <v>1807</v>
      </c>
      <c r="I77" s="9" t="s">
        <v>1202</v>
      </c>
      <c r="J77" s="11">
        <v>45798</v>
      </c>
      <c r="K77" s="11">
        <v>45805</v>
      </c>
      <c r="L77" s="11">
        <v>45805</v>
      </c>
      <c r="M77" s="39" t="s">
        <v>1846</v>
      </c>
      <c r="N77" s="6">
        <v>1</v>
      </c>
      <c r="O77" s="6" t="s">
        <v>1644</v>
      </c>
      <c r="P77" s="6" t="s">
        <v>1434</v>
      </c>
      <c r="Q77" s="6" t="str">
        <f>VLOOKUP(P77,'WMP Sections'!B:D,2,FALSE)</f>
        <v>Cost Benefit and Risk Reduction Supporting Data</v>
      </c>
      <c r="R77" s="6" t="s">
        <v>1205</v>
      </c>
      <c r="S77" s="6" t="s">
        <v>1205</v>
      </c>
    </row>
    <row r="78" spans="1:19" s="8" customFormat="1" ht="66" x14ac:dyDescent="0.25">
      <c r="A78" s="6">
        <v>75</v>
      </c>
      <c r="B78" s="6" t="s">
        <v>15</v>
      </c>
      <c r="C78" s="6">
        <v>4</v>
      </c>
      <c r="D78" s="6" t="str">
        <f t="shared" si="2"/>
        <v>MGRA-4</v>
      </c>
      <c r="E78" s="6">
        <v>11</v>
      </c>
      <c r="F78" s="6" t="str">
        <f t="shared" si="3"/>
        <v>MGRA-4.11</v>
      </c>
      <c r="G78" s="1" t="s">
        <v>1808</v>
      </c>
      <c r="H78" s="1" t="s">
        <v>1809</v>
      </c>
      <c r="I78" s="9" t="s">
        <v>1202</v>
      </c>
      <c r="J78" s="11">
        <v>45798</v>
      </c>
      <c r="K78" s="11">
        <v>45805</v>
      </c>
      <c r="L78" s="11">
        <v>45805</v>
      </c>
      <c r="M78" s="39" t="s">
        <v>1843</v>
      </c>
      <c r="N78" s="6">
        <v>0</v>
      </c>
      <c r="O78" s="6" t="s">
        <v>1644</v>
      </c>
      <c r="P78" s="6" t="s">
        <v>1434</v>
      </c>
      <c r="Q78" s="6" t="str">
        <f>VLOOKUP(P78,'WMP Sections'!B:D,2,FALSE)</f>
        <v>Cost Benefit and Risk Reduction Supporting Data</v>
      </c>
      <c r="R78" s="6" t="s">
        <v>1205</v>
      </c>
      <c r="S78" s="6" t="s">
        <v>1205</v>
      </c>
    </row>
    <row r="79" spans="1:19" s="8" customFormat="1" ht="184.8" x14ac:dyDescent="0.25">
      <c r="A79" s="6">
        <v>76</v>
      </c>
      <c r="B79" s="6" t="s">
        <v>15</v>
      </c>
      <c r="C79" s="6">
        <v>4</v>
      </c>
      <c r="D79" s="6" t="str">
        <f t="shared" si="2"/>
        <v>MGRA-4</v>
      </c>
      <c r="E79" s="6">
        <v>12</v>
      </c>
      <c r="F79" s="6" t="str">
        <f t="shared" si="3"/>
        <v>MGRA-4.12</v>
      </c>
      <c r="G79" s="1" t="s">
        <v>1810</v>
      </c>
      <c r="H79" s="1" t="s">
        <v>1811</v>
      </c>
      <c r="I79" s="9" t="s">
        <v>1202</v>
      </c>
      <c r="J79" s="11">
        <v>45798</v>
      </c>
      <c r="K79" s="11">
        <v>45805</v>
      </c>
      <c r="L79" s="11">
        <v>45805</v>
      </c>
      <c r="M79" s="39" t="s">
        <v>1843</v>
      </c>
      <c r="N79" s="6">
        <v>0</v>
      </c>
      <c r="O79" s="6" t="s">
        <v>1644</v>
      </c>
      <c r="P79" s="6" t="s">
        <v>1434</v>
      </c>
      <c r="Q79" s="6" t="str">
        <f>VLOOKUP(P79,'WMP Sections'!B:D,2,FALSE)</f>
        <v>Cost Benefit and Risk Reduction Supporting Data</v>
      </c>
      <c r="R79" s="6" t="s">
        <v>1205</v>
      </c>
      <c r="S79" s="6" t="s">
        <v>1205</v>
      </c>
    </row>
    <row r="80" spans="1:19" s="8" customFormat="1" ht="290.39999999999998" x14ac:dyDescent="0.25">
      <c r="A80" s="6">
        <v>77</v>
      </c>
      <c r="B80" s="6" t="s">
        <v>15</v>
      </c>
      <c r="C80" s="6">
        <v>4</v>
      </c>
      <c r="D80" s="6" t="str">
        <f t="shared" si="2"/>
        <v>MGRA-4</v>
      </c>
      <c r="E80" s="6">
        <v>13</v>
      </c>
      <c r="F80" s="6" t="str">
        <f t="shared" si="3"/>
        <v>MGRA-4.13</v>
      </c>
      <c r="G80" s="1" t="s">
        <v>1812</v>
      </c>
      <c r="H80" s="1" t="s">
        <v>1813</v>
      </c>
      <c r="I80" s="9" t="s">
        <v>1202</v>
      </c>
      <c r="J80" s="11">
        <v>45798</v>
      </c>
      <c r="K80" s="11">
        <v>45805</v>
      </c>
      <c r="L80" s="11">
        <v>45805</v>
      </c>
      <c r="M80" s="39" t="s">
        <v>1843</v>
      </c>
      <c r="N80" s="6">
        <v>0</v>
      </c>
      <c r="O80" s="6" t="s">
        <v>1644</v>
      </c>
      <c r="P80" s="6" t="s">
        <v>1434</v>
      </c>
      <c r="Q80" s="6" t="str">
        <f>VLOOKUP(P80,'WMP Sections'!B:D,2,FALSE)</f>
        <v>Cost Benefit and Risk Reduction Supporting Data</v>
      </c>
      <c r="R80" s="6" t="s">
        <v>1205</v>
      </c>
      <c r="S80" s="6" t="s">
        <v>1205</v>
      </c>
    </row>
    <row r="81" spans="1:19" s="8" customFormat="1" ht="250.8" x14ac:dyDescent="0.25">
      <c r="A81" s="6">
        <v>78</v>
      </c>
      <c r="B81" s="6" t="s">
        <v>15</v>
      </c>
      <c r="C81" s="6">
        <v>4</v>
      </c>
      <c r="D81" s="6" t="str">
        <f t="shared" si="2"/>
        <v>MGRA-4</v>
      </c>
      <c r="E81" s="6">
        <v>14</v>
      </c>
      <c r="F81" s="6" t="str">
        <f t="shared" si="3"/>
        <v>MGRA-4.14</v>
      </c>
      <c r="G81" s="1" t="s">
        <v>1814</v>
      </c>
      <c r="H81" s="1" t="s">
        <v>1815</v>
      </c>
      <c r="I81" s="9" t="s">
        <v>1202</v>
      </c>
      <c r="J81" s="11">
        <v>45798</v>
      </c>
      <c r="K81" s="11">
        <v>45805</v>
      </c>
      <c r="L81" s="11">
        <v>45805</v>
      </c>
      <c r="M81" s="39" t="s">
        <v>1843</v>
      </c>
      <c r="N81" s="6">
        <v>0</v>
      </c>
      <c r="O81" s="6" t="s">
        <v>1644</v>
      </c>
      <c r="P81" s="6" t="s">
        <v>1434</v>
      </c>
      <c r="Q81" s="6" t="str">
        <f>VLOOKUP(P81,'WMP Sections'!B:D,2,FALSE)</f>
        <v>Cost Benefit and Risk Reduction Supporting Data</v>
      </c>
      <c r="R81" s="6" t="s">
        <v>1205</v>
      </c>
      <c r="S81" s="6" t="s">
        <v>1205</v>
      </c>
    </row>
    <row r="82" spans="1:19" s="8" customFormat="1" ht="158.4" x14ac:dyDescent="0.25">
      <c r="A82" s="6">
        <v>79</v>
      </c>
      <c r="B82" s="6" t="s">
        <v>15</v>
      </c>
      <c r="C82" s="6">
        <v>4</v>
      </c>
      <c r="D82" s="6" t="str">
        <f t="shared" si="2"/>
        <v>MGRA-4</v>
      </c>
      <c r="E82" s="6">
        <v>15</v>
      </c>
      <c r="F82" s="6" t="str">
        <f t="shared" si="3"/>
        <v>MGRA-4.15</v>
      </c>
      <c r="G82" s="7" t="s">
        <v>1816</v>
      </c>
      <c r="H82" s="1" t="s">
        <v>1817</v>
      </c>
      <c r="I82" s="9" t="s">
        <v>1202</v>
      </c>
      <c r="J82" s="11">
        <v>45798</v>
      </c>
      <c r="K82" s="11">
        <v>45805</v>
      </c>
      <c r="L82" s="11">
        <v>45805</v>
      </c>
      <c r="M82" s="39" t="s">
        <v>1843</v>
      </c>
      <c r="N82" s="6">
        <v>0</v>
      </c>
      <c r="O82" s="6" t="s">
        <v>1644</v>
      </c>
      <c r="P82" s="6" t="s">
        <v>1205</v>
      </c>
      <c r="Q82" s="6" t="s">
        <v>1831</v>
      </c>
      <c r="R82" s="6" t="s">
        <v>1205</v>
      </c>
      <c r="S82" s="6" t="s">
        <v>1205</v>
      </c>
    </row>
    <row r="83" spans="1:19" s="8" customFormat="1" ht="66" x14ac:dyDescent="0.25">
      <c r="A83" s="6">
        <v>80</v>
      </c>
      <c r="B83" s="6" t="s">
        <v>15</v>
      </c>
      <c r="C83" s="6">
        <v>4</v>
      </c>
      <c r="D83" s="6" t="str">
        <f t="shared" si="2"/>
        <v>MGRA-4</v>
      </c>
      <c r="E83" s="6">
        <v>16</v>
      </c>
      <c r="F83" s="6" t="str">
        <f t="shared" si="3"/>
        <v>MGRA-4.16</v>
      </c>
      <c r="G83" s="7" t="s">
        <v>1818</v>
      </c>
      <c r="H83" s="1" t="s">
        <v>1819</v>
      </c>
      <c r="I83" s="9" t="s">
        <v>1202</v>
      </c>
      <c r="J83" s="11">
        <v>45798</v>
      </c>
      <c r="K83" s="11">
        <v>45805</v>
      </c>
      <c r="L83" s="11">
        <v>45805</v>
      </c>
      <c r="M83" s="39" t="s">
        <v>1843</v>
      </c>
      <c r="N83" s="6">
        <v>0</v>
      </c>
      <c r="O83" s="6" t="s">
        <v>1644</v>
      </c>
      <c r="P83" s="6" t="s">
        <v>1205</v>
      </c>
      <c r="Q83" s="6" t="s">
        <v>1831</v>
      </c>
      <c r="R83" s="6" t="s">
        <v>1205</v>
      </c>
      <c r="S83" s="6" t="s">
        <v>1205</v>
      </c>
    </row>
    <row r="84" spans="1:19" s="8" customFormat="1" ht="79.2" x14ac:dyDescent="0.25">
      <c r="A84" s="6">
        <v>81</v>
      </c>
      <c r="B84" s="6" t="s">
        <v>15</v>
      </c>
      <c r="C84" s="6">
        <v>4</v>
      </c>
      <c r="D84" s="6" t="str">
        <f t="shared" si="2"/>
        <v>MGRA-4</v>
      </c>
      <c r="E84" s="6">
        <v>17</v>
      </c>
      <c r="F84" s="6" t="str">
        <f t="shared" si="3"/>
        <v>MGRA-4.17</v>
      </c>
      <c r="G84" s="7" t="s">
        <v>1820</v>
      </c>
      <c r="H84" s="1" t="s">
        <v>1819</v>
      </c>
      <c r="I84" s="9" t="s">
        <v>1202</v>
      </c>
      <c r="J84" s="11">
        <v>45798</v>
      </c>
      <c r="K84" s="11">
        <v>45805</v>
      </c>
      <c r="L84" s="11">
        <v>45805</v>
      </c>
      <c r="M84" s="39" t="s">
        <v>1843</v>
      </c>
      <c r="N84" s="6">
        <v>0</v>
      </c>
      <c r="O84" s="6" t="s">
        <v>1644</v>
      </c>
      <c r="P84" s="6" t="s">
        <v>1205</v>
      </c>
      <c r="Q84" s="6" t="s">
        <v>1831</v>
      </c>
      <c r="R84" s="6" t="s">
        <v>1205</v>
      </c>
      <c r="S84" s="6" t="s">
        <v>1205</v>
      </c>
    </row>
    <row r="85" spans="1:19" s="8" customFormat="1" ht="409.6" x14ac:dyDescent="0.25">
      <c r="A85" s="6">
        <v>82</v>
      </c>
      <c r="B85" s="6" t="s">
        <v>15</v>
      </c>
      <c r="C85" s="6">
        <v>4</v>
      </c>
      <c r="D85" s="6" t="str">
        <f t="shared" si="2"/>
        <v>MGRA-4</v>
      </c>
      <c r="E85" s="6">
        <v>18</v>
      </c>
      <c r="F85" s="6" t="str">
        <f t="shared" si="3"/>
        <v>MGRA-4.18</v>
      </c>
      <c r="G85" s="7" t="s">
        <v>1821</v>
      </c>
      <c r="H85" s="1" t="s">
        <v>1822</v>
      </c>
      <c r="I85" s="9" t="s">
        <v>1202</v>
      </c>
      <c r="J85" s="11">
        <v>45798</v>
      </c>
      <c r="K85" s="11">
        <v>45805</v>
      </c>
      <c r="L85" s="11">
        <v>45805</v>
      </c>
      <c r="M85" s="39" t="s">
        <v>1843</v>
      </c>
      <c r="N85" s="6">
        <v>0</v>
      </c>
      <c r="O85" s="6" t="s">
        <v>1644</v>
      </c>
      <c r="P85" s="6" t="s">
        <v>1205</v>
      </c>
      <c r="Q85" s="6" t="s">
        <v>1831</v>
      </c>
      <c r="R85" s="6" t="s">
        <v>1205</v>
      </c>
      <c r="S85" s="6" t="s">
        <v>1205</v>
      </c>
    </row>
    <row r="86" spans="1:19" s="8" customFormat="1" ht="132" x14ac:dyDescent="0.25">
      <c r="A86" s="6">
        <v>83</v>
      </c>
      <c r="B86" s="6" t="s">
        <v>15</v>
      </c>
      <c r="C86" s="6">
        <v>4</v>
      </c>
      <c r="D86" s="6" t="str">
        <f t="shared" si="2"/>
        <v>MGRA-4</v>
      </c>
      <c r="E86" s="6">
        <v>19</v>
      </c>
      <c r="F86" s="6" t="str">
        <f t="shared" si="3"/>
        <v>MGRA-4.19</v>
      </c>
      <c r="G86" s="1" t="s">
        <v>1823</v>
      </c>
      <c r="H86" s="1" t="s">
        <v>1824</v>
      </c>
      <c r="I86" s="9" t="s">
        <v>1202</v>
      </c>
      <c r="J86" s="11">
        <v>45798</v>
      </c>
      <c r="K86" s="11">
        <v>45805</v>
      </c>
      <c r="L86" s="11">
        <v>45805</v>
      </c>
      <c r="M86" s="39" t="s">
        <v>1847</v>
      </c>
      <c r="N86" s="6">
        <v>1</v>
      </c>
      <c r="O86" s="6" t="s">
        <v>1644</v>
      </c>
      <c r="P86" s="6" t="s">
        <v>1205</v>
      </c>
      <c r="Q86" s="6" t="s">
        <v>1205</v>
      </c>
      <c r="R86" s="6" t="s">
        <v>1205</v>
      </c>
      <c r="S86" s="6" t="s">
        <v>1205</v>
      </c>
    </row>
    <row r="87" spans="1:19" s="8" customFormat="1" ht="171.6" x14ac:dyDescent="0.25">
      <c r="A87" s="6">
        <v>84</v>
      </c>
      <c r="B87" s="6" t="s">
        <v>16</v>
      </c>
      <c r="C87" s="6">
        <v>7</v>
      </c>
      <c r="D87" s="6" t="str">
        <f t="shared" ref="D87:D150" si="4">B87&amp;"-"&amp;C87</f>
        <v>OEIS-7</v>
      </c>
      <c r="E87" s="6">
        <v>1</v>
      </c>
      <c r="F87" s="6" t="str">
        <f t="shared" ref="F87:F150" si="5">D87&amp;"."&amp;E87</f>
        <v>OEIS-7.1</v>
      </c>
      <c r="G87" s="1" t="s">
        <v>1770</v>
      </c>
      <c r="H87" s="1" t="s">
        <v>1832</v>
      </c>
      <c r="I87" s="6" t="s">
        <v>1195</v>
      </c>
      <c r="J87" s="11">
        <v>45800</v>
      </c>
      <c r="K87" s="11">
        <v>45806</v>
      </c>
      <c r="L87" s="11">
        <v>45806</v>
      </c>
      <c r="M87" s="39" t="s">
        <v>1848</v>
      </c>
      <c r="N87" s="6">
        <v>1</v>
      </c>
      <c r="O87" s="6" t="s">
        <v>1644</v>
      </c>
      <c r="P87" s="6" t="s">
        <v>1205</v>
      </c>
      <c r="Q87" s="6" t="s">
        <v>1774</v>
      </c>
      <c r="R87" s="6" t="s">
        <v>1205</v>
      </c>
      <c r="S87" s="6" t="s">
        <v>1205</v>
      </c>
    </row>
    <row r="88" spans="1:19" s="8" customFormat="1" ht="224.4" x14ac:dyDescent="0.25">
      <c r="A88" s="6">
        <v>85</v>
      </c>
      <c r="B88" s="6" t="s">
        <v>16</v>
      </c>
      <c r="C88" s="6">
        <v>7</v>
      </c>
      <c r="D88" s="6" t="str">
        <f t="shared" si="4"/>
        <v>OEIS-7</v>
      </c>
      <c r="E88" s="6">
        <v>2</v>
      </c>
      <c r="F88" s="6" t="str">
        <f t="shared" si="5"/>
        <v>OEIS-7.2</v>
      </c>
      <c r="G88" s="1" t="s">
        <v>1771</v>
      </c>
      <c r="H88" s="1" t="s">
        <v>1833</v>
      </c>
      <c r="I88" s="6" t="s">
        <v>1195</v>
      </c>
      <c r="J88" s="11">
        <v>45800</v>
      </c>
      <c r="K88" s="11">
        <v>45806</v>
      </c>
      <c r="L88" s="11">
        <v>45806</v>
      </c>
      <c r="M88" s="39" t="s">
        <v>1849</v>
      </c>
      <c r="N88" s="2">
        <v>1</v>
      </c>
      <c r="O88" s="6" t="s">
        <v>1644</v>
      </c>
      <c r="P88" s="6" t="s">
        <v>1205</v>
      </c>
      <c r="Q88" s="6" t="s">
        <v>1775</v>
      </c>
      <c r="R88" s="6" t="s">
        <v>1205</v>
      </c>
      <c r="S88" s="6" t="s">
        <v>1205</v>
      </c>
    </row>
    <row r="89" spans="1:19" s="8" customFormat="1" ht="224.4" x14ac:dyDescent="0.25">
      <c r="A89" s="6">
        <v>86</v>
      </c>
      <c r="B89" s="6" t="s">
        <v>16</v>
      </c>
      <c r="C89" s="6">
        <v>7</v>
      </c>
      <c r="D89" s="6" t="str">
        <f t="shared" si="4"/>
        <v>OEIS-7</v>
      </c>
      <c r="E89" s="6">
        <v>3</v>
      </c>
      <c r="F89" s="6" t="str">
        <f t="shared" si="5"/>
        <v>OEIS-7.3</v>
      </c>
      <c r="G89" s="1" t="s">
        <v>1772</v>
      </c>
      <c r="H89" s="1" t="s">
        <v>1834</v>
      </c>
      <c r="I89" s="6" t="s">
        <v>1195</v>
      </c>
      <c r="J89" s="11">
        <v>45800</v>
      </c>
      <c r="K89" s="11">
        <v>45806</v>
      </c>
      <c r="L89" s="11">
        <v>45806</v>
      </c>
      <c r="M89" s="39" t="s">
        <v>1849</v>
      </c>
      <c r="N89" s="2">
        <v>1</v>
      </c>
      <c r="O89" s="6" t="s">
        <v>1644</v>
      </c>
      <c r="P89" s="6" t="s">
        <v>1205</v>
      </c>
      <c r="Q89" s="6" t="s">
        <v>1776</v>
      </c>
      <c r="R89" s="6" t="s">
        <v>1205</v>
      </c>
      <c r="S89" s="6" t="s">
        <v>1205</v>
      </c>
    </row>
    <row r="90" spans="1:19" s="8" customFormat="1" ht="224.4" x14ac:dyDescent="0.25">
      <c r="A90" s="6">
        <v>87</v>
      </c>
      <c r="B90" s="6" t="s">
        <v>16</v>
      </c>
      <c r="C90" s="6">
        <v>7</v>
      </c>
      <c r="D90" s="6" t="str">
        <f t="shared" si="4"/>
        <v>OEIS-7</v>
      </c>
      <c r="E90" s="6">
        <v>4</v>
      </c>
      <c r="F90" s="6" t="str">
        <f t="shared" si="5"/>
        <v>OEIS-7.4</v>
      </c>
      <c r="G90" s="1" t="s">
        <v>1773</v>
      </c>
      <c r="H90" s="1" t="s">
        <v>1835</v>
      </c>
      <c r="I90" s="6" t="s">
        <v>1195</v>
      </c>
      <c r="J90" s="11">
        <v>45800</v>
      </c>
      <c r="K90" s="11">
        <v>45806</v>
      </c>
      <c r="L90" s="11">
        <v>45806</v>
      </c>
      <c r="M90" s="39" t="s">
        <v>1848</v>
      </c>
      <c r="N90" s="2">
        <v>1</v>
      </c>
      <c r="O90" s="6" t="s">
        <v>1644</v>
      </c>
      <c r="P90" s="6" t="s">
        <v>1205</v>
      </c>
      <c r="Q90" s="6" t="s">
        <v>1777</v>
      </c>
      <c r="R90" s="6" t="s">
        <v>1205</v>
      </c>
      <c r="S90" s="6" t="s">
        <v>1205</v>
      </c>
    </row>
    <row r="91" spans="1:19" s="8" customFormat="1" ht="264" x14ac:dyDescent="0.25">
      <c r="A91" s="6">
        <v>88</v>
      </c>
      <c r="B91" s="6" t="s">
        <v>47</v>
      </c>
      <c r="C91" s="6">
        <v>1</v>
      </c>
      <c r="D91" s="6" t="str">
        <f t="shared" si="4"/>
        <v>SPD-1</v>
      </c>
      <c r="E91" s="2">
        <v>1</v>
      </c>
      <c r="F91" s="6" t="str">
        <f t="shared" si="5"/>
        <v>SPD-1.1</v>
      </c>
      <c r="G91" s="7" t="s">
        <v>1840</v>
      </c>
      <c r="H91" s="1"/>
      <c r="I91" s="6" t="s">
        <v>1785</v>
      </c>
      <c r="J91" s="11">
        <v>45804</v>
      </c>
      <c r="K91" s="11">
        <v>45807</v>
      </c>
      <c r="L91" s="11"/>
      <c r="M91" s="39"/>
      <c r="N91" s="2"/>
      <c r="O91" s="6"/>
      <c r="P91" s="6"/>
      <c r="Q91" s="6" t="e">
        <f>VLOOKUP(P91,'WMP Sections'!B:D,2,FALSE)</f>
        <v>#N/A</v>
      </c>
      <c r="R91" s="6"/>
      <c r="S91" s="6" t="e">
        <f>VLOOKUP(R91,'WMP Sections'!B:D,2,FALSE)</f>
        <v>#N/A</v>
      </c>
    </row>
    <row r="92" spans="1:19" s="8" customFormat="1" ht="264" x14ac:dyDescent="0.25">
      <c r="A92" s="6">
        <v>89</v>
      </c>
      <c r="B92" s="6" t="s">
        <v>47</v>
      </c>
      <c r="C92" s="6">
        <v>1</v>
      </c>
      <c r="D92" s="6" t="str">
        <f t="shared" si="4"/>
        <v>SPD-1</v>
      </c>
      <c r="E92" s="2">
        <v>2</v>
      </c>
      <c r="F92" s="6" t="str">
        <f t="shared" si="5"/>
        <v>SPD-1.2</v>
      </c>
      <c r="G92" s="7" t="s">
        <v>1778</v>
      </c>
      <c r="H92" s="1"/>
      <c r="I92" s="6" t="s">
        <v>1785</v>
      </c>
      <c r="J92" s="11">
        <v>45804</v>
      </c>
      <c r="K92" s="11">
        <v>45807</v>
      </c>
      <c r="L92" s="11"/>
      <c r="M92" s="39"/>
      <c r="N92" s="2"/>
      <c r="O92" s="6"/>
      <c r="P92" s="6"/>
      <c r="Q92" s="6" t="e">
        <f>VLOOKUP(P92,'WMP Sections'!B:D,2,FALSE)</f>
        <v>#N/A</v>
      </c>
      <c r="R92" s="6"/>
      <c r="S92" s="6" t="e">
        <f>VLOOKUP(R92,'WMP Sections'!B:D,2,FALSE)</f>
        <v>#N/A</v>
      </c>
    </row>
    <row r="93" spans="1:19" s="8" customFormat="1" ht="105.6" x14ac:dyDescent="0.25">
      <c r="A93" s="6">
        <v>90</v>
      </c>
      <c r="B93" s="6" t="s">
        <v>47</v>
      </c>
      <c r="C93" s="6">
        <v>1</v>
      </c>
      <c r="D93" s="6" t="str">
        <f t="shared" si="4"/>
        <v>SPD-1</v>
      </c>
      <c r="E93" s="2">
        <v>3</v>
      </c>
      <c r="F93" s="6" t="str">
        <f t="shared" si="5"/>
        <v>SPD-1.3</v>
      </c>
      <c r="G93" s="7" t="s">
        <v>1779</v>
      </c>
      <c r="H93" s="1"/>
      <c r="I93" s="6" t="s">
        <v>1785</v>
      </c>
      <c r="J93" s="11">
        <v>45804</v>
      </c>
      <c r="K93" s="11">
        <v>45807</v>
      </c>
      <c r="L93" s="12"/>
      <c r="M93" s="39"/>
      <c r="N93" s="2"/>
      <c r="O93" s="6"/>
      <c r="P93" s="6"/>
      <c r="Q93" s="6" t="e">
        <f>VLOOKUP(P93,'WMP Sections'!B:D,2,FALSE)</f>
        <v>#N/A</v>
      </c>
      <c r="R93" s="6"/>
      <c r="S93" s="6" t="e">
        <f>VLOOKUP(R93,'WMP Sections'!B:D,2,FALSE)</f>
        <v>#N/A</v>
      </c>
    </row>
    <row r="94" spans="1:19" s="8" customFormat="1" ht="409.6" x14ac:dyDescent="0.25">
      <c r="A94" s="6">
        <v>91</v>
      </c>
      <c r="B94" s="6" t="s">
        <v>47</v>
      </c>
      <c r="C94" s="6">
        <v>1</v>
      </c>
      <c r="D94" s="6" t="str">
        <f t="shared" si="4"/>
        <v>SPD-1</v>
      </c>
      <c r="E94" s="2">
        <v>4</v>
      </c>
      <c r="F94" s="6" t="str">
        <f t="shared" si="5"/>
        <v>SPD-1.4</v>
      </c>
      <c r="G94" s="7" t="s">
        <v>1784</v>
      </c>
      <c r="H94" s="1"/>
      <c r="I94" s="6" t="s">
        <v>1785</v>
      </c>
      <c r="J94" s="11">
        <v>45804</v>
      </c>
      <c r="K94" s="11">
        <v>45807</v>
      </c>
      <c r="L94" s="12"/>
      <c r="M94" s="39"/>
      <c r="N94" s="2"/>
      <c r="O94" s="6"/>
      <c r="P94" s="6"/>
      <c r="Q94" s="6" t="e">
        <f>VLOOKUP(P94,'WMP Sections'!B:D,2,FALSE)</f>
        <v>#N/A</v>
      </c>
      <c r="R94" s="6"/>
      <c r="S94" s="6" t="e">
        <f>VLOOKUP(R94,'WMP Sections'!B:D,2,FALSE)</f>
        <v>#N/A</v>
      </c>
    </row>
    <row r="95" spans="1:19" s="8" customFormat="1" ht="409.6" x14ac:dyDescent="0.25">
      <c r="A95" s="6">
        <v>92</v>
      </c>
      <c r="B95" s="6" t="s">
        <v>47</v>
      </c>
      <c r="C95" s="6">
        <v>1</v>
      </c>
      <c r="D95" s="6" t="str">
        <f t="shared" si="4"/>
        <v>SPD-1</v>
      </c>
      <c r="E95" s="2">
        <v>5</v>
      </c>
      <c r="F95" s="6" t="str">
        <f t="shared" si="5"/>
        <v>SPD-1.5</v>
      </c>
      <c r="G95" s="7" t="s">
        <v>1780</v>
      </c>
      <c r="H95" s="1"/>
      <c r="I95" s="6" t="s">
        <v>1785</v>
      </c>
      <c r="J95" s="11">
        <v>45804</v>
      </c>
      <c r="K95" s="11">
        <v>45807</v>
      </c>
      <c r="L95" s="12"/>
      <c r="M95" s="39"/>
      <c r="N95" s="2"/>
      <c r="O95" s="6"/>
      <c r="P95" s="66"/>
      <c r="Q95" s="6" t="e">
        <f>VLOOKUP(P95,'WMP Sections'!B:D,2,FALSE)</f>
        <v>#N/A</v>
      </c>
      <c r="R95" s="6"/>
      <c r="S95" s="6" t="e">
        <f>VLOOKUP(R95,'WMP Sections'!B:D,2,FALSE)</f>
        <v>#N/A</v>
      </c>
    </row>
    <row r="96" spans="1:19" s="8" customFormat="1" ht="79.2" x14ac:dyDescent="0.25">
      <c r="A96" s="6">
        <v>93</v>
      </c>
      <c r="B96" s="6" t="s">
        <v>47</v>
      </c>
      <c r="C96" s="6">
        <v>1</v>
      </c>
      <c r="D96" s="6" t="str">
        <f t="shared" si="4"/>
        <v>SPD-1</v>
      </c>
      <c r="E96" s="2">
        <v>6</v>
      </c>
      <c r="F96" s="6" t="str">
        <f t="shared" si="5"/>
        <v>SPD-1.6</v>
      </c>
      <c r="G96" s="7" t="s">
        <v>1781</v>
      </c>
      <c r="H96" s="1"/>
      <c r="I96" s="6" t="s">
        <v>1785</v>
      </c>
      <c r="J96" s="11">
        <v>45804</v>
      </c>
      <c r="K96" s="11">
        <v>45807</v>
      </c>
      <c r="L96" s="12"/>
      <c r="M96" s="39"/>
      <c r="N96" s="2"/>
      <c r="O96" s="6"/>
      <c r="P96" s="2"/>
      <c r="Q96" s="6" t="e">
        <f>VLOOKUP(P96,'WMP Sections'!B:D,2,FALSE)</f>
        <v>#N/A</v>
      </c>
      <c r="R96" s="6"/>
      <c r="S96" s="6" t="e">
        <f>VLOOKUP(R96,'WMP Sections'!B:D,2,FALSE)</f>
        <v>#N/A</v>
      </c>
    </row>
    <row r="97" spans="1:19" s="8" customFormat="1" ht="118.8" x14ac:dyDescent="0.25">
      <c r="A97" s="6">
        <v>94</v>
      </c>
      <c r="B97" s="6" t="s">
        <v>47</v>
      </c>
      <c r="C97" s="6">
        <v>1</v>
      </c>
      <c r="D97" s="6" t="str">
        <f t="shared" si="4"/>
        <v>SPD-1</v>
      </c>
      <c r="E97" s="2">
        <v>7</v>
      </c>
      <c r="F97" s="6" t="str">
        <f t="shared" si="5"/>
        <v>SPD-1.7</v>
      </c>
      <c r="G97" s="7" t="s">
        <v>1782</v>
      </c>
      <c r="H97" s="1"/>
      <c r="I97" s="6" t="s">
        <v>1785</v>
      </c>
      <c r="J97" s="11">
        <v>45804</v>
      </c>
      <c r="K97" s="11">
        <v>45807</v>
      </c>
      <c r="L97" s="12"/>
      <c r="M97" s="39"/>
      <c r="N97" s="2"/>
      <c r="O97" s="6"/>
      <c r="P97" s="6"/>
      <c r="Q97" s="6" t="e">
        <f>VLOOKUP(P97,'WMP Sections'!B:D,2,FALSE)</f>
        <v>#N/A</v>
      </c>
      <c r="R97" s="6"/>
      <c r="S97" s="6" t="e">
        <f>VLOOKUP(R97,'WMP Sections'!B:D,2,FALSE)</f>
        <v>#N/A</v>
      </c>
    </row>
    <row r="98" spans="1:19" s="8" customFormat="1" ht="356.4" x14ac:dyDescent="0.25">
      <c r="A98" s="6">
        <v>95</v>
      </c>
      <c r="B98" s="6" t="s">
        <v>47</v>
      </c>
      <c r="C98" s="6">
        <v>1</v>
      </c>
      <c r="D98" s="6" t="str">
        <f t="shared" si="4"/>
        <v>SPD-1</v>
      </c>
      <c r="E98" s="2">
        <v>8</v>
      </c>
      <c r="F98" s="6" t="str">
        <f t="shared" si="5"/>
        <v>SPD-1.8</v>
      </c>
      <c r="G98" s="7" t="s">
        <v>1783</v>
      </c>
      <c r="H98" s="1"/>
      <c r="I98" s="6" t="s">
        <v>1785</v>
      </c>
      <c r="J98" s="11">
        <v>45804</v>
      </c>
      <c r="K98" s="11">
        <v>45807</v>
      </c>
      <c r="L98" s="11"/>
      <c r="M98" s="39"/>
      <c r="N98" s="2"/>
      <c r="O98" s="6"/>
      <c r="P98" s="6"/>
      <c r="Q98" s="6" t="e">
        <f>VLOOKUP(P98,'WMP Sections'!B:D,2,FALSE)</f>
        <v>#N/A</v>
      </c>
      <c r="R98" s="6"/>
      <c r="S98" s="6" t="e">
        <f>VLOOKUP(R98,'WMP Sections'!B:D,2,FALSE)</f>
        <v>#N/A</v>
      </c>
    </row>
    <row r="99" spans="1:19" s="8" customFormat="1" ht="369.6" x14ac:dyDescent="0.25">
      <c r="A99" s="6">
        <v>96</v>
      </c>
      <c r="B99" s="6" t="s">
        <v>15</v>
      </c>
      <c r="C99" s="6">
        <v>5</v>
      </c>
      <c r="D99" s="6" t="str">
        <f t="shared" si="4"/>
        <v>MGRA-5</v>
      </c>
      <c r="E99" s="2">
        <v>1</v>
      </c>
      <c r="F99" s="6" t="str">
        <f t="shared" si="5"/>
        <v>MGRA-5.1</v>
      </c>
      <c r="G99" s="1" t="s">
        <v>1839</v>
      </c>
      <c r="H99" s="1" t="s">
        <v>1850</v>
      </c>
      <c r="I99" s="9" t="s">
        <v>1202</v>
      </c>
      <c r="J99" s="12">
        <v>45807</v>
      </c>
      <c r="K99" s="12">
        <v>45812</v>
      </c>
      <c r="L99" s="12"/>
      <c r="M99" s="39" t="s">
        <v>1862</v>
      </c>
      <c r="N99" s="2">
        <v>0</v>
      </c>
      <c r="O99" s="6" t="s">
        <v>1644</v>
      </c>
      <c r="P99" s="2" t="s">
        <v>1205</v>
      </c>
      <c r="Q99" s="7" t="s">
        <v>1837</v>
      </c>
      <c r="R99" s="2" t="s">
        <v>1205</v>
      </c>
      <c r="S99" s="2" t="s">
        <v>1205</v>
      </c>
    </row>
    <row r="100" spans="1:19" s="8" customFormat="1" ht="145.19999999999999" x14ac:dyDescent="0.25">
      <c r="A100" s="6">
        <v>97</v>
      </c>
      <c r="B100" s="6" t="s">
        <v>15</v>
      </c>
      <c r="C100" s="6">
        <v>5</v>
      </c>
      <c r="D100" s="6" t="str">
        <f t="shared" si="4"/>
        <v>MGRA-5</v>
      </c>
      <c r="E100" s="2">
        <v>2</v>
      </c>
      <c r="F100" s="6" t="str">
        <f t="shared" si="5"/>
        <v>MGRA-5.2</v>
      </c>
      <c r="G100" s="1" t="s">
        <v>1838</v>
      </c>
      <c r="H100" s="1" t="s">
        <v>1851</v>
      </c>
      <c r="I100" s="9" t="s">
        <v>1202</v>
      </c>
      <c r="J100" s="12">
        <v>45807</v>
      </c>
      <c r="K100" s="12">
        <v>45812</v>
      </c>
      <c r="L100" s="12">
        <v>45812</v>
      </c>
      <c r="M100" s="39" t="s">
        <v>1863</v>
      </c>
      <c r="N100" s="2">
        <v>1</v>
      </c>
      <c r="O100" s="6" t="s">
        <v>1644</v>
      </c>
      <c r="P100" s="2" t="s">
        <v>1205</v>
      </c>
      <c r="Q100" s="6" t="s">
        <v>1836</v>
      </c>
      <c r="R100" s="2" t="s">
        <v>1205</v>
      </c>
      <c r="S100" s="2" t="s">
        <v>1205</v>
      </c>
    </row>
    <row r="101" spans="1:19" s="8" customFormat="1" ht="409.2" x14ac:dyDescent="0.25">
      <c r="A101" s="6">
        <v>98</v>
      </c>
      <c r="B101" s="6" t="s">
        <v>16</v>
      </c>
      <c r="C101" s="6">
        <v>8</v>
      </c>
      <c r="D101" s="6" t="str">
        <f t="shared" si="4"/>
        <v>OEIS-8</v>
      </c>
      <c r="E101" s="2">
        <v>1</v>
      </c>
      <c r="F101" s="6" t="str">
        <f t="shared" si="5"/>
        <v>OEIS-8.1</v>
      </c>
      <c r="G101" s="1" t="s">
        <v>1852</v>
      </c>
      <c r="H101" s="1" t="s">
        <v>1857</v>
      </c>
      <c r="I101" s="6" t="s">
        <v>1195</v>
      </c>
      <c r="J101" s="12">
        <v>45807</v>
      </c>
      <c r="K101" s="12">
        <v>45812</v>
      </c>
      <c r="L101" s="12">
        <v>45812</v>
      </c>
      <c r="M101" s="39" t="s">
        <v>1865</v>
      </c>
      <c r="N101" s="2">
        <v>1</v>
      </c>
      <c r="O101" s="6" t="s">
        <v>1644</v>
      </c>
      <c r="P101" s="2">
        <v>10.5</v>
      </c>
      <c r="Q101" s="6" t="str">
        <f>VLOOKUP(P101,'WMP Sections'!B:D,2,FALSE)</f>
        <v xml:space="preserve">10.5 Weather Forecasting </v>
      </c>
      <c r="R101" s="6" t="s">
        <v>743</v>
      </c>
      <c r="S101" s="6" t="str">
        <f>VLOOKUP(R101,'WMP Sections'!B:D,2,FALSE)</f>
        <v>10.5.5 Weather Station Maintenance and Calibration .</v>
      </c>
    </row>
    <row r="102" spans="1:19" s="8" customFormat="1" ht="356.4" x14ac:dyDescent="0.25">
      <c r="A102" s="6">
        <v>99</v>
      </c>
      <c r="B102" s="6" t="s">
        <v>16</v>
      </c>
      <c r="C102" s="6">
        <v>8</v>
      </c>
      <c r="D102" s="6" t="str">
        <f t="shared" si="4"/>
        <v>OEIS-8</v>
      </c>
      <c r="E102" s="2">
        <v>2</v>
      </c>
      <c r="F102" s="6" t="str">
        <f t="shared" si="5"/>
        <v>OEIS-8.2</v>
      </c>
      <c r="G102" s="1" t="s">
        <v>1842</v>
      </c>
      <c r="H102" s="1" t="s">
        <v>1858</v>
      </c>
      <c r="I102" s="6" t="s">
        <v>1195</v>
      </c>
      <c r="J102" s="12">
        <v>45807</v>
      </c>
      <c r="K102" s="12">
        <v>45812</v>
      </c>
      <c r="L102" s="12">
        <v>45812</v>
      </c>
      <c r="M102" s="39" t="s">
        <v>1864</v>
      </c>
      <c r="N102" s="2"/>
      <c r="O102" s="6" t="s">
        <v>1644</v>
      </c>
      <c r="P102" s="2" t="s">
        <v>1205</v>
      </c>
      <c r="Q102" s="6" t="s">
        <v>1853</v>
      </c>
      <c r="R102" s="2" t="s">
        <v>1205</v>
      </c>
      <c r="S102" s="2" t="s">
        <v>1205</v>
      </c>
    </row>
    <row r="103" spans="1:19" s="8" customFormat="1" ht="277.2" x14ac:dyDescent="0.25">
      <c r="A103" s="6">
        <v>100</v>
      </c>
      <c r="B103" s="6" t="s">
        <v>16</v>
      </c>
      <c r="C103" s="6">
        <v>8</v>
      </c>
      <c r="D103" s="6" t="str">
        <f t="shared" si="4"/>
        <v>OEIS-8</v>
      </c>
      <c r="E103" s="2">
        <v>3</v>
      </c>
      <c r="F103" s="6" t="str">
        <f t="shared" si="5"/>
        <v>OEIS-8.3</v>
      </c>
      <c r="G103" s="1" t="s">
        <v>1854</v>
      </c>
      <c r="H103" s="1" t="s">
        <v>1859</v>
      </c>
      <c r="I103" s="6" t="s">
        <v>1195</v>
      </c>
      <c r="J103" s="12">
        <v>45807</v>
      </c>
      <c r="K103" s="12">
        <v>45812</v>
      </c>
      <c r="L103" s="12">
        <v>45812</v>
      </c>
      <c r="M103" s="2" t="s">
        <v>1864</v>
      </c>
      <c r="N103" s="2"/>
      <c r="O103" s="6" t="s">
        <v>1644</v>
      </c>
      <c r="P103" s="2" t="s">
        <v>714</v>
      </c>
      <c r="Q103" s="6" t="str">
        <f>VLOOKUP(P103,'WMP Sections'!B:D,2,FALSE)</f>
        <v>9.12.3 Trends .</v>
      </c>
      <c r="R103" s="6" t="s">
        <v>1466</v>
      </c>
      <c r="S103" s="6" t="str">
        <f>VLOOKUP(R103,'WMP Sections'!B:D,2,FALSE)</f>
        <v>9-8: Number of Past Due Vegetation Management Work Orders Categorized by Age and Priority Levels . 228</v>
      </c>
    </row>
    <row r="104" spans="1:19" s="8" customFormat="1" ht="285" customHeight="1" x14ac:dyDescent="0.25">
      <c r="A104" s="6">
        <v>101</v>
      </c>
      <c r="B104" s="6" t="s">
        <v>16</v>
      </c>
      <c r="C104" s="6">
        <v>8</v>
      </c>
      <c r="D104" s="6" t="str">
        <f t="shared" si="4"/>
        <v>OEIS-8</v>
      </c>
      <c r="E104" s="2">
        <v>4</v>
      </c>
      <c r="F104" s="6" t="str">
        <f t="shared" si="5"/>
        <v>OEIS-8.4</v>
      </c>
      <c r="G104" s="7" t="s">
        <v>1841</v>
      </c>
      <c r="H104" s="1" t="s">
        <v>1860</v>
      </c>
      <c r="I104" s="6" t="s">
        <v>1195</v>
      </c>
      <c r="J104" s="12">
        <v>45807</v>
      </c>
      <c r="K104" s="12">
        <v>45812</v>
      </c>
      <c r="L104" s="12">
        <v>45812</v>
      </c>
      <c r="M104" s="39" t="s">
        <v>1867</v>
      </c>
      <c r="N104" s="2">
        <v>1</v>
      </c>
      <c r="O104" s="6" t="s">
        <v>1644</v>
      </c>
      <c r="P104" s="6">
        <v>5.5</v>
      </c>
      <c r="Q104" s="6" t="str">
        <f>VLOOKUP(P104,'WMP Sections'!B:D,2,FALSE)</f>
        <v>5.5 Risk Analysis Results and Presentation .</v>
      </c>
      <c r="R104" s="6" t="s">
        <v>50</v>
      </c>
      <c r="S104" s="6" t="str">
        <f>VLOOKUP(R104,'WMP Sections'!B:D,2,FALSE)</f>
        <v xml:space="preserve">5.5.2 Top Risk-Contributing Circuits/Segments/Spans </v>
      </c>
    </row>
    <row r="105" spans="1:19" s="8" customFormat="1" ht="163.80000000000001" customHeight="1" x14ac:dyDescent="0.25">
      <c r="A105" s="6">
        <v>102</v>
      </c>
      <c r="B105" s="6" t="s">
        <v>16</v>
      </c>
      <c r="C105" s="6">
        <v>8</v>
      </c>
      <c r="D105" s="6" t="str">
        <f t="shared" si="4"/>
        <v>OEIS-8</v>
      </c>
      <c r="E105" s="2">
        <v>5</v>
      </c>
      <c r="F105" s="6" t="str">
        <f t="shared" si="5"/>
        <v>OEIS-8.5</v>
      </c>
      <c r="G105" s="7" t="s">
        <v>1855</v>
      </c>
      <c r="H105" s="1" t="s">
        <v>1861</v>
      </c>
      <c r="I105" s="6" t="s">
        <v>1195</v>
      </c>
      <c r="J105" s="12">
        <v>45807</v>
      </c>
      <c r="K105" s="12">
        <v>45812</v>
      </c>
      <c r="L105" s="12">
        <v>45812</v>
      </c>
      <c r="M105" s="39" t="s">
        <v>1866</v>
      </c>
      <c r="N105" s="2">
        <v>1</v>
      </c>
      <c r="O105" s="6" t="s">
        <v>1644</v>
      </c>
      <c r="P105" s="6" t="s">
        <v>1205</v>
      </c>
      <c r="Q105" s="6" t="s">
        <v>1856</v>
      </c>
      <c r="R105" s="6" t="s">
        <v>1205</v>
      </c>
      <c r="S105" s="6" t="s">
        <v>1205</v>
      </c>
    </row>
    <row r="106" spans="1:19" s="8" customFormat="1" x14ac:dyDescent="0.25">
      <c r="A106" s="6">
        <v>103</v>
      </c>
      <c r="B106" s="6"/>
      <c r="C106" s="6"/>
      <c r="D106" s="6" t="str">
        <f t="shared" si="4"/>
        <v>-</v>
      </c>
      <c r="E106" s="2"/>
      <c r="F106" s="6" t="str">
        <f t="shared" si="5"/>
        <v>-.</v>
      </c>
      <c r="G106" s="7"/>
      <c r="H106" s="1"/>
      <c r="I106" s="6"/>
      <c r="J106" s="12"/>
      <c r="K106" s="12"/>
      <c r="L106" s="12"/>
      <c r="M106" s="39"/>
      <c r="N106" s="2"/>
      <c r="O106" s="6"/>
      <c r="P106" s="6"/>
      <c r="Q106" s="6" t="e">
        <f>VLOOKUP(P106,'WMP Sections'!B:D,2,FALSE)</f>
        <v>#N/A</v>
      </c>
      <c r="R106" s="6"/>
      <c r="S106" s="6" t="e">
        <f>VLOOKUP(R106,'WMP Sections'!B:D,2,FALSE)</f>
        <v>#N/A</v>
      </c>
    </row>
    <row r="107" spans="1:19" s="8" customFormat="1" x14ac:dyDescent="0.25">
      <c r="A107" s="6">
        <v>104</v>
      </c>
      <c r="B107" s="6"/>
      <c r="C107" s="6"/>
      <c r="D107" s="6" t="str">
        <f t="shared" si="4"/>
        <v>-</v>
      </c>
      <c r="E107" s="2"/>
      <c r="F107" s="6" t="str">
        <f t="shared" si="5"/>
        <v>-.</v>
      </c>
      <c r="G107" s="7"/>
      <c r="H107" s="1"/>
      <c r="I107" s="6"/>
      <c r="J107" s="12"/>
      <c r="K107" s="12"/>
      <c r="L107" s="12"/>
      <c r="M107" s="39"/>
      <c r="N107" s="2"/>
      <c r="O107" s="6"/>
      <c r="P107" s="6"/>
      <c r="Q107" s="6" t="e">
        <f>VLOOKUP(P107,'WMP Sections'!B:D,2,FALSE)</f>
        <v>#N/A</v>
      </c>
      <c r="R107" s="6"/>
      <c r="S107" s="6" t="e">
        <f>VLOOKUP(R107,'WMP Sections'!B:D,2,FALSE)</f>
        <v>#N/A</v>
      </c>
    </row>
    <row r="108" spans="1:19" s="8" customFormat="1" ht="15.6" customHeight="1" x14ac:dyDescent="0.25">
      <c r="A108" s="6">
        <v>105</v>
      </c>
      <c r="B108" s="6"/>
      <c r="C108" s="6"/>
      <c r="D108" s="6" t="str">
        <f t="shared" si="4"/>
        <v>-</v>
      </c>
      <c r="E108" s="2"/>
      <c r="F108" s="6" t="str">
        <f t="shared" si="5"/>
        <v>-.</v>
      </c>
      <c r="G108" s="7"/>
      <c r="H108" s="1"/>
      <c r="I108" s="6"/>
      <c r="J108" s="12"/>
      <c r="K108" s="12"/>
      <c r="L108" s="12"/>
      <c r="M108" s="39"/>
      <c r="N108" s="2"/>
      <c r="O108" s="6"/>
      <c r="P108" s="6"/>
      <c r="Q108" s="6" t="e">
        <f>VLOOKUP(P108,'WMP Sections'!B:D,2,FALSE)</f>
        <v>#N/A</v>
      </c>
      <c r="R108" s="6"/>
      <c r="S108" s="6" t="e">
        <f>VLOOKUP(R108,'WMP Sections'!B:D,2,FALSE)</f>
        <v>#N/A</v>
      </c>
    </row>
    <row r="109" spans="1:19" s="8" customFormat="1" x14ac:dyDescent="0.25">
      <c r="A109" s="6">
        <v>106</v>
      </c>
      <c r="B109" s="6"/>
      <c r="C109" s="6"/>
      <c r="D109" s="6" t="str">
        <f t="shared" si="4"/>
        <v>-</v>
      </c>
      <c r="E109" s="2"/>
      <c r="F109" s="6" t="str">
        <f t="shared" si="5"/>
        <v>-.</v>
      </c>
      <c r="G109" s="7"/>
      <c r="H109" s="1"/>
      <c r="I109" s="6"/>
      <c r="J109" s="12"/>
      <c r="K109" s="12"/>
      <c r="L109" s="12"/>
      <c r="M109" s="39"/>
      <c r="N109" s="2"/>
      <c r="O109" s="6"/>
      <c r="P109" s="2"/>
      <c r="Q109" s="6" t="e">
        <f>VLOOKUP(P109,'WMP Sections'!B:D,2,FALSE)</f>
        <v>#N/A</v>
      </c>
      <c r="R109" s="6"/>
      <c r="S109" s="6" t="e">
        <f>VLOOKUP(R109,'WMP Sections'!B:D,2,FALSE)</f>
        <v>#N/A</v>
      </c>
    </row>
    <row r="110" spans="1:19" s="8" customFormat="1" x14ac:dyDescent="0.25">
      <c r="A110" s="6">
        <v>107</v>
      </c>
      <c r="B110" s="6"/>
      <c r="C110" s="6"/>
      <c r="D110" s="6" t="str">
        <f t="shared" si="4"/>
        <v>-</v>
      </c>
      <c r="E110" s="2"/>
      <c r="F110" s="6" t="str">
        <f t="shared" si="5"/>
        <v>-.</v>
      </c>
      <c r="G110" s="7"/>
      <c r="H110" s="1"/>
      <c r="I110" s="6"/>
      <c r="J110" s="12"/>
      <c r="K110" s="12"/>
      <c r="L110" s="12"/>
      <c r="M110" s="39"/>
      <c r="N110" s="2"/>
      <c r="O110" s="6"/>
      <c r="P110" s="6"/>
      <c r="Q110" s="6" t="e">
        <f>VLOOKUP(P110,'WMP Sections'!B:D,2,FALSE)</f>
        <v>#N/A</v>
      </c>
      <c r="R110" s="6"/>
      <c r="S110" s="6" t="e">
        <f>VLOOKUP(R110,'WMP Sections'!B:D,2,FALSE)</f>
        <v>#N/A</v>
      </c>
    </row>
    <row r="111" spans="1:19" s="8" customFormat="1" x14ac:dyDescent="0.25">
      <c r="A111" s="6">
        <v>108</v>
      </c>
      <c r="B111" s="6"/>
      <c r="C111" s="6"/>
      <c r="D111" s="6" t="str">
        <f t="shared" si="4"/>
        <v>-</v>
      </c>
      <c r="E111" s="2"/>
      <c r="F111" s="6" t="str">
        <f t="shared" si="5"/>
        <v>-.</v>
      </c>
      <c r="G111" s="7"/>
      <c r="H111" s="1"/>
      <c r="I111" s="6"/>
      <c r="J111" s="12"/>
      <c r="K111" s="12"/>
      <c r="L111" s="12"/>
      <c r="M111" s="39"/>
      <c r="N111" s="2"/>
      <c r="O111" s="6"/>
      <c r="P111" s="2"/>
      <c r="Q111" s="6" t="e">
        <f>VLOOKUP(P111,'WMP Sections'!B:D,2,FALSE)</f>
        <v>#N/A</v>
      </c>
      <c r="R111" s="6"/>
      <c r="S111" s="6" t="e">
        <f>VLOOKUP(R111,'WMP Sections'!B:D,2,FALSE)</f>
        <v>#N/A</v>
      </c>
    </row>
    <row r="112" spans="1:19" s="8" customFormat="1" x14ac:dyDescent="0.25">
      <c r="A112" s="6">
        <v>109</v>
      </c>
      <c r="B112" s="6"/>
      <c r="C112" s="6"/>
      <c r="D112" s="6" t="str">
        <f t="shared" si="4"/>
        <v>-</v>
      </c>
      <c r="E112" s="2"/>
      <c r="F112" s="6" t="str">
        <f t="shared" si="5"/>
        <v>-.</v>
      </c>
      <c r="G112" s="7"/>
      <c r="H112" s="7"/>
      <c r="I112" s="6"/>
      <c r="J112" s="12"/>
      <c r="K112" s="12"/>
      <c r="L112" s="12"/>
      <c r="M112" s="39"/>
      <c r="N112" s="2"/>
      <c r="O112" s="6"/>
      <c r="P112" s="6"/>
      <c r="Q112" s="6" t="e">
        <f>VLOOKUP(P112,'WMP Sections'!B:D,2,FALSE)</f>
        <v>#N/A</v>
      </c>
      <c r="R112" s="6"/>
      <c r="S112" s="6" t="e">
        <f>VLOOKUP(R112,'WMP Sections'!B:D,2,FALSE)</f>
        <v>#N/A</v>
      </c>
    </row>
    <row r="113" spans="1:19" s="8" customFormat="1" x14ac:dyDescent="0.25">
      <c r="A113" s="6">
        <v>110</v>
      </c>
      <c r="B113" s="6"/>
      <c r="C113" s="6"/>
      <c r="D113" s="6" t="str">
        <f t="shared" si="4"/>
        <v>-</v>
      </c>
      <c r="E113" s="2"/>
      <c r="F113" s="6" t="str">
        <f t="shared" si="5"/>
        <v>-.</v>
      </c>
      <c r="G113" s="7"/>
      <c r="H113" s="7"/>
      <c r="I113" s="6"/>
      <c r="J113" s="12"/>
      <c r="K113" s="12"/>
      <c r="L113" s="12"/>
      <c r="M113" s="39"/>
      <c r="N113" s="2"/>
      <c r="O113" s="6"/>
      <c r="P113" s="6"/>
      <c r="Q113" s="6" t="e">
        <f>VLOOKUP(P113,'WMP Sections'!B:D,2,FALSE)</f>
        <v>#N/A</v>
      </c>
      <c r="R113" s="6"/>
      <c r="S113" s="6" t="e">
        <f>VLOOKUP(R113,'WMP Sections'!B:D,2,FALSE)</f>
        <v>#N/A</v>
      </c>
    </row>
    <row r="114" spans="1:19" s="8" customFormat="1" x14ac:dyDescent="0.25">
      <c r="A114" s="6">
        <v>111</v>
      </c>
      <c r="B114" s="6"/>
      <c r="C114" s="6"/>
      <c r="D114" s="6" t="str">
        <f t="shared" si="4"/>
        <v>-</v>
      </c>
      <c r="E114" s="2"/>
      <c r="F114" s="6" t="str">
        <f t="shared" si="5"/>
        <v>-.</v>
      </c>
      <c r="G114" s="7"/>
      <c r="H114" s="7"/>
      <c r="I114" s="6"/>
      <c r="J114" s="12"/>
      <c r="K114" s="12"/>
      <c r="L114" s="12"/>
      <c r="M114" s="39"/>
      <c r="N114" s="2"/>
      <c r="O114" s="6"/>
      <c r="P114" s="6"/>
      <c r="Q114" s="6" t="e">
        <f>VLOOKUP(P114,'WMP Sections'!B:D,2,FALSE)</f>
        <v>#N/A</v>
      </c>
      <c r="R114" s="6"/>
      <c r="S114" s="6" t="e">
        <f>VLOOKUP(R114,'WMP Sections'!B:D,2,FALSE)</f>
        <v>#N/A</v>
      </c>
    </row>
    <row r="115" spans="1:19" s="8" customFormat="1" x14ac:dyDescent="0.25">
      <c r="A115" s="6">
        <v>112</v>
      </c>
      <c r="B115" s="6"/>
      <c r="C115" s="6"/>
      <c r="D115" s="6" t="str">
        <f t="shared" si="4"/>
        <v>-</v>
      </c>
      <c r="E115" s="2"/>
      <c r="F115" s="6" t="str">
        <f t="shared" si="5"/>
        <v>-.</v>
      </c>
      <c r="G115" s="7"/>
      <c r="H115" s="7"/>
      <c r="I115" s="6"/>
      <c r="J115" s="12"/>
      <c r="K115" s="12"/>
      <c r="L115" s="12"/>
      <c r="M115" s="39"/>
      <c r="N115" s="2"/>
      <c r="O115" s="6"/>
      <c r="P115" s="6"/>
      <c r="Q115" s="6" t="e">
        <f>VLOOKUP(P115,'WMP Sections'!B:D,2,FALSE)</f>
        <v>#N/A</v>
      </c>
      <c r="R115" s="6"/>
      <c r="S115" s="6" t="e">
        <f>VLOOKUP(R115,'WMP Sections'!B:D,2,FALSE)</f>
        <v>#N/A</v>
      </c>
    </row>
    <row r="116" spans="1:19" s="8" customFormat="1" x14ac:dyDescent="0.25">
      <c r="A116" s="6">
        <v>113</v>
      </c>
      <c r="B116" s="6"/>
      <c r="C116" s="6"/>
      <c r="D116" s="6" t="str">
        <f t="shared" si="4"/>
        <v>-</v>
      </c>
      <c r="E116" s="2"/>
      <c r="F116" s="6" t="str">
        <f t="shared" si="5"/>
        <v>-.</v>
      </c>
      <c r="G116" s="7"/>
      <c r="H116" s="7"/>
      <c r="I116" s="6"/>
      <c r="J116" s="12"/>
      <c r="K116" s="12"/>
      <c r="L116" s="12"/>
      <c r="M116" s="39"/>
      <c r="N116" s="2"/>
      <c r="O116" s="6"/>
      <c r="P116" s="6"/>
      <c r="Q116" s="6" t="e">
        <f>VLOOKUP(P116,'WMP Sections'!B:D,2,FALSE)</f>
        <v>#N/A</v>
      </c>
      <c r="R116" s="6"/>
      <c r="S116" s="6" t="e">
        <f>VLOOKUP(R116,'WMP Sections'!B:D,2,FALSE)</f>
        <v>#N/A</v>
      </c>
    </row>
    <row r="117" spans="1:19" s="8" customFormat="1" x14ac:dyDescent="0.25">
      <c r="A117" s="6">
        <v>114</v>
      </c>
      <c r="B117" s="6"/>
      <c r="C117" s="6"/>
      <c r="D117" s="6" t="str">
        <f t="shared" si="4"/>
        <v>-</v>
      </c>
      <c r="E117" s="2"/>
      <c r="F117" s="6" t="str">
        <f t="shared" si="5"/>
        <v>-.</v>
      </c>
      <c r="G117" s="7"/>
      <c r="H117" s="7"/>
      <c r="I117" s="6"/>
      <c r="J117" s="12"/>
      <c r="K117" s="12"/>
      <c r="L117" s="12"/>
      <c r="M117" s="39"/>
      <c r="N117" s="2"/>
      <c r="O117" s="6"/>
      <c r="P117" s="6"/>
      <c r="Q117" s="6" t="e">
        <f>VLOOKUP(P117,'WMP Sections'!B:D,2,FALSE)</f>
        <v>#N/A</v>
      </c>
      <c r="R117" s="6"/>
      <c r="S117" s="6" t="e">
        <f>VLOOKUP(R117,'WMP Sections'!B:D,2,FALSE)</f>
        <v>#N/A</v>
      </c>
    </row>
    <row r="118" spans="1:19" x14ac:dyDescent="0.25">
      <c r="A118" s="6">
        <v>115</v>
      </c>
      <c r="B118" s="6"/>
      <c r="C118" s="6"/>
      <c r="D118" s="6" t="str">
        <f t="shared" si="4"/>
        <v>-</v>
      </c>
      <c r="F118" s="6" t="str">
        <f t="shared" si="5"/>
        <v>-.</v>
      </c>
      <c r="G118" s="7"/>
      <c r="H118" s="7"/>
      <c r="J118" s="12"/>
      <c r="K118" s="12"/>
      <c r="L118" s="12"/>
      <c r="M118" s="39"/>
      <c r="O118" s="6"/>
      <c r="P118" s="6"/>
      <c r="Q118" s="6" t="e">
        <f>VLOOKUP(P118,'WMP Sections'!B:D,2,FALSE)</f>
        <v>#N/A</v>
      </c>
      <c r="R118" s="6"/>
      <c r="S118" s="6" t="e">
        <f>VLOOKUP(R118,'WMP Sections'!B:D,2,FALSE)</f>
        <v>#N/A</v>
      </c>
    </row>
    <row r="119" spans="1:19" x14ac:dyDescent="0.25">
      <c r="A119" s="6">
        <v>116</v>
      </c>
      <c r="B119" s="6"/>
      <c r="C119" s="6"/>
      <c r="D119" s="6" t="str">
        <f t="shared" si="4"/>
        <v>-</v>
      </c>
      <c r="F119" s="6" t="str">
        <f t="shared" si="5"/>
        <v>-.</v>
      </c>
      <c r="G119" s="7"/>
      <c r="H119" s="7"/>
      <c r="J119" s="12"/>
      <c r="K119" s="12"/>
      <c r="L119" s="12"/>
      <c r="M119" s="39"/>
      <c r="O119" s="6"/>
      <c r="Q119" s="6" t="e">
        <f>VLOOKUP(P119,'WMP Sections'!B:D,2,FALSE)</f>
        <v>#N/A</v>
      </c>
      <c r="R119" s="6"/>
      <c r="S119" s="6" t="e">
        <f>VLOOKUP(R119,'WMP Sections'!B:D,2,FALSE)</f>
        <v>#N/A</v>
      </c>
    </row>
    <row r="120" spans="1:19" x14ac:dyDescent="0.25">
      <c r="A120" s="6">
        <v>117</v>
      </c>
      <c r="B120" s="6"/>
      <c r="C120" s="6"/>
      <c r="D120" s="6" t="str">
        <f t="shared" si="4"/>
        <v>-</v>
      </c>
      <c r="F120" s="6" t="str">
        <f t="shared" si="5"/>
        <v>-.</v>
      </c>
      <c r="G120" s="7"/>
      <c r="H120" s="7"/>
      <c r="J120" s="12"/>
      <c r="K120" s="12"/>
      <c r="L120" s="12"/>
      <c r="M120" s="39"/>
      <c r="O120" s="6"/>
      <c r="Q120" s="6" t="e">
        <f>VLOOKUP(P120,'WMP Sections'!B:D,2,FALSE)</f>
        <v>#N/A</v>
      </c>
      <c r="R120" s="6"/>
      <c r="S120" s="6" t="e">
        <f>VLOOKUP(R120,'WMP Sections'!B:D,2,FALSE)</f>
        <v>#N/A</v>
      </c>
    </row>
    <row r="121" spans="1:19" x14ac:dyDescent="0.25">
      <c r="A121" s="6">
        <v>118</v>
      </c>
      <c r="B121" s="6"/>
      <c r="C121" s="6"/>
      <c r="D121" s="6" t="str">
        <f t="shared" si="4"/>
        <v>-</v>
      </c>
      <c r="F121" s="6" t="str">
        <f t="shared" si="5"/>
        <v>-.</v>
      </c>
      <c r="G121" s="7"/>
      <c r="H121" s="7"/>
      <c r="J121" s="12"/>
      <c r="K121" s="12"/>
      <c r="L121" s="12"/>
      <c r="M121" s="39"/>
      <c r="O121" s="6"/>
      <c r="Q121" s="6" t="e">
        <f>VLOOKUP(P121,'WMP Sections'!B:D,2,FALSE)</f>
        <v>#N/A</v>
      </c>
      <c r="R121" s="6"/>
      <c r="S121" s="6" t="e">
        <f>VLOOKUP(R121,'WMP Sections'!B:D,2,FALSE)</f>
        <v>#N/A</v>
      </c>
    </row>
    <row r="122" spans="1:19" x14ac:dyDescent="0.25">
      <c r="A122" s="6">
        <v>119</v>
      </c>
      <c r="B122" s="6"/>
      <c r="C122" s="6"/>
      <c r="D122" s="6" t="str">
        <f t="shared" si="4"/>
        <v>-</v>
      </c>
      <c r="F122" s="6" t="str">
        <f t="shared" si="5"/>
        <v>-.</v>
      </c>
      <c r="G122" s="7"/>
      <c r="H122" s="7"/>
      <c r="J122" s="12"/>
      <c r="K122" s="12"/>
      <c r="L122" s="12"/>
      <c r="M122" s="39"/>
      <c r="O122" s="6"/>
      <c r="Q122" s="6" t="e">
        <f>VLOOKUP(P122,'WMP Sections'!B:D,2,FALSE)</f>
        <v>#N/A</v>
      </c>
      <c r="R122" s="6"/>
      <c r="S122" s="6" t="e">
        <f>VLOOKUP(R122,'WMP Sections'!B:D,2,FALSE)</f>
        <v>#N/A</v>
      </c>
    </row>
    <row r="123" spans="1:19" x14ac:dyDescent="0.25">
      <c r="A123" s="6">
        <v>120</v>
      </c>
      <c r="B123" s="6"/>
      <c r="C123" s="6"/>
      <c r="D123" s="6" t="str">
        <f t="shared" si="4"/>
        <v>-</v>
      </c>
      <c r="F123" s="6" t="str">
        <f t="shared" si="5"/>
        <v>-.</v>
      </c>
      <c r="G123" s="7"/>
      <c r="H123" s="7"/>
      <c r="J123" s="12"/>
      <c r="K123" s="12"/>
      <c r="L123" s="12"/>
      <c r="M123" s="39"/>
      <c r="O123" s="6"/>
      <c r="P123" s="6"/>
      <c r="Q123" s="6" t="e">
        <f>VLOOKUP(P123,'WMP Sections'!B:D,2,FALSE)</f>
        <v>#N/A</v>
      </c>
      <c r="R123" s="6"/>
      <c r="S123" s="6" t="e">
        <f>VLOOKUP(R123,'WMP Sections'!B:D,2,FALSE)</f>
        <v>#N/A</v>
      </c>
    </row>
    <row r="124" spans="1:19" x14ac:dyDescent="0.25">
      <c r="A124" s="6">
        <v>121</v>
      </c>
      <c r="B124" s="6"/>
      <c r="C124" s="6"/>
      <c r="D124" s="6" t="str">
        <f t="shared" si="4"/>
        <v>-</v>
      </c>
      <c r="F124" s="6" t="str">
        <f t="shared" si="5"/>
        <v>-.</v>
      </c>
      <c r="G124" s="7"/>
      <c r="H124" s="7"/>
      <c r="J124" s="12"/>
      <c r="K124" s="12"/>
      <c r="L124" s="12"/>
      <c r="M124" s="39"/>
      <c r="O124" s="6"/>
      <c r="Q124" s="6" t="e">
        <f>VLOOKUP(P124,'WMP Sections'!B:D,2,FALSE)</f>
        <v>#N/A</v>
      </c>
      <c r="R124" s="6"/>
      <c r="S124" s="6" t="e">
        <f>VLOOKUP(R124,'WMP Sections'!B:D,2,FALSE)</f>
        <v>#N/A</v>
      </c>
    </row>
    <row r="125" spans="1:19" x14ac:dyDescent="0.25">
      <c r="A125" s="6">
        <v>122</v>
      </c>
      <c r="B125" s="6"/>
      <c r="C125" s="6"/>
      <c r="D125" s="6" t="str">
        <f t="shared" si="4"/>
        <v>-</v>
      </c>
      <c r="F125" s="6" t="str">
        <f t="shared" si="5"/>
        <v>-.</v>
      </c>
      <c r="G125" s="7"/>
      <c r="H125" s="7"/>
      <c r="J125" s="12"/>
      <c r="K125" s="12"/>
      <c r="L125" s="12"/>
      <c r="M125" s="39"/>
      <c r="O125" s="6"/>
      <c r="Q125" s="6" t="e">
        <f>VLOOKUP(P125,'WMP Sections'!B:D,2,FALSE)</f>
        <v>#N/A</v>
      </c>
      <c r="R125" s="6"/>
      <c r="S125" s="6" t="e">
        <f>VLOOKUP(R125,'WMP Sections'!B:D,2,FALSE)</f>
        <v>#N/A</v>
      </c>
    </row>
    <row r="126" spans="1:19" x14ac:dyDescent="0.25">
      <c r="A126" s="6">
        <v>123</v>
      </c>
      <c r="B126" s="6"/>
      <c r="C126" s="6"/>
      <c r="D126" s="6" t="str">
        <f t="shared" si="4"/>
        <v>-</v>
      </c>
      <c r="F126" s="6" t="str">
        <f t="shared" si="5"/>
        <v>-.</v>
      </c>
      <c r="G126" s="7"/>
      <c r="H126" s="7"/>
      <c r="J126" s="12"/>
      <c r="K126" s="12"/>
      <c r="L126" s="12"/>
      <c r="M126" s="39"/>
      <c r="O126" s="6"/>
      <c r="Q126" s="6" t="e">
        <f>VLOOKUP(P126,'WMP Sections'!B:D,2,FALSE)</f>
        <v>#N/A</v>
      </c>
      <c r="R126" s="6"/>
      <c r="S126" s="6" t="e">
        <f>VLOOKUP(R126,'WMP Sections'!B:D,2,FALSE)</f>
        <v>#N/A</v>
      </c>
    </row>
    <row r="127" spans="1:19" x14ac:dyDescent="0.25">
      <c r="A127" s="6">
        <v>124</v>
      </c>
      <c r="B127" s="6"/>
      <c r="C127" s="6"/>
      <c r="D127" s="6" t="str">
        <f t="shared" si="4"/>
        <v>-</v>
      </c>
      <c r="F127" s="6" t="str">
        <f t="shared" si="5"/>
        <v>-.</v>
      </c>
      <c r="G127" s="7"/>
      <c r="H127" s="7"/>
      <c r="J127" s="12"/>
      <c r="K127" s="12"/>
      <c r="L127" s="12"/>
      <c r="M127" s="39"/>
      <c r="O127" s="6"/>
      <c r="Q127" s="6" t="e">
        <f>VLOOKUP(P127,'WMP Sections'!B:D,2,FALSE)</f>
        <v>#N/A</v>
      </c>
      <c r="R127" s="6"/>
      <c r="S127" s="6" t="e">
        <f>VLOOKUP(R127,'WMP Sections'!B:D,2,FALSE)</f>
        <v>#N/A</v>
      </c>
    </row>
    <row r="128" spans="1:19" x14ac:dyDescent="0.25">
      <c r="A128" s="6">
        <v>125</v>
      </c>
      <c r="B128" s="6"/>
      <c r="C128" s="6"/>
      <c r="D128" s="6" t="str">
        <f t="shared" si="4"/>
        <v>-</v>
      </c>
      <c r="F128" s="6" t="str">
        <f t="shared" si="5"/>
        <v>-.</v>
      </c>
      <c r="G128" s="7"/>
      <c r="H128" s="7"/>
      <c r="J128" s="12"/>
      <c r="K128" s="12"/>
      <c r="L128" s="12"/>
      <c r="M128" s="39"/>
      <c r="O128" s="6"/>
      <c r="Q128" s="6" t="e">
        <f>VLOOKUP(P128,'WMP Sections'!B:D,2,FALSE)</f>
        <v>#N/A</v>
      </c>
      <c r="R128" s="6"/>
      <c r="S128" s="6" t="e">
        <f>VLOOKUP(R128,'WMP Sections'!B:D,2,FALSE)</f>
        <v>#N/A</v>
      </c>
    </row>
    <row r="129" spans="1:19" x14ac:dyDescent="0.25">
      <c r="A129" s="6">
        <v>126</v>
      </c>
      <c r="B129" s="6"/>
      <c r="C129" s="6"/>
      <c r="D129" s="6" t="str">
        <f t="shared" si="4"/>
        <v>-</v>
      </c>
      <c r="F129" s="6" t="str">
        <f t="shared" si="5"/>
        <v>-.</v>
      </c>
      <c r="G129" s="13"/>
      <c r="H129" s="13"/>
      <c r="J129" s="12"/>
      <c r="K129" s="12"/>
      <c r="L129" s="12"/>
      <c r="M129" s="49"/>
      <c r="O129" s="6"/>
      <c r="Q129" s="6" t="e">
        <f>VLOOKUP(P129,'WMP Sections'!B:D,2,FALSE)</f>
        <v>#N/A</v>
      </c>
      <c r="R129" s="6"/>
      <c r="S129" s="6" t="e">
        <f>VLOOKUP(R129,'WMP Sections'!B:D,2,FALSE)</f>
        <v>#N/A</v>
      </c>
    </row>
    <row r="130" spans="1:19" x14ac:dyDescent="0.25">
      <c r="A130" s="6">
        <v>127</v>
      </c>
      <c r="B130" s="6"/>
      <c r="C130" s="6"/>
      <c r="D130" s="6" t="str">
        <f t="shared" si="4"/>
        <v>-</v>
      </c>
      <c r="F130" s="6" t="str">
        <f t="shared" si="5"/>
        <v>-.</v>
      </c>
      <c r="G130" s="7"/>
      <c r="H130" s="7"/>
      <c r="J130" s="12"/>
      <c r="K130" s="12"/>
      <c r="L130" s="12"/>
      <c r="M130" s="39"/>
      <c r="O130" s="6"/>
      <c r="Q130" s="6" t="e">
        <f>VLOOKUP(P130,'WMP Sections'!B:D,2,FALSE)</f>
        <v>#N/A</v>
      </c>
      <c r="R130" s="6"/>
      <c r="S130" s="6" t="e">
        <f>VLOOKUP(R130,'WMP Sections'!B:D,2,FALSE)</f>
        <v>#N/A</v>
      </c>
    </row>
    <row r="131" spans="1:19" x14ac:dyDescent="0.25">
      <c r="A131" s="6">
        <v>128</v>
      </c>
      <c r="B131" s="6"/>
      <c r="C131" s="6"/>
      <c r="D131" s="6" t="str">
        <f t="shared" si="4"/>
        <v>-</v>
      </c>
      <c r="F131" s="6" t="str">
        <f t="shared" si="5"/>
        <v>-.</v>
      </c>
      <c r="G131" s="7"/>
      <c r="H131" s="7"/>
      <c r="J131" s="12"/>
      <c r="K131" s="12"/>
      <c r="L131" s="12"/>
      <c r="M131" s="39"/>
      <c r="O131" s="6"/>
      <c r="Q131" s="6" t="e">
        <f>VLOOKUP(P131,'WMP Sections'!B:D,2,FALSE)</f>
        <v>#N/A</v>
      </c>
      <c r="R131" s="6"/>
      <c r="S131" s="6" t="e">
        <f>VLOOKUP(R131,'WMP Sections'!B:D,2,FALSE)</f>
        <v>#N/A</v>
      </c>
    </row>
    <row r="132" spans="1:19" x14ac:dyDescent="0.25">
      <c r="A132" s="6">
        <v>129</v>
      </c>
      <c r="B132" s="6"/>
      <c r="C132" s="6"/>
      <c r="D132" s="6" t="str">
        <f t="shared" si="4"/>
        <v>-</v>
      </c>
      <c r="F132" s="6" t="str">
        <f t="shared" si="5"/>
        <v>-.</v>
      </c>
      <c r="G132" s="7"/>
      <c r="H132" s="7"/>
      <c r="J132" s="12"/>
      <c r="K132" s="12"/>
      <c r="L132" s="12"/>
      <c r="M132" s="39"/>
      <c r="O132" s="6"/>
      <c r="Q132" s="6" t="e">
        <f>VLOOKUP(P132,'WMP Sections'!B:D,2,FALSE)</f>
        <v>#N/A</v>
      </c>
      <c r="R132" s="6"/>
      <c r="S132" s="6" t="e">
        <f>VLOOKUP(R132,'WMP Sections'!B:D,2,FALSE)</f>
        <v>#N/A</v>
      </c>
    </row>
    <row r="133" spans="1:19" x14ac:dyDescent="0.25">
      <c r="A133" s="6">
        <v>130</v>
      </c>
      <c r="B133" s="6"/>
      <c r="C133" s="6"/>
      <c r="D133" s="6" t="str">
        <f t="shared" si="4"/>
        <v>-</v>
      </c>
      <c r="F133" s="6" t="str">
        <f t="shared" si="5"/>
        <v>-.</v>
      </c>
      <c r="G133" s="7"/>
      <c r="H133" s="7"/>
      <c r="J133" s="12"/>
      <c r="K133" s="12"/>
      <c r="L133" s="12"/>
      <c r="M133" s="39"/>
      <c r="O133" s="6"/>
      <c r="Q133" s="6" t="e">
        <f>VLOOKUP(P133,'WMP Sections'!B:D,2,FALSE)</f>
        <v>#N/A</v>
      </c>
      <c r="R133" s="6"/>
      <c r="S133" s="6" t="e">
        <f>VLOOKUP(R133,'WMP Sections'!B:D,2,FALSE)</f>
        <v>#N/A</v>
      </c>
    </row>
    <row r="134" spans="1:19" x14ac:dyDescent="0.25">
      <c r="A134" s="6">
        <v>131</v>
      </c>
      <c r="B134" s="6"/>
      <c r="C134" s="6"/>
      <c r="D134" s="6" t="str">
        <f t="shared" si="4"/>
        <v>-</v>
      </c>
      <c r="F134" s="6" t="str">
        <f t="shared" si="5"/>
        <v>-.</v>
      </c>
      <c r="G134" s="7"/>
      <c r="H134" s="7"/>
      <c r="J134" s="12"/>
      <c r="K134" s="12"/>
      <c r="L134" s="12"/>
      <c r="M134" s="39"/>
      <c r="O134" s="6"/>
      <c r="Q134" s="6" t="e">
        <f>VLOOKUP(P134,'WMP Sections'!B:D,2,FALSE)</f>
        <v>#N/A</v>
      </c>
      <c r="R134" s="6"/>
      <c r="S134" s="6" t="e">
        <f>VLOOKUP(R134,'WMP Sections'!B:D,2,FALSE)</f>
        <v>#N/A</v>
      </c>
    </row>
    <row r="135" spans="1:19" x14ac:dyDescent="0.25">
      <c r="A135" s="6">
        <v>132</v>
      </c>
      <c r="B135" s="6"/>
      <c r="C135" s="6"/>
      <c r="D135" s="6" t="str">
        <f t="shared" si="4"/>
        <v>-</v>
      </c>
      <c r="F135" s="6" t="str">
        <f t="shared" si="5"/>
        <v>-.</v>
      </c>
      <c r="J135" s="12"/>
      <c r="K135" s="12"/>
      <c r="L135" s="12"/>
      <c r="M135" s="39"/>
      <c r="O135" s="6"/>
      <c r="Q135" s="6" t="e">
        <f>VLOOKUP(P135,'WMP Sections'!B:D,2,FALSE)</f>
        <v>#N/A</v>
      </c>
      <c r="R135" s="6"/>
      <c r="S135" s="6" t="e">
        <f>VLOOKUP(R135,'WMP Sections'!B:D,2,FALSE)</f>
        <v>#N/A</v>
      </c>
    </row>
    <row r="136" spans="1:19" x14ac:dyDescent="0.25">
      <c r="A136" s="6">
        <v>133</v>
      </c>
      <c r="B136" s="6"/>
      <c r="C136" s="6"/>
      <c r="D136" s="6" t="str">
        <f t="shared" si="4"/>
        <v>-</v>
      </c>
      <c r="F136" s="6" t="str">
        <f t="shared" si="5"/>
        <v>-.</v>
      </c>
      <c r="J136" s="12"/>
      <c r="K136" s="12"/>
      <c r="L136" s="12"/>
      <c r="M136" s="39"/>
      <c r="O136" s="6"/>
      <c r="Q136" s="6" t="e">
        <f>VLOOKUP(P136,'WMP Sections'!B:D,2,FALSE)</f>
        <v>#N/A</v>
      </c>
      <c r="R136" s="6"/>
      <c r="S136" s="6" t="e">
        <f>VLOOKUP(R136,'WMP Sections'!B:D,2,FALSE)</f>
        <v>#N/A</v>
      </c>
    </row>
    <row r="137" spans="1:19" x14ac:dyDescent="0.25">
      <c r="A137" s="6">
        <v>134</v>
      </c>
      <c r="B137" s="7"/>
      <c r="C137" s="6"/>
      <c r="D137" s="6" t="str">
        <f t="shared" si="4"/>
        <v>-</v>
      </c>
      <c r="F137" s="6" t="str">
        <f t="shared" si="5"/>
        <v>-.</v>
      </c>
      <c r="J137" s="12"/>
      <c r="K137" s="12"/>
      <c r="L137" s="12"/>
      <c r="M137" s="39"/>
      <c r="O137" s="6"/>
      <c r="Q137" s="6" t="e">
        <f>VLOOKUP(P137,'WMP Sections'!B:D,2,FALSE)</f>
        <v>#N/A</v>
      </c>
      <c r="R137" s="6"/>
      <c r="S137" s="6" t="e">
        <f>VLOOKUP(R137,'WMP Sections'!B:D,2,FALSE)</f>
        <v>#N/A</v>
      </c>
    </row>
    <row r="138" spans="1:19" x14ac:dyDescent="0.25">
      <c r="A138" s="6">
        <v>135</v>
      </c>
      <c r="B138" s="7"/>
      <c r="C138" s="6"/>
      <c r="D138" s="6" t="str">
        <f t="shared" si="4"/>
        <v>-</v>
      </c>
      <c r="F138" s="6" t="str">
        <f t="shared" si="5"/>
        <v>-.</v>
      </c>
      <c r="J138" s="12"/>
      <c r="K138" s="12"/>
      <c r="L138" s="12"/>
      <c r="M138" s="39"/>
      <c r="O138" s="6"/>
      <c r="Q138" s="6" t="e">
        <f>VLOOKUP(P138,'WMP Sections'!B:D,2,FALSE)</f>
        <v>#N/A</v>
      </c>
      <c r="R138" s="6"/>
      <c r="S138" s="6" t="e">
        <f>VLOOKUP(R138,'WMP Sections'!B:D,2,FALSE)</f>
        <v>#N/A</v>
      </c>
    </row>
    <row r="139" spans="1:19" x14ac:dyDescent="0.25">
      <c r="A139" s="6">
        <v>136</v>
      </c>
      <c r="B139" s="7"/>
      <c r="C139" s="6"/>
      <c r="D139" s="6" t="str">
        <f t="shared" si="4"/>
        <v>-</v>
      </c>
      <c r="F139" s="6" t="str">
        <f t="shared" si="5"/>
        <v>-.</v>
      </c>
      <c r="J139" s="12"/>
      <c r="K139" s="12"/>
      <c r="L139" s="12"/>
      <c r="M139" s="39"/>
      <c r="O139" s="6"/>
      <c r="Q139" s="6" t="e">
        <f>VLOOKUP(P139,'WMP Sections'!B:D,2,FALSE)</f>
        <v>#N/A</v>
      </c>
      <c r="R139" s="6"/>
      <c r="S139" s="6" t="e">
        <f>VLOOKUP(R139,'WMP Sections'!B:D,2,FALSE)</f>
        <v>#N/A</v>
      </c>
    </row>
    <row r="140" spans="1:19" x14ac:dyDescent="0.25">
      <c r="A140" s="6">
        <v>137</v>
      </c>
      <c r="B140" s="7"/>
      <c r="C140" s="6"/>
      <c r="D140" s="6" t="str">
        <f t="shared" si="4"/>
        <v>-</v>
      </c>
      <c r="F140" s="6" t="str">
        <f t="shared" si="5"/>
        <v>-.</v>
      </c>
      <c r="J140" s="12"/>
      <c r="K140" s="12"/>
      <c r="L140" s="12"/>
      <c r="M140" s="39"/>
      <c r="O140" s="6"/>
      <c r="Q140" s="6" t="e">
        <f>VLOOKUP(P140,'WMP Sections'!B:D,2,FALSE)</f>
        <v>#N/A</v>
      </c>
      <c r="R140" s="6"/>
      <c r="S140" s="6" t="e">
        <f>VLOOKUP(R140,'WMP Sections'!B:D,2,FALSE)</f>
        <v>#N/A</v>
      </c>
    </row>
    <row r="141" spans="1:19" x14ac:dyDescent="0.25">
      <c r="A141" s="6">
        <v>138</v>
      </c>
      <c r="B141" s="7"/>
      <c r="C141" s="6"/>
      <c r="D141" s="6" t="str">
        <f t="shared" si="4"/>
        <v>-</v>
      </c>
      <c r="F141" s="6" t="str">
        <f t="shared" si="5"/>
        <v>-.</v>
      </c>
      <c r="J141" s="12"/>
      <c r="K141" s="12"/>
      <c r="L141" s="12"/>
      <c r="M141" s="39"/>
      <c r="O141" s="6"/>
      <c r="Q141" s="6" t="e">
        <f>VLOOKUP(P141,'WMP Sections'!B:D,2,FALSE)</f>
        <v>#N/A</v>
      </c>
      <c r="R141" s="6"/>
      <c r="S141" s="6" t="e">
        <f>VLOOKUP(R141,'WMP Sections'!B:D,2,FALSE)</f>
        <v>#N/A</v>
      </c>
    </row>
    <row r="142" spans="1:19" x14ac:dyDescent="0.25">
      <c r="A142" s="6">
        <v>139</v>
      </c>
      <c r="B142" s="7"/>
      <c r="C142" s="6"/>
      <c r="D142" s="6" t="str">
        <f t="shared" si="4"/>
        <v>-</v>
      </c>
      <c r="F142" s="6" t="str">
        <f t="shared" si="5"/>
        <v>-.</v>
      </c>
      <c r="J142" s="12"/>
      <c r="K142" s="12"/>
      <c r="L142" s="12"/>
      <c r="M142" s="39"/>
      <c r="O142" s="6"/>
      <c r="Q142" s="6" t="e">
        <f>VLOOKUP(P142,'WMP Sections'!B:D,2,FALSE)</f>
        <v>#N/A</v>
      </c>
      <c r="R142" s="6"/>
      <c r="S142" s="6" t="e">
        <f>VLOOKUP(R142,'WMP Sections'!B:D,2,FALSE)</f>
        <v>#N/A</v>
      </c>
    </row>
    <row r="143" spans="1:19" x14ac:dyDescent="0.25">
      <c r="A143" s="6">
        <v>140</v>
      </c>
      <c r="B143" s="7"/>
      <c r="C143" s="6"/>
      <c r="D143" s="6" t="str">
        <f t="shared" si="4"/>
        <v>-</v>
      </c>
      <c r="F143" s="6" t="str">
        <f t="shared" si="5"/>
        <v>-.</v>
      </c>
      <c r="J143" s="12"/>
      <c r="K143" s="12"/>
      <c r="L143" s="12"/>
      <c r="M143" s="39"/>
      <c r="O143" s="6"/>
      <c r="Q143" s="6" t="e">
        <f>VLOOKUP(P143,'WMP Sections'!B:D,2,FALSE)</f>
        <v>#N/A</v>
      </c>
      <c r="R143" s="6"/>
      <c r="S143" s="6" t="e">
        <f>VLOOKUP(R143,'WMP Sections'!B:D,2,FALSE)</f>
        <v>#N/A</v>
      </c>
    </row>
    <row r="144" spans="1:19" x14ac:dyDescent="0.25">
      <c r="A144" s="6">
        <v>141</v>
      </c>
      <c r="B144" s="7"/>
      <c r="C144" s="6"/>
      <c r="D144" s="6" t="str">
        <f t="shared" si="4"/>
        <v>-</v>
      </c>
      <c r="F144" s="6" t="str">
        <f t="shared" si="5"/>
        <v>-.</v>
      </c>
      <c r="J144" s="12"/>
      <c r="K144" s="12"/>
      <c r="L144" s="11"/>
      <c r="M144" s="39"/>
      <c r="O144" s="6"/>
      <c r="Q144" s="6" t="e">
        <f>VLOOKUP(P144,'WMP Sections'!B:D,2,FALSE)</f>
        <v>#N/A</v>
      </c>
      <c r="R144" s="6"/>
      <c r="S144" s="6" t="e">
        <f>VLOOKUP(R144,'WMP Sections'!B:D,2,FALSE)</f>
        <v>#N/A</v>
      </c>
    </row>
    <row r="145" spans="1:19" x14ac:dyDescent="0.25">
      <c r="A145" s="6">
        <v>142</v>
      </c>
      <c r="B145" s="7"/>
      <c r="C145" s="6"/>
      <c r="D145" s="6" t="str">
        <f t="shared" si="4"/>
        <v>-</v>
      </c>
      <c r="F145" s="6" t="str">
        <f t="shared" si="5"/>
        <v>-.</v>
      </c>
      <c r="J145" s="12"/>
      <c r="K145" s="12"/>
      <c r="L145" s="12"/>
      <c r="M145" s="39"/>
      <c r="O145" s="6"/>
      <c r="Q145" s="6" t="e">
        <f>VLOOKUP(P145,'WMP Sections'!B:D,2,FALSE)</f>
        <v>#N/A</v>
      </c>
      <c r="R145" s="6"/>
      <c r="S145" s="6" t="e">
        <f>VLOOKUP(R145,'WMP Sections'!B:D,2,FALSE)</f>
        <v>#N/A</v>
      </c>
    </row>
    <row r="146" spans="1:19" x14ac:dyDescent="0.25">
      <c r="A146" s="6">
        <v>143</v>
      </c>
      <c r="B146" s="7"/>
      <c r="C146" s="6"/>
      <c r="D146" s="6" t="str">
        <f t="shared" si="4"/>
        <v>-</v>
      </c>
      <c r="F146" s="6" t="str">
        <f t="shared" si="5"/>
        <v>-.</v>
      </c>
      <c r="J146" s="12"/>
      <c r="K146" s="12"/>
      <c r="L146" s="12"/>
      <c r="M146" s="39"/>
      <c r="O146" s="6"/>
      <c r="Q146" s="6" t="e">
        <f>VLOOKUP(P146,'WMP Sections'!B:D,2,FALSE)</f>
        <v>#N/A</v>
      </c>
      <c r="R146" s="6"/>
      <c r="S146" s="6" t="e">
        <f>VLOOKUP(R146,'WMP Sections'!B:D,2,FALSE)</f>
        <v>#N/A</v>
      </c>
    </row>
    <row r="147" spans="1:19" x14ac:dyDescent="0.25">
      <c r="A147" s="6">
        <v>144</v>
      </c>
      <c r="B147" s="7"/>
      <c r="C147" s="6"/>
      <c r="D147" s="6" t="str">
        <f t="shared" si="4"/>
        <v>-</v>
      </c>
      <c r="F147" s="6" t="str">
        <f t="shared" si="5"/>
        <v>-.</v>
      </c>
      <c r="J147" s="12"/>
      <c r="K147" s="12"/>
      <c r="L147" s="12"/>
      <c r="M147" s="39"/>
      <c r="O147" s="6"/>
      <c r="Q147" s="6" t="e">
        <f>VLOOKUP(P147,'WMP Sections'!B:D,2,FALSE)</f>
        <v>#N/A</v>
      </c>
      <c r="R147" s="6"/>
      <c r="S147" s="6" t="e">
        <f>VLOOKUP(R147,'WMP Sections'!B:D,2,FALSE)</f>
        <v>#N/A</v>
      </c>
    </row>
    <row r="148" spans="1:19" x14ac:dyDescent="0.25">
      <c r="A148" s="6">
        <v>145</v>
      </c>
      <c r="B148" s="7"/>
      <c r="C148" s="6"/>
      <c r="D148" s="6" t="str">
        <f t="shared" si="4"/>
        <v>-</v>
      </c>
      <c r="F148" s="6" t="str">
        <f t="shared" si="5"/>
        <v>-.</v>
      </c>
      <c r="J148" s="12"/>
      <c r="K148" s="12"/>
      <c r="L148" s="12"/>
      <c r="M148" s="39"/>
      <c r="O148" s="6"/>
      <c r="Q148" s="6" t="e">
        <f>VLOOKUP(P148,'WMP Sections'!B:D,2,FALSE)</f>
        <v>#N/A</v>
      </c>
      <c r="R148" s="6"/>
      <c r="S148" s="6" t="e">
        <f>VLOOKUP(R148,'WMP Sections'!B:D,2,FALSE)</f>
        <v>#N/A</v>
      </c>
    </row>
    <row r="149" spans="1:19" x14ac:dyDescent="0.25">
      <c r="A149" s="6">
        <v>146</v>
      </c>
      <c r="B149" s="7"/>
      <c r="C149" s="6"/>
      <c r="D149" s="6" t="str">
        <f t="shared" si="4"/>
        <v>-</v>
      </c>
      <c r="F149" s="6" t="str">
        <f t="shared" si="5"/>
        <v>-.</v>
      </c>
      <c r="J149" s="12"/>
      <c r="K149" s="12"/>
      <c r="L149" s="12"/>
      <c r="M149" s="39"/>
      <c r="O149" s="6"/>
      <c r="Q149" s="6" t="e">
        <f>VLOOKUP(P149,'WMP Sections'!B:D,2,FALSE)</f>
        <v>#N/A</v>
      </c>
      <c r="R149" s="6"/>
      <c r="S149" s="6" t="e">
        <f>VLOOKUP(R149,'WMP Sections'!B:D,2,FALSE)</f>
        <v>#N/A</v>
      </c>
    </row>
    <row r="150" spans="1:19" x14ac:dyDescent="0.25">
      <c r="A150" s="6">
        <v>147</v>
      </c>
      <c r="B150" s="7"/>
      <c r="C150" s="6"/>
      <c r="D150" s="6" t="str">
        <f t="shared" si="4"/>
        <v>-</v>
      </c>
      <c r="F150" s="6" t="str">
        <f t="shared" si="5"/>
        <v>-.</v>
      </c>
      <c r="I150" s="11"/>
      <c r="J150" s="12"/>
      <c r="K150" s="12"/>
      <c r="L150" s="12"/>
      <c r="M150" s="39"/>
      <c r="O150" s="6"/>
      <c r="Q150" s="6" t="e">
        <f>VLOOKUP(P150,'WMP Sections'!B:D,2,FALSE)</f>
        <v>#N/A</v>
      </c>
      <c r="R150" s="6"/>
      <c r="S150" s="6" t="e">
        <f>VLOOKUP(R150,'WMP Sections'!B:D,2,FALSE)</f>
        <v>#N/A</v>
      </c>
    </row>
    <row r="151" spans="1:19" x14ac:dyDescent="0.25">
      <c r="A151" s="6">
        <v>148</v>
      </c>
      <c r="B151" s="7"/>
      <c r="C151" s="6"/>
      <c r="D151" s="6" t="str">
        <f t="shared" ref="D151:D192" si="6">B151&amp;"-"&amp;C151</f>
        <v>-</v>
      </c>
      <c r="F151" s="6" t="str">
        <f t="shared" ref="F151:F192" si="7">D151&amp;"."&amp;E151</f>
        <v>-.</v>
      </c>
      <c r="I151" s="11"/>
      <c r="J151" s="12"/>
      <c r="K151" s="12"/>
      <c r="L151" s="12"/>
      <c r="M151" s="39"/>
      <c r="O151" s="6"/>
      <c r="Q151" s="6" t="e">
        <f>VLOOKUP(P151,'WMP Sections'!B:D,2,FALSE)</f>
        <v>#N/A</v>
      </c>
      <c r="R151" s="6"/>
      <c r="S151" s="6" t="e">
        <f>VLOOKUP(R151,'WMP Sections'!B:D,2,FALSE)</f>
        <v>#N/A</v>
      </c>
    </row>
    <row r="152" spans="1:19" x14ac:dyDescent="0.25">
      <c r="A152" s="6">
        <v>149</v>
      </c>
      <c r="B152" s="7"/>
      <c r="C152" s="6"/>
      <c r="D152" s="6" t="str">
        <f t="shared" si="6"/>
        <v>-</v>
      </c>
      <c r="F152" s="6" t="str">
        <f t="shared" si="7"/>
        <v>-.</v>
      </c>
      <c r="I152" s="11"/>
      <c r="J152" s="12"/>
      <c r="K152" s="12"/>
      <c r="L152" s="12"/>
      <c r="M152" s="39"/>
      <c r="O152" s="6"/>
      <c r="Q152" s="6" t="e">
        <f>VLOOKUP(P152,'WMP Sections'!B:D,2,FALSE)</f>
        <v>#N/A</v>
      </c>
      <c r="R152" s="6"/>
      <c r="S152" s="6" t="e">
        <f>VLOOKUP(R152,'WMP Sections'!B:D,2,FALSE)</f>
        <v>#N/A</v>
      </c>
    </row>
    <row r="153" spans="1:19" x14ac:dyDescent="0.25">
      <c r="A153" s="6">
        <v>150</v>
      </c>
      <c r="B153" s="7"/>
      <c r="C153" s="6"/>
      <c r="D153" s="6" t="str">
        <f t="shared" si="6"/>
        <v>-</v>
      </c>
      <c r="F153" s="6" t="str">
        <f t="shared" si="7"/>
        <v>-.</v>
      </c>
      <c r="I153" s="11"/>
      <c r="J153" s="12"/>
      <c r="K153" s="12"/>
      <c r="L153" s="12"/>
      <c r="M153" s="39"/>
      <c r="O153" s="6"/>
      <c r="Q153" s="6" t="e">
        <f>VLOOKUP(P153,'WMP Sections'!B:D,2,FALSE)</f>
        <v>#N/A</v>
      </c>
      <c r="R153" s="6"/>
      <c r="S153" s="6" t="e">
        <f>VLOOKUP(R153,'WMP Sections'!B:D,2,FALSE)</f>
        <v>#N/A</v>
      </c>
    </row>
    <row r="154" spans="1:19" x14ac:dyDescent="0.25">
      <c r="A154" s="6">
        <v>151</v>
      </c>
      <c r="B154" s="7"/>
      <c r="C154" s="6"/>
      <c r="D154" s="6" t="str">
        <f t="shared" si="6"/>
        <v>-</v>
      </c>
      <c r="F154" s="6" t="str">
        <f t="shared" si="7"/>
        <v>-.</v>
      </c>
      <c r="I154" s="11"/>
      <c r="J154" s="12"/>
      <c r="K154" s="12"/>
      <c r="L154" s="12"/>
      <c r="M154" s="39"/>
      <c r="O154" s="6"/>
      <c r="Q154" s="6" t="e">
        <f>VLOOKUP(P154,'WMP Sections'!B:D,2,FALSE)</f>
        <v>#N/A</v>
      </c>
      <c r="R154" s="6"/>
      <c r="S154" s="6" t="e">
        <f>VLOOKUP(R154,'WMP Sections'!B:D,2,FALSE)</f>
        <v>#N/A</v>
      </c>
    </row>
    <row r="155" spans="1:19" x14ac:dyDescent="0.25">
      <c r="A155" s="6">
        <v>152</v>
      </c>
      <c r="B155" s="7"/>
      <c r="C155" s="6"/>
      <c r="D155" s="6" t="str">
        <f t="shared" si="6"/>
        <v>-</v>
      </c>
      <c r="F155" s="6" t="str">
        <f t="shared" si="7"/>
        <v>-.</v>
      </c>
      <c r="I155" s="11"/>
      <c r="J155" s="12"/>
      <c r="K155" s="12"/>
      <c r="L155" s="12"/>
      <c r="M155" s="39"/>
      <c r="O155" s="6"/>
      <c r="Q155" s="6" t="e">
        <f>VLOOKUP(P155,'WMP Sections'!B:D,2,FALSE)</f>
        <v>#N/A</v>
      </c>
      <c r="S155" s="6" t="e">
        <f>VLOOKUP(R155,'WMP Sections'!B:D,2,FALSE)</f>
        <v>#N/A</v>
      </c>
    </row>
    <row r="156" spans="1:19" ht="13.8" x14ac:dyDescent="0.25">
      <c r="A156" s="6">
        <v>153</v>
      </c>
      <c r="B156" s="7"/>
      <c r="D156" s="6" t="str">
        <f t="shared" si="6"/>
        <v>-</v>
      </c>
      <c r="F156" s="6" t="str">
        <f t="shared" si="7"/>
        <v>-.</v>
      </c>
      <c r="I156" s="50"/>
      <c r="J156" s="12"/>
      <c r="K156" s="12"/>
      <c r="L156" s="11"/>
      <c r="M156" s="39"/>
      <c r="O156" s="6"/>
      <c r="Q156" s="6" t="e">
        <f>VLOOKUP(P156,'WMP Sections'!B:D,2,FALSE)</f>
        <v>#N/A</v>
      </c>
      <c r="R156" s="6"/>
      <c r="S156" s="6" t="e">
        <f>VLOOKUP(R156,'WMP Sections'!B:D,2,FALSE)</f>
        <v>#N/A</v>
      </c>
    </row>
    <row r="157" spans="1:19" x14ac:dyDescent="0.25">
      <c r="A157" s="6">
        <v>154</v>
      </c>
      <c r="B157" s="7"/>
      <c r="C157" s="6"/>
      <c r="D157" s="6" t="str">
        <f t="shared" si="6"/>
        <v>-</v>
      </c>
      <c r="E157" s="6"/>
      <c r="F157" s="6" t="str">
        <f t="shared" si="7"/>
        <v>-.</v>
      </c>
      <c r="G157" s="7"/>
      <c r="H157" s="7"/>
      <c r="I157" s="9"/>
      <c r="J157" s="11"/>
      <c r="K157" s="11"/>
      <c r="L157" s="11"/>
      <c r="M157" s="39"/>
      <c r="O157" s="6"/>
      <c r="P157" s="6"/>
      <c r="Q157" s="6" t="e">
        <f>VLOOKUP(P157,'WMP Sections'!B:D,2,FALSE)</f>
        <v>#N/A</v>
      </c>
      <c r="R157" s="6"/>
      <c r="S157" s="6" t="e">
        <f>VLOOKUP(R157,'WMP Sections'!B:D,2,FALSE)</f>
        <v>#N/A</v>
      </c>
    </row>
    <row r="158" spans="1:19" x14ac:dyDescent="0.25">
      <c r="A158" s="6">
        <v>155</v>
      </c>
      <c r="B158" s="7"/>
      <c r="C158" s="6"/>
      <c r="D158" s="6" t="str">
        <f t="shared" si="6"/>
        <v>-</v>
      </c>
      <c r="E158" s="6"/>
      <c r="F158" s="6" t="str">
        <f t="shared" si="7"/>
        <v>-.</v>
      </c>
      <c r="G158" s="7"/>
      <c r="H158" s="7"/>
      <c r="I158" s="9"/>
      <c r="J158" s="11"/>
      <c r="K158" s="11"/>
      <c r="L158" s="11"/>
      <c r="M158" s="39"/>
      <c r="O158" s="6"/>
      <c r="P158" s="6"/>
      <c r="Q158" s="6" t="e">
        <f>VLOOKUP(P158,'WMP Sections'!B:D,2,FALSE)</f>
        <v>#N/A</v>
      </c>
      <c r="R158" s="6"/>
      <c r="S158" s="6" t="e">
        <f>VLOOKUP(R158,'WMP Sections'!B:D,2,FALSE)</f>
        <v>#N/A</v>
      </c>
    </row>
    <row r="159" spans="1:19" x14ac:dyDescent="0.25">
      <c r="A159" s="6">
        <v>156</v>
      </c>
      <c r="B159" s="7"/>
      <c r="C159" s="6"/>
      <c r="D159" s="6" t="str">
        <f t="shared" si="6"/>
        <v>-</v>
      </c>
      <c r="E159" s="6"/>
      <c r="F159" s="6" t="str">
        <f t="shared" si="7"/>
        <v>-.</v>
      </c>
      <c r="G159" s="7"/>
      <c r="H159" s="7"/>
      <c r="I159" s="9"/>
      <c r="J159" s="11"/>
      <c r="K159" s="11"/>
      <c r="L159" s="11"/>
      <c r="M159" s="39"/>
      <c r="N159" s="6"/>
      <c r="O159" s="6"/>
      <c r="P159" s="6"/>
      <c r="Q159" s="6" t="e">
        <f>VLOOKUP(P159,'WMP Sections'!B:D,2,FALSE)</f>
        <v>#N/A</v>
      </c>
      <c r="R159" s="6"/>
      <c r="S159" s="6" t="e">
        <f>VLOOKUP(R159,'WMP Sections'!B:D,2,FALSE)</f>
        <v>#N/A</v>
      </c>
    </row>
    <row r="160" spans="1:19" x14ac:dyDescent="0.25">
      <c r="A160" s="6">
        <v>157</v>
      </c>
      <c r="B160" s="7"/>
      <c r="C160" s="6"/>
      <c r="D160" s="6" t="str">
        <f t="shared" si="6"/>
        <v>-</v>
      </c>
      <c r="E160" s="6"/>
      <c r="F160" s="6" t="str">
        <f t="shared" si="7"/>
        <v>-.</v>
      </c>
      <c r="G160" s="7"/>
      <c r="H160" s="7"/>
      <c r="I160" s="9"/>
      <c r="J160" s="11"/>
      <c r="K160" s="11"/>
      <c r="L160" s="11"/>
      <c r="M160" s="39"/>
      <c r="N160" s="6"/>
      <c r="O160" s="6"/>
      <c r="P160" s="6"/>
      <c r="Q160" s="6" t="e">
        <f>VLOOKUP(P160,'WMP Sections'!B:D,2,FALSE)</f>
        <v>#N/A</v>
      </c>
      <c r="R160" s="6"/>
      <c r="S160" s="6" t="e">
        <f>VLOOKUP(R160,'WMP Sections'!B:D,2,FALSE)</f>
        <v>#N/A</v>
      </c>
    </row>
    <row r="161" spans="1:19" x14ac:dyDescent="0.25">
      <c r="A161" s="6">
        <v>158</v>
      </c>
      <c r="B161" s="7"/>
      <c r="C161" s="6"/>
      <c r="D161" s="6" t="str">
        <f t="shared" si="6"/>
        <v>-</v>
      </c>
      <c r="E161" s="6"/>
      <c r="F161" s="6" t="str">
        <f t="shared" si="7"/>
        <v>-.</v>
      </c>
      <c r="G161" s="7"/>
      <c r="H161" s="7"/>
      <c r="J161" s="11"/>
      <c r="K161" s="11"/>
      <c r="L161" s="11"/>
      <c r="M161" s="39"/>
      <c r="N161" s="6"/>
      <c r="O161" s="6"/>
      <c r="P161" s="6"/>
      <c r="Q161" s="6" t="e">
        <f>VLOOKUP(P161,'WMP Sections'!B:D,2,FALSE)</f>
        <v>#N/A</v>
      </c>
      <c r="R161" s="6"/>
      <c r="S161" s="6" t="e">
        <f>VLOOKUP(R161,'WMP Sections'!B:D,2,FALSE)</f>
        <v>#N/A</v>
      </c>
    </row>
    <row r="162" spans="1:19" x14ac:dyDescent="0.25">
      <c r="A162" s="6">
        <v>159</v>
      </c>
      <c r="B162" s="7"/>
      <c r="C162" s="6"/>
      <c r="D162" s="6" t="str">
        <f t="shared" si="6"/>
        <v>-</v>
      </c>
      <c r="E162" s="6"/>
      <c r="F162" s="6" t="str">
        <f t="shared" si="7"/>
        <v>-.</v>
      </c>
      <c r="G162" s="7"/>
      <c r="H162" s="7"/>
      <c r="J162" s="11"/>
      <c r="K162" s="11"/>
      <c r="L162" s="11"/>
      <c r="M162" s="39"/>
      <c r="N162" s="6"/>
      <c r="O162" s="6"/>
      <c r="P162" s="6"/>
      <c r="Q162" s="6" t="e">
        <f>VLOOKUP(P162,'WMP Sections'!B:D,2,FALSE)</f>
        <v>#N/A</v>
      </c>
      <c r="R162" s="6"/>
      <c r="S162" s="6" t="e">
        <f>VLOOKUP(R162,'WMP Sections'!B:D,2,FALSE)</f>
        <v>#N/A</v>
      </c>
    </row>
    <row r="163" spans="1:19" x14ac:dyDescent="0.25">
      <c r="A163" s="6">
        <v>160</v>
      </c>
      <c r="B163" s="7"/>
      <c r="C163" s="6"/>
      <c r="D163" s="6" t="str">
        <f t="shared" si="6"/>
        <v>-</v>
      </c>
      <c r="E163" s="6"/>
      <c r="F163" s="6" t="str">
        <f t="shared" si="7"/>
        <v>-.</v>
      </c>
      <c r="G163" s="7"/>
      <c r="H163" s="7"/>
      <c r="J163" s="11"/>
      <c r="K163" s="11"/>
      <c r="L163" s="11"/>
      <c r="M163" s="39"/>
      <c r="N163" s="6"/>
      <c r="O163" s="6"/>
      <c r="P163" s="6"/>
      <c r="Q163" s="6" t="e">
        <f>VLOOKUP(P163,'WMP Sections'!B:D,2,FALSE)</f>
        <v>#N/A</v>
      </c>
      <c r="R163" s="6"/>
      <c r="S163" s="6" t="e">
        <f>VLOOKUP(R163,'WMP Sections'!B:D,2,FALSE)</f>
        <v>#N/A</v>
      </c>
    </row>
    <row r="164" spans="1:19" x14ac:dyDescent="0.25">
      <c r="A164" s="6">
        <v>161</v>
      </c>
      <c r="B164" s="7"/>
      <c r="C164" s="6"/>
      <c r="D164" s="6" t="str">
        <f t="shared" si="6"/>
        <v>-</v>
      </c>
      <c r="E164" s="6"/>
      <c r="F164" s="6" t="str">
        <f t="shared" si="7"/>
        <v>-.</v>
      </c>
      <c r="G164" s="7"/>
      <c r="H164" s="7"/>
      <c r="J164" s="11"/>
      <c r="K164" s="11"/>
      <c r="L164" s="11"/>
      <c r="M164" s="39"/>
      <c r="N164" s="6"/>
      <c r="O164" s="6"/>
      <c r="P164" s="6"/>
      <c r="Q164" s="6" t="e">
        <f>VLOOKUP(P164,'WMP Sections'!B:D,2,FALSE)</f>
        <v>#N/A</v>
      </c>
      <c r="R164" s="6"/>
      <c r="S164" s="6" t="e">
        <f>VLOOKUP(R164,'WMP Sections'!B:D,2,FALSE)</f>
        <v>#N/A</v>
      </c>
    </row>
    <row r="165" spans="1:19" x14ac:dyDescent="0.25">
      <c r="A165" s="6">
        <v>162</v>
      </c>
      <c r="B165" s="7"/>
      <c r="C165" s="6"/>
      <c r="D165" s="6" t="str">
        <f t="shared" si="6"/>
        <v>-</v>
      </c>
      <c r="E165" s="6"/>
      <c r="F165" s="6" t="str">
        <f t="shared" si="7"/>
        <v>-.</v>
      </c>
      <c r="G165" s="7"/>
      <c r="H165" s="7"/>
      <c r="J165" s="11"/>
      <c r="K165" s="11"/>
      <c r="L165" s="11"/>
      <c r="M165" s="39"/>
      <c r="N165" s="6"/>
      <c r="O165" s="6"/>
      <c r="P165" s="6"/>
      <c r="Q165" s="6" t="e">
        <f>VLOOKUP(P165,'WMP Sections'!B:D,2,FALSE)</f>
        <v>#N/A</v>
      </c>
      <c r="R165" s="6"/>
      <c r="S165" s="6" t="e">
        <f>VLOOKUP(R165,'WMP Sections'!B:D,2,FALSE)</f>
        <v>#N/A</v>
      </c>
    </row>
    <row r="166" spans="1:19" x14ac:dyDescent="0.25">
      <c r="A166" s="6">
        <v>163</v>
      </c>
      <c r="B166" s="7"/>
      <c r="C166" s="6"/>
      <c r="D166" s="6" t="str">
        <f t="shared" si="6"/>
        <v>-</v>
      </c>
      <c r="E166" s="6"/>
      <c r="F166" s="6" t="str">
        <f t="shared" si="7"/>
        <v>-.</v>
      </c>
      <c r="G166" s="7"/>
      <c r="H166" s="7"/>
      <c r="J166" s="11"/>
      <c r="K166" s="11"/>
      <c r="L166" s="11"/>
      <c r="M166" s="39"/>
      <c r="N166" s="6"/>
      <c r="O166" s="6"/>
      <c r="P166" s="6"/>
      <c r="Q166" s="6" t="e">
        <f>VLOOKUP(P166,'WMP Sections'!B:D,2,FALSE)</f>
        <v>#N/A</v>
      </c>
      <c r="R166" s="6"/>
      <c r="S166" s="6" t="e">
        <f>VLOOKUP(R166,'WMP Sections'!B:D,2,FALSE)</f>
        <v>#N/A</v>
      </c>
    </row>
    <row r="167" spans="1:19" x14ac:dyDescent="0.25">
      <c r="A167" s="6">
        <v>164</v>
      </c>
      <c r="B167" s="7"/>
      <c r="C167" s="6"/>
      <c r="D167" s="6" t="str">
        <f t="shared" si="6"/>
        <v>-</v>
      </c>
      <c r="E167" s="6"/>
      <c r="F167" s="6" t="str">
        <f t="shared" si="7"/>
        <v>-.</v>
      </c>
      <c r="G167" s="7"/>
      <c r="H167" s="7"/>
      <c r="J167" s="11"/>
      <c r="K167" s="11"/>
      <c r="L167" s="11"/>
      <c r="M167" s="39"/>
      <c r="N167" s="6"/>
      <c r="O167" s="6"/>
      <c r="P167" s="6"/>
      <c r="Q167" s="6" t="e">
        <f>VLOOKUP(P167,'WMP Sections'!B:D,2,FALSE)</f>
        <v>#N/A</v>
      </c>
      <c r="R167" s="6"/>
      <c r="S167" s="6" t="e">
        <f>VLOOKUP(R167,'WMP Sections'!B:D,2,FALSE)</f>
        <v>#N/A</v>
      </c>
    </row>
    <row r="168" spans="1:19" x14ac:dyDescent="0.25">
      <c r="A168" s="6">
        <v>165</v>
      </c>
      <c r="B168" s="7"/>
      <c r="C168" s="6"/>
      <c r="D168" s="6" t="str">
        <f t="shared" si="6"/>
        <v>-</v>
      </c>
      <c r="E168" s="6"/>
      <c r="F168" s="6" t="str">
        <f t="shared" si="7"/>
        <v>-.</v>
      </c>
      <c r="G168" s="7"/>
      <c r="H168" s="7"/>
      <c r="J168" s="11"/>
      <c r="K168" s="11"/>
      <c r="L168" s="11"/>
      <c r="M168" s="39"/>
      <c r="N168" s="6"/>
      <c r="O168" s="6"/>
      <c r="P168" s="6"/>
      <c r="Q168" s="6" t="e">
        <f>VLOOKUP(P168,'WMP Sections'!B:D,2,FALSE)</f>
        <v>#N/A</v>
      </c>
      <c r="R168" s="6"/>
      <c r="S168" s="6" t="e">
        <f>VLOOKUP(R168,'WMP Sections'!B:D,2,FALSE)</f>
        <v>#N/A</v>
      </c>
    </row>
    <row r="169" spans="1:19" x14ac:dyDescent="0.25">
      <c r="A169" s="6">
        <v>166</v>
      </c>
      <c r="B169" s="7"/>
      <c r="C169" s="6"/>
      <c r="D169" s="6" t="str">
        <f t="shared" si="6"/>
        <v>-</v>
      </c>
      <c r="E169" s="6"/>
      <c r="F169" s="6" t="str">
        <f t="shared" si="7"/>
        <v>-.</v>
      </c>
      <c r="G169" s="7"/>
      <c r="H169" s="7"/>
      <c r="J169" s="11"/>
      <c r="K169" s="11"/>
      <c r="L169" s="11"/>
      <c r="M169" s="39"/>
      <c r="N169" s="6"/>
      <c r="O169" s="6"/>
      <c r="P169" s="6"/>
      <c r="Q169" s="6" t="e">
        <f>VLOOKUP(P169,'WMP Sections'!B:D,2,FALSE)</f>
        <v>#N/A</v>
      </c>
      <c r="R169" s="6"/>
      <c r="S169" s="6" t="e">
        <f>VLOOKUP(R169,'WMP Sections'!B:D,2,FALSE)</f>
        <v>#N/A</v>
      </c>
    </row>
    <row r="170" spans="1:19" x14ac:dyDescent="0.25">
      <c r="A170" s="6">
        <v>167</v>
      </c>
      <c r="B170" s="7"/>
      <c r="C170" s="6"/>
      <c r="D170" s="6" t="str">
        <f t="shared" si="6"/>
        <v>-</v>
      </c>
      <c r="E170" s="6"/>
      <c r="F170" s="6" t="str">
        <f t="shared" si="7"/>
        <v>-.</v>
      </c>
      <c r="G170" s="7"/>
      <c r="H170" s="7"/>
      <c r="J170" s="11"/>
      <c r="K170" s="11"/>
      <c r="L170" s="11"/>
      <c r="M170" s="39"/>
      <c r="N170" s="6"/>
      <c r="O170" s="6"/>
      <c r="P170" s="6"/>
      <c r="Q170" s="6" t="e">
        <f>VLOOKUP(P170,'WMP Sections'!B:D,2,FALSE)</f>
        <v>#N/A</v>
      </c>
      <c r="R170" s="6"/>
      <c r="S170" s="6" t="e">
        <f>VLOOKUP(R170,'WMP Sections'!B:D,2,FALSE)</f>
        <v>#N/A</v>
      </c>
    </row>
    <row r="171" spans="1:19" x14ac:dyDescent="0.25">
      <c r="A171" s="6">
        <v>168</v>
      </c>
      <c r="B171" s="7"/>
      <c r="C171" s="6"/>
      <c r="D171" s="6" t="str">
        <f t="shared" si="6"/>
        <v>-</v>
      </c>
      <c r="E171" s="6"/>
      <c r="F171" s="6" t="str">
        <f t="shared" si="7"/>
        <v>-.</v>
      </c>
      <c r="G171" s="7"/>
      <c r="H171" s="7"/>
      <c r="J171" s="11"/>
      <c r="K171" s="11"/>
      <c r="L171" s="11"/>
      <c r="M171" s="39"/>
      <c r="N171" s="6"/>
      <c r="O171" s="6"/>
      <c r="P171" s="6"/>
      <c r="Q171" s="6" t="e">
        <f>VLOOKUP(P171,'WMP Sections'!B:D,2,FALSE)</f>
        <v>#N/A</v>
      </c>
      <c r="R171" s="6"/>
      <c r="S171" s="6" t="e">
        <f>VLOOKUP(R171,'WMP Sections'!B:D,2,FALSE)</f>
        <v>#N/A</v>
      </c>
    </row>
    <row r="172" spans="1:19" x14ac:dyDescent="0.25">
      <c r="A172" s="6">
        <v>169</v>
      </c>
      <c r="B172" s="7"/>
      <c r="C172" s="6"/>
      <c r="D172" s="6" t="str">
        <f t="shared" si="6"/>
        <v>-</v>
      </c>
      <c r="E172" s="6"/>
      <c r="F172" s="6" t="str">
        <f t="shared" si="7"/>
        <v>-.</v>
      </c>
      <c r="G172" s="7"/>
      <c r="H172" s="7"/>
      <c r="J172" s="11"/>
      <c r="K172" s="11"/>
      <c r="L172" s="11"/>
      <c r="M172" s="39"/>
      <c r="N172" s="6"/>
      <c r="O172" s="6"/>
      <c r="P172" s="6"/>
      <c r="Q172" s="6" t="e">
        <f>VLOOKUP(P172,'WMP Sections'!B:D,2,FALSE)</f>
        <v>#N/A</v>
      </c>
      <c r="R172" s="6"/>
      <c r="S172" s="6" t="e">
        <f>VLOOKUP(R172,'WMP Sections'!B:D,2,FALSE)</f>
        <v>#N/A</v>
      </c>
    </row>
    <row r="173" spans="1:19" x14ac:dyDescent="0.25">
      <c r="A173" s="6">
        <v>170</v>
      </c>
      <c r="B173" s="7"/>
      <c r="C173" s="6"/>
      <c r="D173" s="6" t="str">
        <f t="shared" si="6"/>
        <v>-</v>
      </c>
      <c r="E173" s="6"/>
      <c r="F173" s="6" t="str">
        <f t="shared" si="7"/>
        <v>-.</v>
      </c>
      <c r="G173" s="7"/>
      <c r="H173" s="7"/>
      <c r="J173" s="11"/>
      <c r="K173" s="11"/>
      <c r="L173" s="11"/>
      <c r="M173" s="39"/>
      <c r="N173" s="6"/>
      <c r="O173" s="6"/>
      <c r="P173" s="6"/>
      <c r="Q173" s="6" t="e">
        <f>VLOOKUP(P173,'WMP Sections'!B:D,2,FALSE)</f>
        <v>#N/A</v>
      </c>
      <c r="R173" s="6"/>
      <c r="S173" s="6" t="e">
        <f>VLOOKUP(R173,'WMP Sections'!B:D,2,FALSE)</f>
        <v>#N/A</v>
      </c>
    </row>
    <row r="174" spans="1:19" x14ac:dyDescent="0.25">
      <c r="A174" s="6">
        <v>171</v>
      </c>
      <c r="B174" s="7"/>
      <c r="C174" s="6"/>
      <c r="D174" s="6" t="str">
        <f t="shared" si="6"/>
        <v>-</v>
      </c>
      <c r="E174" s="6"/>
      <c r="F174" s="6" t="str">
        <f t="shared" si="7"/>
        <v>-.</v>
      </c>
      <c r="G174" s="7"/>
      <c r="H174" s="7"/>
      <c r="J174" s="11"/>
      <c r="K174" s="11"/>
      <c r="L174" s="11"/>
      <c r="M174" s="39"/>
      <c r="N174" s="6"/>
      <c r="O174" s="6"/>
      <c r="P174" s="6"/>
      <c r="Q174" s="6" t="e">
        <f>VLOOKUP(P174,'WMP Sections'!B:D,2,FALSE)</f>
        <v>#N/A</v>
      </c>
      <c r="R174" s="6"/>
      <c r="S174" s="6" t="e">
        <f>VLOOKUP(R174,'WMP Sections'!B:D,2,FALSE)</f>
        <v>#N/A</v>
      </c>
    </row>
    <row r="175" spans="1:19" x14ac:dyDescent="0.25">
      <c r="A175" s="6">
        <v>172</v>
      </c>
      <c r="B175" s="7"/>
      <c r="C175" s="6"/>
      <c r="D175" s="6" t="str">
        <f t="shared" si="6"/>
        <v>-</v>
      </c>
      <c r="E175" s="6"/>
      <c r="F175" s="6" t="str">
        <f t="shared" si="7"/>
        <v>-.</v>
      </c>
      <c r="G175" s="7"/>
      <c r="H175" s="7"/>
      <c r="J175" s="11"/>
      <c r="K175" s="11"/>
      <c r="L175" s="11"/>
      <c r="M175" s="39"/>
      <c r="N175" s="6"/>
      <c r="O175" s="6"/>
      <c r="P175" s="6"/>
      <c r="Q175" s="6" t="e">
        <f>VLOOKUP(P175,'WMP Sections'!B:D,2,FALSE)</f>
        <v>#N/A</v>
      </c>
      <c r="R175" s="6"/>
      <c r="S175" s="6" t="e">
        <f>VLOOKUP(R175,'WMP Sections'!B:D,2,FALSE)</f>
        <v>#N/A</v>
      </c>
    </row>
    <row r="176" spans="1:19" x14ac:dyDescent="0.25">
      <c r="A176" s="6">
        <v>173</v>
      </c>
      <c r="B176" s="7"/>
      <c r="C176" s="6"/>
      <c r="D176" s="6" t="str">
        <f t="shared" si="6"/>
        <v>-</v>
      </c>
      <c r="E176" s="6"/>
      <c r="F176" s="6" t="str">
        <f t="shared" si="7"/>
        <v>-.</v>
      </c>
      <c r="G176" s="7"/>
      <c r="H176" s="7"/>
      <c r="J176" s="11"/>
      <c r="K176" s="11"/>
      <c r="L176" s="11"/>
      <c r="M176" s="39"/>
      <c r="N176" s="6"/>
      <c r="O176" s="6"/>
      <c r="P176" s="6"/>
      <c r="Q176" s="6" t="e">
        <f>VLOOKUP(P176,'WMP Sections'!B:D,2,FALSE)</f>
        <v>#N/A</v>
      </c>
      <c r="R176" s="6"/>
      <c r="S176" s="6" t="e">
        <f>VLOOKUP(R176,'WMP Sections'!B:D,2,FALSE)</f>
        <v>#N/A</v>
      </c>
    </row>
    <row r="177" spans="1:19" x14ac:dyDescent="0.25">
      <c r="A177" s="6">
        <v>174</v>
      </c>
      <c r="B177" s="7"/>
      <c r="C177" s="6"/>
      <c r="D177" s="6" t="str">
        <f t="shared" si="6"/>
        <v>-</v>
      </c>
      <c r="E177" s="6"/>
      <c r="F177" s="6" t="str">
        <f t="shared" si="7"/>
        <v>-.</v>
      </c>
      <c r="G177" s="7"/>
      <c r="H177" s="7"/>
      <c r="J177" s="11"/>
      <c r="K177" s="11"/>
      <c r="L177" s="11"/>
      <c r="M177" s="39"/>
      <c r="N177" s="6"/>
      <c r="O177" s="6"/>
      <c r="P177" s="6"/>
      <c r="Q177" s="6" t="e">
        <f>VLOOKUP(P177,'WMP Sections'!B:D,2,FALSE)</f>
        <v>#N/A</v>
      </c>
      <c r="R177" s="6"/>
      <c r="S177" s="6" t="e">
        <f>VLOOKUP(R177,'WMP Sections'!B:D,2,FALSE)</f>
        <v>#N/A</v>
      </c>
    </row>
    <row r="178" spans="1:19" x14ac:dyDescent="0.25">
      <c r="A178" s="6">
        <v>175</v>
      </c>
      <c r="B178" s="7"/>
      <c r="C178" s="6"/>
      <c r="D178" s="6" t="str">
        <f t="shared" si="6"/>
        <v>-</v>
      </c>
      <c r="E178" s="6"/>
      <c r="F178" s="6" t="str">
        <f t="shared" si="7"/>
        <v>-.</v>
      </c>
      <c r="G178" s="7"/>
      <c r="H178" s="7"/>
      <c r="J178" s="11"/>
      <c r="K178" s="11"/>
      <c r="L178" s="11"/>
      <c r="M178" s="39"/>
      <c r="N178" s="6"/>
      <c r="O178" s="6"/>
      <c r="P178" s="6"/>
      <c r="Q178" s="6" t="e">
        <f>VLOOKUP(P178,'WMP Sections'!B:D,2,FALSE)</f>
        <v>#N/A</v>
      </c>
      <c r="R178" s="6"/>
      <c r="S178" s="6" t="e">
        <f>VLOOKUP(R178,'WMP Sections'!B:D,2,FALSE)</f>
        <v>#N/A</v>
      </c>
    </row>
    <row r="179" spans="1:19" x14ac:dyDescent="0.25">
      <c r="A179" s="6">
        <v>176</v>
      </c>
      <c r="B179" s="7"/>
      <c r="C179" s="6"/>
      <c r="D179" s="6" t="str">
        <f t="shared" si="6"/>
        <v>-</v>
      </c>
      <c r="E179" s="6"/>
      <c r="F179" s="6" t="str">
        <f t="shared" si="7"/>
        <v>-.</v>
      </c>
      <c r="G179" s="7"/>
      <c r="H179" s="7"/>
      <c r="J179" s="11"/>
      <c r="K179" s="11"/>
      <c r="L179" s="11"/>
      <c r="M179" s="39"/>
      <c r="N179" s="6"/>
      <c r="O179" s="6"/>
      <c r="P179" s="6"/>
      <c r="Q179" s="6" t="e">
        <f>VLOOKUP(P179,'WMP Sections'!B:D,2,FALSE)</f>
        <v>#N/A</v>
      </c>
      <c r="R179" s="6"/>
      <c r="S179" s="6" t="e">
        <f>VLOOKUP(R179,'WMP Sections'!B:D,2,FALSE)</f>
        <v>#N/A</v>
      </c>
    </row>
    <row r="180" spans="1:19" x14ac:dyDescent="0.25">
      <c r="A180" s="6">
        <v>177</v>
      </c>
      <c r="B180" s="7"/>
      <c r="C180" s="6"/>
      <c r="D180" s="6" t="str">
        <f t="shared" si="6"/>
        <v>-</v>
      </c>
      <c r="E180" s="6"/>
      <c r="F180" s="6" t="str">
        <f t="shared" si="7"/>
        <v>-.</v>
      </c>
      <c r="G180" s="7"/>
      <c r="H180" s="7"/>
      <c r="J180" s="11"/>
      <c r="K180" s="11"/>
      <c r="L180" s="11"/>
      <c r="M180" s="39"/>
      <c r="N180" s="6"/>
      <c r="O180" s="7"/>
      <c r="P180" s="6"/>
      <c r="Q180" s="6" t="e">
        <f>VLOOKUP(P180,'WMP Sections'!B:D,2,FALSE)</f>
        <v>#N/A</v>
      </c>
      <c r="R180" s="6"/>
      <c r="S180" s="6" t="e">
        <f>VLOOKUP(R180,'WMP Sections'!B:D,2,FALSE)</f>
        <v>#N/A</v>
      </c>
    </row>
    <row r="181" spans="1:19" x14ac:dyDescent="0.25">
      <c r="A181" s="6">
        <v>178</v>
      </c>
      <c r="B181" s="7"/>
      <c r="C181" s="6"/>
      <c r="D181" s="6" t="str">
        <f t="shared" si="6"/>
        <v>-</v>
      </c>
      <c r="E181" s="6"/>
      <c r="F181" s="6" t="str">
        <f t="shared" si="7"/>
        <v>-.</v>
      </c>
      <c r="G181" s="7"/>
      <c r="H181" s="7"/>
      <c r="J181" s="11"/>
      <c r="K181" s="11"/>
      <c r="L181" s="11"/>
      <c r="M181" s="39"/>
      <c r="N181" s="6"/>
      <c r="O181" s="6"/>
      <c r="P181" s="9"/>
      <c r="Q181" s="6" t="e">
        <f>VLOOKUP(P181,'WMP Sections'!B:D,2,FALSE)</f>
        <v>#N/A</v>
      </c>
      <c r="R181" s="6"/>
      <c r="S181" s="6" t="e">
        <f>VLOOKUP(R181,'WMP Sections'!B:D,2,FALSE)</f>
        <v>#N/A</v>
      </c>
    </row>
    <row r="182" spans="1:19" x14ac:dyDescent="0.25">
      <c r="A182" s="6">
        <v>179</v>
      </c>
      <c r="B182" s="7"/>
      <c r="C182" s="6"/>
      <c r="D182" s="6" t="str">
        <f t="shared" si="6"/>
        <v>-</v>
      </c>
      <c r="E182" s="6"/>
      <c r="F182" s="6" t="str">
        <f t="shared" si="7"/>
        <v>-.</v>
      </c>
      <c r="G182" s="7"/>
      <c r="H182" s="7"/>
      <c r="J182" s="11"/>
      <c r="K182" s="11"/>
      <c r="L182" s="11"/>
      <c r="M182" s="39"/>
      <c r="N182" s="6"/>
      <c r="O182" s="6"/>
      <c r="P182" s="6"/>
      <c r="Q182" s="6" t="e">
        <f>VLOOKUP(P182,'WMP Sections'!B:D,2,FALSE)</f>
        <v>#N/A</v>
      </c>
      <c r="R182" s="6"/>
      <c r="S182" s="6" t="e">
        <f>VLOOKUP(R182,'WMP Sections'!B:D,2,FALSE)</f>
        <v>#N/A</v>
      </c>
    </row>
    <row r="183" spans="1:19" x14ac:dyDescent="0.25">
      <c r="A183" s="6">
        <v>180</v>
      </c>
      <c r="B183" s="7"/>
      <c r="C183" s="6"/>
      <c r="D183" s="6" t="str">
        <f t="shared" si="6"/>
        <v>-</v>
      </c>
      <c r="E183" s="6"/>
      <c r="F183" s="6" t="str">
        <f t="shared" si="7"/>
        <v>-.</v>
      </c>
      <c r="G183" s="7"/>
      <c r="H183" s="7"/>
      <c r="J183" s="11"/>
      <c r="K183" s="11"/>
      <c r="L183" s="11"/>
      <c r="M183" s="39"/>
      <c r="N183" s="6"/>
      <c r="O183" s="6"/>
      <c r="P183" s="6"/>
      <c r="Q183" s="6" t="e">
        <f>VLOOKUP(P183,'WMP Sections'!B:D,2,FALSE)</f>
        <v>#N/A</v>
      </c>
      <c r="R183" s="6"/>
      <c r="S183" s="6" t="e">
        <f>VLOOKUP(R183,'WMP Sections'!B:D,2,FALSE)</f>
        <v>#N/A</v>
      </c>
    </row>
    <row r="184" spans="1:19" x14ac:dyDescent="0.25">
      <c r="A184" s="6">
        <v>181</v>
      </c>
      <c r="B184" s="7"/>
      <c r="C184" s="6"/>
      <c r="D184" s="6" t="str">
        <f t="shared" si="6"/>
        <v>-</v>
      </c>
      <c r="E184" s="6"/>
      <c r="F184" s="6" t="str">
        <f t="shared" si="7"/>
        <v>-.</v>
      </c>
      <c r="G184" s="7"/>
      <c r="H184" s="7"/>
      <c r="J184" s="11"/>
      <c r="K184" s="11"/>
      <c r="L184" s="11"/>
      <c r="M184" s="39"/>
      <c r="N184" s="6"/>
      <c r="O184" s="6"/>
      <c r="P184" s="6"/>
      <c r="Q184" s="6" t="e">
        <f>VLOOKUP(P184,'WMP Sections'!B:D,2,FALSE)</f>
        <v>#N/A</v>
      </c>
      <c r="R184" s="6"/>
      <c r="S184" s="6" t="e">
        <f>VLOOKUP(R184,'WMP Sections'!B:D,2,FALSE)</f>
        <v>#N/A</v>
      </c>
    </row>
    <row r="185" spans="1:19" x14ac:dyDescent="0.25">
      <c r="A185" s="6">
        <v>182</v>
      </c>
      <c r="B185" s="7"/>
      <c r="C185" s="6"/>
      <c r="D185" s="6" t="str">
        <f t="shared" si="6"/>
        <v>-</v>
      </c>
      <c r="E185" s="6"/>
      <c r="F185" s="6" t="str">
        <f t="shared" si="7"/>
        <v>-.</v>
      </c>
      <c r="G185" s="7"/>
      <c r="H185" s="7"/>
      <c r="J185" s="11"/>
      <c r="K185" s="11"/>
      <c r="L185" s="11"/>
      <c r="M185" s="39"/>
      <c r="N185" s="6"/>
      <c r="O185" s="6"/>
      <c r="P185" s="6"/>
      <c r="Q185" s="6" t="e">
        <f>VLOOKUP(P185,'WMP Sections'!B:D,2,FALSE)</f>
        <v>#N/A</v>
      </c>
      <c r="R185" s="6"/>
      <c r="S185" s="6" t="e">
        <f>VLOOKUP(R185,'WMP Sections'!B:D,2,FALSE)</f>
        <v>#N/A</v>
      </c>
    </row>
    <row r="186" spans="1:19" x14ac:dyDescent="0.25">
      <c r="A186" s="6">
        <v>183</v>
      </c>
      <c r="B186" s="7"/>
      <c r="C186" s="6"/>
      <c r="D186" s="6" t="str">
        <f t="shared" si="6"/>
        <v>-</v>
      </c>
      <c r="E186" s="6"/>
      <c r="F186" s="6" t="str">
        <f t="shared" si="7"/>
        <v>-.</v>
      </c>
      <c r="G186" s="7"/>
      <c r="H186" s="7"/>
      <c r="J186" s="11"/>
      <c r="K186" s="11"/>
      <c r="L186" s="11"/>
      <c r="M186" s="39"/>
      <c r="N186" s="6"/>
      <c r="O186" s="6"/>
      <c r="P186" s="6"/>
      <c r="Q186" s="6" t="e">
        <f>VLOOKUP(P186,'WMP Sections'!B:D,2,FALSE)</f>
        <v>#N/A</v>
      </c>
      <c r="R186" s="6"/>
      <c r="S186" s="6" t="e">
        <f>VLOOKUP(R186,'WMP Sections'!B:D,2,FALSE)</f>
        <v>#N/A</v>
      </c>
    </row>
    <row r="187" spans="1:19" x14ac:dyDescent="0.25">
      <c r="A187" s="6">
        <v>184</v>
      </c>
      <c r="B187" s="7"/>
      <c r="C187" s="6"/>
      <c r="D187" s="6" t="str">
        <f t="shared" si="6"/>
        <v>-</v>
      </c>
      <c r="E187" s="6"/>
      <c r="F187" s="6" t="str">
        <f t="shared" si="7"/>
        <v>-.</v>
      </c>
      <c r="G187" s="7"/>
      <c r="H187" s="7"/>
      <c r="J187" s="11"/>
      <c r="K187" s="11"/>
      <c r="L187" s="11"/>
      <c r="M187" s="39"/>
      <c r="N187" s="6"/>
      <c r="O187" s="6"/>
      <c r="P187" s="6"/>
      <c r="Q187" s="6" t="e">
        <f>VLOOKUP(P187,'WMP Sections'!B:D,2,FALSE)</f>
        <v>#N/A</v>
      </c>
      <c r="R187" s="6"/>
      <c r="S187" s="6" t="e">
        <f>VLOOKUP(R187,'WMP Sections'!B:D,2,FALSE)</f>
        <v>#N/A</v>
      </c>
    </row>
    <row r="188" spans="1:19" x14ac:dyDescent="0.25">
      <c r="A188" s="6">
        <v>185</v>
      </c>
      <c r="B188" s="7"/>
      <c r="C188" s="6"/>
      <c r="D188" s="6" t="str">
        <f t="shared" si="6"/>
        <v>-</v>
      </c>
      <c r="E188" s="6"/>
      <c r="F188" s="6" t="str">
        <f t="shared" si="7"/>
        <v>-.</v>
      </c>
      <c r="G188" s="7"/>
      <c r="H188" s="7"/>
      <c r="J188" s="11"/>
      <c r="K188" s="11"/>
      <c r="L188" s="11"/>
      <c r="M188" s="39"/>
      <c r="N188" s="6"/>
      <c r="O188" s="6"/>
      <c r="P188" s="6"/>
      <c r="Q188" s="6" t="e">
        <f>VLOOKUP(P188,'WMP Sections'!B:D,2,FALSE)</f>
        <v>#N/A</v>
      </c>
      <c r="R188" s="6"/>
      <c r="S188" s="6" t="e">
        <f>VLOOKUP(R188,'WMP Sections'!B:D,2,FALSE)</f>
        <v>#N/A</v>
      </c>
    </row>
    <row r="189" spans="1:19" x14ac:dyDescent="0.25">
      <c r="A189" s="6">
        <v>186</v>
      </c>
      <c r="B189" s="7"/>
      <c r="C189" s="6"/>
      <c r="D189" s="6" t="str">
        <f t="shared" si="6"/>
        <v>-</v>
      </c>
      <c r="E189" s="6"/>
      <c r="F189" s="6" t="str">
        <f t="shared" si="7"/>
        <v>-.</v>
      </c>
      <c r="G189" s="7"/>
      <c r="H189" s="7"/>
      <c r="J189" s="11"/>
      <c r="K189" s="11"/>
      <c r="L189" s="11"/>
      <c r="M189" s="39"/>
      <c r="N189" s="6"/>
      <c r="O189" s="6"/>
      <c r="P189" s="6"/>
      <c r="Q189" s="6" t="e">
        <f>VLOOKUP(P189,'WMP Sections'!B:D,2,FALSE)</f>
        <v>#N/A</v>
      </c>
      <c r="R189" s="6"/>
      <c r="S189" s="6" t="e">
        <f>VLOOKUP(R189,'WMP Sections'!B:D,2,FALSE)</f>
        <v>#N/A</v>
      </c>
    </row>
    <row r="190" spans="1:19" x14ac:dyDescent="0.25">
      <c r="A190" s="6">
        <v>187</v>
      </c>
      <c r="B190" s="7"/>
      <c r="C190" s="6"/>
      <c r="D190" s="6" t="str">
        <f t="shared" si="6"/>
        <v>-</v>
      </c>
      <c r="E190" s="6"/>
      <c r="F190" s="6" t="str">
        <f t="shared" si="7"/>
        <v>-.</v>
      </c>
      <c r="G190" s="7"/>
      <c r="H190" s="7"/>
      <c r="J190" s="11"/>
      <c r="K190" s="11"/>
      <c r="L190" s="11"/>
      <c r="M190" s="39"/>
      <c r="N190" s="6"/>
      <c r="O190" s="6"/>
      <c r="P190" s="6"/>
      <c r="Q190" s="6" t="e">
        <f>VLOOKUP(P190,'WMP Sections'!B:D,2,FALSE)</f>
        <v>#N/A</v>
      </c>
      <c r="R190" s="6"/>
      <c r="S190" s="6" t="e">
        <f>VLOOKUP(R190,'WMP Sections'!B:D,2,FALSE)</f>
        <v>#N/A</v>
      </c>
    </row>
    <row r="191" spans="1:19" x14ac:dyDescent="0.25">
      <c r="A191" s="6">
        <v>188</v>
      </c>
      <c r="B191" s="7"/>
      <c r="C191" s="6"/>
      <c r="D191" s="6" t="str">
        <f t="shared" si="6"/>
        <v>-</v>
      </c>
      <c r="E191" s="6"/>
      <c r="F191" s="6" t="str">
        <f t="shared" si="7"/>
        <v>-.</v>
      </c>
      <c r="G191" s="7"/>
      <c r="H191" s="7"/>
      <c r="J191" s="11"/>
      <c r="K191" s="11"/>
      <c r="L191" s="11"/>
      <c r="M191" s="39"/>
      <c r="N191" s="6"/>
      <c r="O191" s="6"/>
      <c r="P191" s="6"/>
      <c r="Q191" s="6" t="e">
        <f>VLOOKUP(P191,'WMP Sections'!B:D,2,FALSE)</f>
        <v>#N/A</v>
      </c>
      <c r="R191" s="6"/>
      <c r="S191" s="6" t="e">
        <f>VLOOKUP(R191,'WMP Sections'!B:D,2,FALSE)</f>
        <v>#N/A</v>
      </c>
    </row>
    <row r="192" spans="1:19" x14ac:dyDescent="0.25">
      <c r="A192" s="6">
        <v>189</v>
      </c>
      <c r="B192" s="7"/>
      <c r="C192" s="6"/>
      <c r="D192" s="6" t="str">
        <f t="shared" si="6"/>
        <v>-</v>
      </c>
      <c r="E192" s="6"/>
      <c r="F192" s="6" t="str">
        <f t="shared" si="7"/>
        <v>-.</v>
      </c>
      <c r="G192" s="7"/>
      <c r="H192" s="7"/>
      <c r="J192" s="11"/>
      <c r="K192" s="11"/>
      <c r="L192" s="11"/>
      <c r="M192" s="39"/>
      <c r="N192" s="6"/>
      <c r="O192" s="6"/>
      <c r="P192" s="6"/>
      <c r="Q192" s="6" t="e">
        <f>VLOOKUP(P192,'WMP Sections'!B:D,2,FALSE)</f>
        <v>#N/A</v>
      </c>
      <c r="R192" s="6"/>
      <c r="S192" s="6" t="e">
        <f>VLOOKUP(R192,'WMP Sections'!B:D,2,FALSE)</f>
        <v>#N/A</v>
      </c>
    </row>
    <row r="193" spans="1:19" x14ac:dyDescent="0.25">
      <c r="A193" s="6"/>
      <c r="B193" s="7"/>
      <c r="C193" s="6"/>
      <c r="D193" s="6"/>
      <c r="E193" s="6"/>
      <c r="G193" s="7"/>
      <c r="H193" s="7"/>
      <c r="J193" s="11"/>
      <c r="K193" s="11"/>
      <c r="L193" s="11"/>
      <c r="M193" s="39"/>
      <c r="N193" s="6"/>
      <c r="O193" s="7"/>
      <c r="P193" s="6"/>
      <c r="Q193" s="6"/>
      <c r="R193" s="6"/>
      <c r="S193" s="6"/>
    </row>
    <row r="194" spans="1:19" s="8" customFormat="1" x14ac:dyDescent="0.25">
      <c r="A194" s="2"/>
      <c r="B194" s="1"/>
      <c r="C194" s="2"/>
      <c r="D194" s="2"/>
      <c r="E194" s="2"/>
      <c r="F194" s="6"/>
      <c r="G194" s="1"/>
      <c r="H194" s="1"/>
      <c r="I194" s="6"/>
      <c r="J194" s="2"/>
      <c r="K194" s="2"/>
      <c r="L194" s="2"/>
      <c r="M194" s="2"/>
      <c r="N194" s="2"/>
      <c r="O194" s="1"/>
      <c r="P194" s="2"/>
      <c r="Q194" s="1"/>
      <c r="R194" s="2"/>
      <c r="S194" s="1"/>
    </row>
    <row r="195" spans="1:19" s="8" customFormat="1" x14ac:dyDescent="0.25">
      <c r="A195" s="2"/>
      <c r="B195" s="1"/>
      <c r="C195" s="2"/>
      <c r="D195" s="2"/>
      <c r="E195" s="2"/>
      <c r="F195" s="6"/>
      <c r="G195" s="1"/>
      <c r="H195" s="1"/>
      <c r="I195" s="6"/>
      <c r="J195" s="2"/>
      <c r="K195" s="2"/>
      <c r="L195" s="2"/>
      <c r="M195" s="2"/>
      <c r="N195" s="2"/>
      <c r="O195" s="1"/>
      <c r="P195" s="2"/>
      <c r="Q195" s="1"/>
      <c r="R195" s="2"/>
      <c r="S195" s="1"/>
    </row>
    <row r="196" spans="1:19" s="8" customFormat="1" x14ac:dyDescent="0.25">
      <c r="A196" s="2"/>
      <c r="B196" s="1"/>
      <c r="C196" s="2"/>
      <c r="D196" s="2"/>
      <c r="E196" s="2"/>
      <c r="F196" s="6"/>
      <c r="G196" s="1"/>
      <c r="H196" s="1"/>
      <c r="I196" s="6"/>
      <c r="J196" s="2"/>
      <c r="K196" s="2"/>
      <c r="L196" s="2"/>
      <c r="M196" s="2"/>
      <c r="N196" s="2"/>
      <c r="O196" s="1"/>
      <c r="P196" s="2"/>
      <c r="Q196" s="1"/>
      <c r="R196" s="2"/>
      <c r="S196" s="1"/>
    </row>
    <row r="197" spans="1:19" s="8" customFormat="1" x14ac:dyDescent="0.25">
      <c r="A197" s="2"/>
      <c r="B197" s="1"/>
      <c r="C197" s="2"/>
      <c r="D197" s="2"/>
      <c r="E197" s="2"/>
      <c r="F197" s="6"/>
      <c r="G197" s="1"/>
      <c r="H197" s="1"/>
      <c r="I197" s="6"/>
      <c r="J197" s="2"/>
      <c r="K197" s="2"/>
      <c r="L197" s="2"/>
      <c r="M197" s="2"/>
      <c r="N197" s="2"/>
      <c r="O197" s="1"/>
      <c r="P197" s="2"/>
      <c r="Q197" s="1"/>
      <c r="R197" s="2"/>
      <c r="S197" s="1"/>
    </row>
    <row r="198" spans="1:19" s="8" customFormat="1" x14ac:dyDescent="0.25">
      <c r="A198" s="2"/>
      <c r="B198" s="1"/>
      <c r="C198" s="2"/>
      <c r="D198" s="2"/>
      <c r="E198" s="2"/>
      <c r="F198" s="6"/>
      <c r="G198" s="1"/>
      <c r="H198" s="1"/>
      <c r="I198" s="6"/>
      <c r="J198" s="2"/>
      <c r="K198" s="2"/>
      <c r="L198" s="2"/>
      <c r="M198" s="2"/>
      <c r="N198" s="2"/>
      <c r="O198" s="1"/>
      <c r="P198" s="2"/>
      <c r="Q198" s="1"/>
      <c r="R198" s="2"/>
      <c r="S198" s="1"/>
    </row>
    <row r="199" spans="1:19" s="8" customFormat="1" x14ac:dyDescent="0.25">
      <c r="A199" s="2"/>
      <c r="B199" s="1"/>
      <c r="C199" s="2"/>
      <c r="D199" s="2"/>
      <c r="E199" s="2"/>
      <c r="F199" s="6"/>
      <c r="G199" s="1"/>
      <c r="H199" s="1"/>
      <c r="I199" s="6"/>
      <c r="J199" s="2"/>
      <c r="K199" s="2"/>
      <c r="L199" s="2"/>
      <c r="M199" s="2"/>
      <c r="N199" s="2"/>
      <c r="O199" s="1"/>
      <c r="P199" s="2"/>
      <c r="Q199" s="1"/>
      <c r="R199" s="2"/>
      <c r="S199" s="1"/>
    </row>
    <row r="200" spans="1:19" s="8" customFormat="1" x14ac:dyDescent="0.25">
      <c r="A200" s="2"/>
      <c r="B200" s="1"/>
      <c r="C200" s="2"/>
      <c r="D200" s="2"/>
      <c r="E200" s="2"/>
      <c r="F200" s="6"/>
      <c r="G200" s="1"/>
      <c r="H200" s="1"/>
      <c r="I200" s="6"/>
      <c r="J200" s="2"/>
      <c r="K200" s="2"/>
      <c r="L200" s="2"/>
      <c r="M200" s="2"/>
      <c r="N200" s="2"/>
      <c r="O200" s="1"/>
      <c r="P200" s="2"/>
      <c r="Q200" s="1"/>
      <c r="R200" s="2"/>
      <c r="S200" s="1"/>
    </row>
    <row r="201" spans="1:19" s="8" customFormat="1" x14ac:dyDescent="0.25">
      <c r="A201" s="2"/>
      <c r="B201" s="1"/>
      <c r="C201" s="2"/>
      <c r="D201" s="2"/>
      <c r="E201" s="2"/>
      <c r="F201" s="6"/>
      <c r="G201" s="1"/>
      <c r="H201" s="1"/>
      <c r="I201" s="6"/>
      <c r="J201" s="2"/>
      <c r="K201" s="2"/>
      <c r="L201" s="2"/>
      <c r="M201" s="2"/>
      <c r="N201" s="2"/>
      <c r="O201" s="1"/>
      <c r="P201" s="2"/>
      <c r="Q201" s="1"/>
      <c r="R201" s="2"/>
      <c r="S201" s="1"/>
    </row>
    <row r="202" spans="1:19" s="8" customFormat="1" x14ac:dyDescent="0.25">
      <c r="A202" s="2"/>
      <c r="B202" s="1"/>
      <c r="C202" s="2"/>
      <c r="D202" s="2"/>
      <c r="E202" s="2"/>
      <c r="F202" s="6"/>
      <c r="G202" s="1"/>
      <c r="H202" s="1"/>
      <c r="I202" s="6"/>
      <c r="J202" s="2"/>
      <c r="K202" s="2"/>
      <c r="L202" s="2"/>
      <c r="M202" s="2"/>
      <c r="N202" s="2"/>
      <c r="O202" s="1"/>
      <c r="P202" s="2"/>
      <c r="Q202" s="1"/>
      <c r="R202" s="2"/>
      <c r="S202" s="1"/>
    </row>
    <row r="203" spans="1:19" s="8" customFormat="1" x14ac:dyDescent="0.25">
      <c r="A203" s="2"/>
      <c r="B203" s="1"/>
      <c r="C203" s="2"/>
      <c r="D203" s="2"/>
      <c r="E203" s="2"/>
      <c r="F203" s="6"/>
      <c r="G203" s="1"/>
      <c r="H203" s="1"/>
      <c r="I203" s="6"/>
      <c r="J203" s="2"/>
      <c r="K203" s="2"/>
      <c r="L203" s="2"/>
      <c r="M203" s="2"/>
      <c r="N203" s="2"/>
      <c r="O203" s="1"/>
      <c r="P203" s="2"/>
      <c r="Q203" s="1"/>
      <c r="R203" s="2"/>
      <c r="S203" s="1"/>
    </row>
    <row r="204" spans="1:19" s="8" customFormat="1" x14ac:dyDescent="0.25">
      <c r="A204" s="2"/>
      <c r="B204" s="1"/>
      <c r="C204" s="2"/>
      <c r="D204" s="2"/>
      <c r="E204" s="2"/>
      <c r="F204" s="6"/>
      <c r="G204" s="1"/>
      <c r="H204" s="1"/>
      <c r="I204" s="6"/>
      <c r="J204" s="2"/>
      <c r="K204" s="2"/>
      <c r="L204" s="2"/>
      <c r="M204" s="2"/>
      <c r="N204" s="2"/>
      <c r="O204" s="1"/>
      <c r="P204" s="2"/>
      <c r="Q204" s="1"/>
      <c r="R204" s="2"/>
      <c r="S204" s="1"/>
    </row>
    <row r="205" spans="1:19" s="8" customFormat="1" x14ac:dyDescent="0.25">
      <c r="A205" s="2"/>
      <c r="B205" s="1"/>
      <c r="C205" s="2"/>
      <c r="D205" s="2"/>
      <c r="E205" s="2"/>
      <c r="F205" s="6"/>
      <c r="G205" s="1"/>
      <c r="H205" s="1"/>
      <c r="I205" s="6"/>
      <c r="J205" s="2"/>
      <c r="K205" s="2"/>
      <c r="L205" s="2"/>
      <c r="M205" s="2"/>
      <c r="N205" s="2"/>
      <c r="O205" s="1"/>
      <c r="P205" s="2"/>
      <c r="Q205" s="1"/>
      <c r="R205" s="2"/>
      <c r="S205" s="1"/>
    </row>
    <row r="206" spans="1:19" s="8" customFormat="1" x14ac:dyDescent="0.25">
      <c r="A206" s="2"/>
      <c r="B206" s="1"/>
      <c r="C206" s="2"/>
      <c r="D206" s="2"/>
      <c r="E206" s="2"/>
      <c r="F206" s="6"/>
      <c r="G206" s="1"/>
      <c r="H206" s="1"/>
      <c r="I206" s="6"/>
      <c r="J206" s="2"/>
      <c r="K206" s="2"/>
      <c r="L206" s="2"/>
      <c r="M206" s="2"/>
      <c r="N206" s="2"/>
      <c r="O206" s="1"/>
      <c r="P206" s="2"/>
      <c r="Q206" s="1"/>
      <c r="R206" s="2"/>
      <c r="S206" s="1"/>
    </row>
    <row r="207" spans="1:19" s="8" customFormat="1" x14ac:dyDescent="0.25">
      <c r="A207" s="2"/>
      <c r="B207" s="1"/>
      <c r="C207" s="2"/>
      <c r="D207" s="2"/>
      <c r="E207" s="2"/>
      <c r="F207" s="6"/>
      <c r="G207" s="1"/>
      <c r="H207" s="1"/>
      <c r="I207" s="6"/>
      <c r="J207" s="2"/>
      <c r="K207" s="2"/>
      <c r="L207" s="2"/>
      <c r="M207" s="2"/>
      <c r="N207" s="2"/>
      <c r="O207" s="1"/>
      <c r="P207" s="2"/>
      <c r="Q207" s="1"/>
      <c r="R207" s="2"/>
      <c r="S207" s="1"/>
    </row>
    <row r="208" spans="1:19" s="8" customFormat="1" x14ac:dyDescent="0.25">
      <c r="A208" s="2"/>
      <c r="B208" s="1"/>
      <c r="C208" s="2"/>
      <c r="D208" s="2"/>
      <c r="E208" s="2"/>
      <c r="F208" s="6"/>
      <c r="G208" s="1"/>
      <c r="H208" s="1"/>
      <c r="I208" s="6"/>
      <c r="J208" s="2"/>
      <c r="K208" s="2"/>
      <c r="L208" s="2"/>
      <c r="M208" s="2"/>
      <c r="N208" s="2"/>
      <c r="O208" s="1"/>
      <c r="P208" s="2"/>
      <c r="Q208" s="1"/>
      <c r="R208" s="2"/>
      <c r="S208" s="1"/>
    </row>
    <row r="209" spans="1:19" s="8" customFormat="1" x14ac:dyDescent="0.25">
      <c r="A209" s="2"/>
      <c r="B209" s="1"/>
      <c r="C209" s="2"/>
      <c r="D209" s="2"/>
      <c r="E209" s="2"/>
      <c r="F209" s="6"/>
      <c r="G209" s="1"/>
      <c r="H209" s="1"/>
      <c r="I209" s="6"/>
      <c r="J209" s="2"/>
      <c r="K209" s="2"/>
      <c r="L209" s="2"/>
      <c r="M209" s="2"/>
      <c r="N209" s="2"/>
      <c r="O209" s="1"/>
      <c r="P209" s="2"/>
      <c r="Q209" s="1"/>
      <c r="R209" s="2"/>
      <c r="S209" s="1"/>
    </row>
    <row r="210" spans="1:19" s="8" customFormat="1" x14ac:dyDescent="0.25">
      <c r="A210" s="2"/>
      <c r="B210" s="1"/>
      <c r="C210" s="2"/>
      <c r="D210" s="2"/>
      <c r="E210" s="2"/>
      <c r="F210" s="6"/>
      <c r="G210" s="1"/>
      <c r="H210" s="1"/>
      <c r="I210" s="6"/>
      <c r="J210" s="2"/>
      <c r="K210" s="2"/>
      <c r="L210" s="2"/>
      <c r="M210" s="2"/>
      <c r="N210" s="2"/>
      <c r="O210" s="1"/>
      <c r="P210" s="2"/>
      <c r="Q210" s="1"/>
      <c r="R210" s="2"/>
      <c r="S210" s="1"/>
    </row>
    <row r="211" spans="1:19" s="8" customFormat="1" x14ac:dyDescent="0.25">
      <c r="A211" s="2"/>
      <c r="B211" s="1"/>
      <c r="C211" s="2"/>
      <c r="D211" s="2"/>
      <c r="E211" s="2"/>
      <c r="F211" s="6"/>
      <c r="G211" s="1"/>
      <c r="H211" s="1"/>
      <c r="I211" s="6"/>
      <c r="J211" s="2"/>
      <c r="K211" s="2"/>
      <c r="L211" s="2"/>
      <c r="M211" s="2"/>
      <c r="N211" s="2"/>
      <c r="O211" s="1"/>
      <c r="P211" s="2"/>
      <c r="Q211" s="1"/>
      <c r="R211" s="2"/>
      <c r="S211" s="1"/>
    </row>
    <row r="212" spans="1:19" s="8" customFormat="1" x14ac:dyDescent="0.25">
      <c r="A212" s="2"/>
      <c r="B212" s="1"/>
      <c r="C212" s="2"/>
      <c r="D212" s="2"/>
      <c r="E212" s="2"/>
      <c r="F212" s="6"/>
      <c r="G212" s="1"/>
      <c r="H212" s="1"/>
      <c r="I212" s="6"/>
      <c r="J212" s="2"/>
      <c r="K212" s="2"/>
      <c r="L212" s="2"/>
      <c r="M212" s="2"/>
      <c r="N212" s="2"/>
      <c r="O212" s="1"/>
      <c r="P212" s="2"/>
      <c r="Q212" s="1"/>
      <c r="R212" s="2"/>
      <c r="S212" s="1"/>
    </row>
    <row r="213" spans="1:19" s="8" customFormat="1" x14ac:dyDescent="0.25">
      <c r="A213" s="2"/>
      <c r="B213" s="1"/>
      <c r="C213" s="2"/>
      <c r="D213" s="2"/>
      <c r="E213" s="2"/>
      <c r="F213" s="6"/>
      <c r="G213" s="1"/>
      <c r="H213" s="1"/>
      <c r="I213" s="6"/>
      <c r="J213" s="2"/>
      <c r="K213" s="2"/>
      <c r="L213" s="2"/>
      <c r="M213" s="2"/>
      <c r="N213" s="2"/>
      <c r="O213" s="1"/>
      <c r="P213" s="2"/>
      <c r="Q213" s="1"/>
      <c r="R213" s="2"/>
      <c r="S213" s="1"/>
    </row>
    <row r="214" spans="1:19" s="8" customFormat="1" x14ac:dyDescent="0.25">
      <c r="A214" s="2"/>
      <c r="B214" s="1"/>
      <c r="C214" s="2"/>
      <c r="D214" s="2"/>
      <c r="E214" s="2"/>
      <c r="F214" s="6"/>
      <c r="G214" s="1"/>
      <c r="H214" s="1"/>
      <c r="I214" s="6"/>
      <c r="J214" s="2"/>
      <c r="K214" s="2"/>
      <c r="L214" s="2"/>
      <c r="M214" s="2"/>
      <c r="N214" s="2"/>
      <c r="O214" s="1"/>
      <c r="P214" s="2"/>
      <c r="Q214" s="1"/>
      <c r="R214" s="2"/>
      <c r="S214" s="1"/>
    </row>
    <row r="215" spans="1:19" s="8" customFormat="1" x14ac:dyDescent="0.25">
      <c r="A215" s="2"/>
      <c r="B215" s="1"/>
      <c r="C215" s="2"/>
      <c r="D215" s="2"/>
      <c r="E215" s="2"/>
      <c r="F215" s="6"/>
      <c r="G215" s="1"/>
      <c r="H215" s="1"/>
      <c r="I215" s="6"/>
      <c r="J215" s="2"/>
      <c r="K215" s="2"/>
      <c r="L215" s="2"/>
      <c r="M215" s="2"/>
      <c r="N215" s="2"/>
      <c r="O215" s="1"/>
      <c r="P215" s="2"/>
      <c r="Q215" s="1"/>
      <c r="R215" s="2"/>
      <c r="S215" s="1"/>
    </row>
    <row r="216" spans="1:19" s="8" customFormat="1" x14ac:dyDescent="0.25">
      <c r="A216" s="2"/>
      <c r="B216" s="1"/>
      <c r="C216" s="2"/>
      <c r="D216" s="2"/>
      <c r="E216" s="2"/>
      <c r="F216" s="6"/>
      <c r="G216" s="1"/>
      <c r="H216" s="1"/>
      <c r="I216" s="6"/>
      <c r="J216" s="2"/>
      <c r="K216" s="2"/>
      <c r="L216" s="2"/>
      <c r="M216" s="2"/>
      <c r="N216" s="2"/>
      <c r="O216" s="1"/>
      <c r="P216" s="2"/>
      <c r="Q216" s="1"/>
      <c r="R216" s="2"/>
      <c r="S216" s="1"/>
    </row>
    <row r="217" spans="1:19" s="8" customFormat="1" x14ac:dyDescent="0.25">
      <c r="A217" s="2"/>
      <c r="B217" s="1"/>
      <c r="C217" s="2"/>
      <c r="D217" s="2"/>
      <c r="E217" s="2"/>
      <c r="F217" s="6"/>
      <c r="G217" s="1"/>
      <c r="H217" s="1"/>
      <c r="I217" s="6"/>
      <c r="J217" s="2"/>
      <c r="K217" s="2"/>
      <c r="L217" s="2"/>
      <c r="M217" s="2"/>
      <c r="N217" s="2"/>
      <c r="O217" s="1"/>
      <c r="P217" s="2"/>
      <c r="Q217" s="1"/>
      <c r="R217" s="2"/>
      <c r="S217" s="1"/>
    </row>
    <row r="218" spans="1:19" s="8" customFormat="1" x14ac:dyDescent="0.25">
      <c r="A218" s="2"/>
      <c r="B218" s="1"/>
      <c r="C218" s="2"/>
      <c r="D218" s="2"/>
      <c r="E218" s="2"/>
      <c r="F218" s="6"/>
      <c r="G218" s="1"/>
      <c r="H218" s="1"/>
      <c r="I218" s="6"/>
      <c r="J218" s="2"/>
      <c r="K218" s="2"/>
      <c r="L218" s="2"/>
      <c r="M218" s="2"/>
      <c r="N218" s="2"/>
      <c r="O218" s="1"/>
      <c r="P218" s="2"/>
      <c r="Q218" s="1"/>
      <c r="R218" s="2"/>
      <c r="S218" s="1"/>
    </row>
    <row r="219" spans="1:19" s="8" customFormat="1" x14ac:dyDescent="0.25">
      <c r="A219" s="2"/>
      <c r="B219" s="1"/>
      <c r="C219" s="2"/>
      <c r="D219" s="2"/>
      <c r="E219" s="2"/>
      <c r="F219" s="6"/>
      <c r="G219" s="1"/>
      <c r="H219" s="1"/>
      <c r="I219" s="6"/>
      <c r="J219" s="2"/>
      <c r="K219" s="2"/>
      <c r="L219" s="2"/>
      <c r="M219" s="2"/>
      <c r="N219" s="2"/>
      <c r="O219" s="1"/>
      <c r="P219" s="2"/>
      <c r="Q219" s="1"/>
      <c r="R219" s="2"/>
      <c r="S219" s="1"/>
    </row>
    <row r="220" spans="1:19" s="8" customFormat="1" x14ac:dyDescent="0.25">
      <c r="A220" s="2"/>
      <c r="B220" s="1"/>
      <c r="C220" s="2"/>
      <c r="D220" s="2"/>
      <c r="E220" s="2"/>
      <c r="F220" s="6"/>
      <c r="G220" s="1"/>
      <c r="H220" s="1"/>
      <c r="I220" s="6"/>
      <c r="J220" s="2"/>
      <c r="K220" s="2"/>
      <c r="L220" s="2"/>
      <c r="M220" s="2"/>
      <c r="N220" s="2"/>
      <c r="O220" s="1"/>
      <c r="P220" s="2"/>
      <c r="Q220" s="1"/>
      <c r="R220" s="2"/>
      <c r="S220" s="1"/>
    </row>
    <row r="221" spans="1:19" s="8" customFormat="1" x14ac:dyDescent="0.25">
      <c r="A221" s="2"/>
      <c r="B221" s="1"/>
      <c r="C221" s="2"/>
      <c r="D221" s="2"/>
      <c r="E221" s="2"/>
      <c r="F221" s="6"/>
      <c r="G221" s="1"/>
      <c r="H221" s="1"/>
      <c r="I221" s="6"/>
      <c r="J221" s="2"/>
      <c r="K221" s="2"/>
      <c r="L221" s="2"/>
      <c r="M221" s="2"/>
      <c r="N221" s="2"/>
      <c r="O221" s="1"/>
      <c r="P221" s="2"/>
      <c r="Q221" s="1"/>
      <c r="R221" s="2"/>
      <c r="S221" s="1"/>
    </row>
    <row r="222" spans="1:19" s="8" customFormat="1" x14ac:dyDescent="0.25">
      <c r="A222" s="2"/>
      <c r="B222" s="1"/>
      <c r="C222" s="2"/>
      <c r="D222" s="2"/>
      <c r="E222" s="2"/>
      <c r="F222" s="6"/>
      <c r="G222" s="1"/>
      <c r="H222" s="1"/>
      <c r="I222" s="6"/>
      <c r="J222" s="2"/>
      <c r="K222" s="2"/>
      <c r="L222" s="2"/>
      <c r="M222" s="2"/>
      <c r="N222" s="2"/>
      <c r="O222" s="1"/>
      <c r="P222" s="2"/>
      <c r="Q222" s="1"/>
      <c r="R222" s="2"/>
      <c r="S222" s="1"/>
    </row>
    <row r="223" spans="1:19" s="8" customFormat="1" x14ac:dyDescent="0.25">
      <c r="A223" s="2"/>
      <c r="B223" s="1"/>
      <c r="C223" s="2"/>
      <c r="D223" s="2"/>
      <c r="E223" s="2"/>
      <c r="F223" s="6"/>
      <c r="G223" s="1"/>
      <c r="H223" s="1"/>
      <c r="I223" s="6"/>
      <c r="J223" s="2"/>
      <c r="K223" s="2"/>
      <c r="L223" s="2"/>
      <c r="M223" s="2"/>
      <c r="N223" s="2"/>
      <c r="O223" s="1"/>
      <c r="P223" s="2"/>
      <c r="Q223" s="1"/>
      <c r="R223" s="2"/>
      <c r="S223" s="1"/>
    </row>
    <row r="224" spans="1:19" s="8" customFormat="1" x14ac:dyDescent="0.25">
      <c r="A224" s="2"/>
      <c r="B224" s="1"/>
      <c r="C224" s="2"/>
      <c r="D224" s="2"/>
      <c r="E224" s="2"/>
      <c r="F224" s="6"/>
      <c r="G224" s="1"/>
      <c r="H224" s="1"/>
      <c r="I224" s="6"/>
      <c r="J224" s="2"/>
      <c r="K224" s="2"/>
      <c r="L224" s="2"/>
      <c r="M224" s="2"/>
      <c r="N224" s="2"/>
      <c r="O224" s="1"/>
      <c r="P224" s="2"/>
      <c r="Q224" s="1"/>
      <c r="R224" s="2"/>
      <c r="S224" s="1"/>
    </row>
    <row r="225" spans="1:19" s="8" customFormat="1" x14ac:dyDescent="0.25">
      <c r="A225" s="2"/>
      <c r="B225" s="1"/>
      <c r="C225" s="2"/>
      <c r="D225" s="2"/>
      <c r="E225" s="2"/>
      <c r="F225" s="6"/>
      <c r="G225" s="1"/>
      <c r="H225" s="1"/>
      <c r="I225" s="6"/>
      <c r="J225" s="2"/>
      <c r="K225" s="2"/>
      <c r="L225" s="2"/>
      <c r="M225" s="2"/>
      <c r="N225" s="2"/>
      <c r="O225" s="1"/>
      <c r="P225" s="2"/>
      <c r="Q225" s="1"/>
      <c r="R225" s="2"/>
      <c r="S225" s="1"/>
    </row>
    <row r="226" spans="1:19" s="8" customFormat="1" x14ac:dyDescent="0.25">
      <c r="A226" s="2"/>
      <c r="B226" s="1"/>
      <c r="C226" s="2"/>
      <c r="D226" s="2"/>
      <c r="E226" s="2"/>
      <c r="F226" s="6"/>
      <c r="G226" s="1"/>
      <c r="H226" s="1"/>
      <c r="I226" s="6"/>
      <c r="J226" s="2"/>
      <c r="K226" s="2"/>
      <c r="L226" s="2"/>
      <c r="M226" s="2"/>
      <c r="N226" s="2"/>
      <c r="O226" s="1"/>
      <c r="P226" s="2"/>
      <c r="Q226" s="1"/>
      <c r="R226" s="2"/>
      <c r="S226" s="1"/>
    </row>
    <row r="227" spans="1:19" s="8" customFormat="1" x14ac:dyDescent="0.25">
      <c r="A227" s="2"/>
      <c r="B227" s="1"/>
      <c r="C227" s="2"/>
      <c r="D227" s="2"/>
      <c r="E227" s="2"/>
      <c r="F227" s="6"/>
      <c r="G227" s="1"/>
      <c r="H227" s="1"/>
      <c r="I227" s="6"/>
      <c r="J227" s="2"/>
      <c r="K227" s="2"/>
      <c r="L227" s="2"/>
      <c r="M227" s="2"/>
      <c r="N227" s="2"/>
      <c r="O227" s="1"/>
      <c r="P227" s="2"/>
      <c r="Q227" s="1"/>
      <c r="R227" s="2"/>
      <c r="S227" s="1"/>
    </row>
    <row r="228" spans="1:19" s="8" customFormat="1" x14ac:dyDescent="0.25">
      <c r="A228" s="2"/>
      <c r="B228" s="1"/>
      <c r="C228" s="2"/>
      <c r="D228" s="2"/>
      <c r="E228" s="2"/>
      <c r="F228" s="6"/>
      <c r="G228" s="1"/>
      <c r="H228" s="1"/>
      <c r="I228" s="6"/>
      <c r="J228" s="2"/>
      <c r="K228" s="2"/>
      <c r="L228" s="2"/>
      <c r="M228" s="2"/>
      <c r="N228" s="2"/>
      <c r="O228" s="1"/>
      <c r="P228" s="2"/>
      <c r="Q228" s="1"/>
      <c r="R228" s="2"/>
      <c r="S228" s="1"/>
    </row>
  </sheetData>
  <mergeCells count="2">
    <mergeCell ref="R3:S3"/>
    <mergeCell ref="A2:S2"/>
  </mergeCells>
  <phoneticPr fontId="10" type="noConversion"/>
  <hyperlinks>
    <hyperlink ref="M15" r:id="rId1" xr:uid="{A05EE689-4B1B-4338-AB9A-7C06CE15A091}"/>
    <hyperlink ref="M16" r:id="rId2" xr:uid="{02BB9DEE-C19F-49ED-9D41-B5B6D1486306}"/>
    <hyperlink ref="M31" r:id="rId3" xr:uid="{CC633BF1-BE49-446E-89C7-96AF0F73F7DD}"/>
  </hyperlinks>
  <printOptions horizontalCentered="1"/>
  <pageMargins left="0.25" right="0.25" top="0.25" bottom="0.25" header="0.3" footer="0.3"/>
  <pageSetup paperSize="5" scale="54" fitToHeight="0" orientation="landscape" horizontalDpi="200" verticalDpi="200" r:id="rId4"/>
  <rowBreaks count="1" manualBreakCount="1">
    <brk id="12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25" zoomScaleNormal="100" workbookViewId="0">
      <selection activeCell="B435" sqref="B435"/>
    </sheetView>
  </sheetViews>
  <sheetFormatPr defaultColWidth="8.77734375" defaultRowHeight="14.4" x14ac:dyDescent="0.3"/>
  <cols>
    <col min="1" max="1" width="91.6640625" style="35" bestFit="1" customWidth="1"/>
    <col min="2" max="2" width="64.33203125" style="35" bestFit="1" customWidth="1"/>
    <col min="3" max="3" width="81.44140625" style="34" bestFit="1" customWidth="1"/>
    <col min="4" max="4" width="6.33203125" style="36" bestFit="1" customWidth="1"/>
    <col min="5" max="16384" width="8.77734375" style="34"/>
  </cols>
  <sheetData>
    <row r="1" spans="1:4" x14ac:dyDescent="0.3">
      <c r="A1" s="34"/>
      <c r="B1" s="38" t="s">
        <v>463</v>
      </c>
      <c r="C1" s="37" t="s">
        <v>462</v>
      </c>
      <c r="D1" s="55" t="s">
        <v>464</v>
      </c>
    </row>
    <row r="2" spans="1:4" x14ac:dyDescent="0.3">
      <c r="A2" s="56" t="s">
        <v>63</v>
      </c>
      <c r="B2" s="56">
        <v>1</v>
      </c>
      <c r="C2" s="53" t="s">
        <v>830</v>
      </c>
      <c r="D2" s="54">
        <v>1</v>
      </c>
    </row>
    <row r="3" spans="1:4" x14ac:dyDescent="0.3">
      <c r="A3" s="56" t="s">
        <v>64</v>
      </c>
      <c r="B3" s="56">
        <v>1.1000000000000001</v>
      </c>
      <c r="C3" s="53" t="s">
        <v>935</v>
      </c>
      <c r="D3" s="54">
        <v>2</v>
      </c>
    </row>
    <row r="4" spans="1:4" x14ac:dyDescent="0.3">
      <c r="A4" s="56" t="s">
        <v>65</v>
      </c>
      <c r="B4" s="56">
        <v>1.2</v>
      </c>
      <c r="C4" s="53" t="s">
        <v>879</v>
      </c>
      <c r="D4" s="54">
        <v>3</v>
      </c>
    </row>
    <row r="5" spans="1:4" x14ac:dyDescent="0.3">
      <c r="A5" s="56" t="s">
        <v>66</v>
      </c>
      <c r="B5" s="56">
        <v>1.3</v>
      </c>
      <c r="C5" s="53" t="s">
        <v>936</v>
      </c>
      <c r="D5" s="54">
        <v>4</v>
      </c>
    </row>
    <row r="6" spans="1:4" x14ac:dyDescent="0.3">
      <c r="A6" s="56" t="s">
        <v>67</v>
      </c>
      <c r="B6" s="56">
        <v>2</v>
      </c>
      <c r="C6" s="53" t="s">
        <v>880</v>
      </c>
      <c r="D6" s="54">
        <v>7</v>
      </c>
    </row>
    <row r="7" spans="1:4" x14ac:dyDescent="0.3">
      <c r="A7" s="56" t="s">
        <v>68</v>
      </c>
      <c r="B7" s="56">
        <v>3</v>
      </c>
      <c r="C7" s="53" t="s">
        <v>881</v>
      </c>
      <c r="D7" s="54">
        <v>9</v>
      </c>
    </row>
    <row r="8" spans="1:4" x14ac:dyDescent="0.3">
      <c r="A8" s="56" t="s">
        <v>69</v>
      </c>
      <c r="B8" s="56">
        <v>3.1</v>
      </c>
      <c r="C8" s="53" t="s">
        <v>937</v>
      </c>
      <c r="D8" s="54">
        <v>9</v>
      </c>
    </row>
    <row r="9" spans="1:4" x14ac:dyDescent="0.3">
      <c r="A9" s="56" t="s">
        <v>70</v>
      </c>
      <c r="B9" s="56">
        <v>3.2</v>
      </c>
      <c r="C9" s="53" t="s">
        <v>831</v>
      </c>
      <c r="D9" s="54">
        <v>9</v>
      </c>
    </row>
    <row r="10" spans="1:4" x14ac:dyDescent="0.3">
      <c r="A10" s="56" t="s">
        <v>71</v>
      </c>
      <c r="B10" s="56" t="s">
        <v>465</v>
      </c>
      <c r="C10" s="53" t="s">
        <v>1036</v>
      </c>
      <c r="D10" s="54">
        <v>9</v>
      </c>
    </row>
    <row r="11" spans="1:4" x14ac:dyDescent="0.3">
      <c r="A11" s="57" t="s">
        <v>72</v>
      </c>
      <c r="B11" s="56" t="s">
        <v>466</v>
      </c>
      <c r="C11" s="53" t="s">
        <v>882</v>
      </c>
      <c r="D11" s="54">
        <v>10</v>
      </c>
    </row>
    <row r="12" spans="1:4" x14ac:dyDescent="0.3">
      <c r="A12" s="57" t="s">
        <v>73</v>
      </c>
      <c r="B12" s="56" t="s">
        <v>467</v>
      </c>
      <c r="C12" s="53" t="s">
        <v>832</v>
      </c>
      <c r="D12" s="54">
        <v>10</v>
      </c>
    </row>
    <row r="13" spans="1:4" x14ac:dyDescent="0.3">
      <c r="A13" s="56" t="s">
        <v>74</v>
      </c>
      <c r="B13" s="56">
        <v>3.3</v>
      </c>
      <c r="C13" s="53" t="s">
        <v>1037</v>
      </c>
      <c r="D13" s="54">
        <v>10</v>
      </c>
    </row>
    <row r="14" spans="1:4" x14ac:dyDescent="0.3">
      <c r="A14" s="56" t="s">
        <v>75</v>
      </c>
      <c r="B14" s="56">
        <v>3.4</v>
      </c>
      <c r="C14" s="53" t="s">
        <v>938</v>
      </c>
      <c r="D14" s="54">
        <v>11</v>
      </c>
    </row>
    <row r="15" spans="1:4" x14ac:dyDescent="0.3">
      <c r="A15" s="56" t="s">
        <v>76</v>
      </c>
      <c r="B15" s="56">
        <v>3.5</v>
      </c>
      <c r="C15" s="53" t="s">
        <v>939</v>
      </c>
      <c r="D15" s="54">
        <v>14</v>
      </c>
    </row>
    <row r="16" spans="1:4" x14ac:dyDescent="0.3">
      <c r="A16" s="56" t="s">
        <v>77</v>
      </c>
      <c r="B16" s="56">
        <v>3.6</v>
      </c>
      <c r="C16" s="53" t="s">
        <v>787</v>
      </c>
      <c r="D16" s="54">
        <v>16</v>
      </c>
    </row>
    <row r="17" spans="1:4" x14ac:dyDescent="0.3">
      <c r="A17" s="56" t="s">
        <v>78</v>
      </c>
      <c r="B17" s="56">
        <v>3.7</v>
      </c>
      <c r="C17" s="53" t="s">
        <v>833</v>
      </c>
      <c r="D17" s="54">
        <v>16</v>
      </c>
    </row>
    <row r="18" spans="1:4" x14ac:dyDescent="0.3">
      <c r="A18" s="56" t="s">
        <v>79</v>
      </c>
      <c r="B18" s="56">
        <v>4</v>
      </c>
      <c r="C18" s="53" t="s">
        <v>834</v>
      </c>
      <c r="D18" s="54">
        <v>19</v>
      </c>
    </row>
    <row r="19" spans="1:4" x14ac:dyDescent="0.3">
      <c r="A19" s="56" t="s">
        <v>80</v>
      </c>
      <c r="B19" s="56">
        <v>4.0999999999999996</v>
      </c>
      <c r="C19" s="53" t="s">
        <v>883</v>
      </c>
      <c r="D19" s="54">
        <v>19</v>
      </c>
    </row>
    <row r="20" spans="1:4" x14ac:dyDescent="0.3">
      <c r="A20" s="56" t="s">
        <v>81</v>
      </c>
      <c r="B20" s="56">
        <v>4.2</v>
      </c>
      <c r="C20" s="53" t="s">
        <v>1038</v>
      </c>
      <c r="D20" s="54">
        <v>21</v>
      </c>
    </row>
    <row r="21" spans="1:4" x14ac:dyDescent="0.3">
      <c r="A21" s="56" t="s">
        <v>82</v>
      </c>
      <c r="B21" s="56">
        <v>4.3</v>
      </c>
      <c r="C21" s="53" t="s">
        <v>1039</v>
      </c>
      <c r="D21" s="54">
        <v>22</v>
      </c>
    </row>
    <row r="22" spans="1:4" x14ac:dyDescent="0.3">
      <c r="A22" s="56" t="s">
        <v>83</v>
      </c>
      <c r="B22" s="56">
        <v>5</v>
      </c>
      <c r="C22" s="53" t="s">
        <v>1040</v>
      </c>
      <c r="D22" s="54">
        <v>24</v>
      </c>
    </row>
    <row r="23" spans="1:4" x14ac:dyDescent="0.3">
      <c r="A23" s="56" t="s">
        <v>84</v>
      </c>
      <c r="B23" s="56">
        <v>5.0999999999999996</v>
      </c>
      <c r="C23" s="53" t="s">
        <v>940</v>
      </c>
      <c r="D23" s="54">
        <v>24</v>
      </c>
    </row>
    <row r="24" spans="1:4" x14ac:dyDescent="0.3">
      <c r="A24" s="56" t="s">
        <v>85</v>
      </c>
      <c r="B24" s="56" t="s">
        <v>468</v>
      </c>
      <c r="C24" s="53" t="s">
        <v>884</v>
      </c>
      <c r="D24" s="54">
        <v>24</v>
      </c>
    </row>
    <row r="25" spans="1:4" x14ac:dyDescent="0.3">
      <c r="A25" s="56" t="s">
        <v>86</v>
      </c>
      <c r="B25" s="56">
        <v>5.2</v>
      </c>
      <c r="C25" s="53" t="s">
        <v>788</v>
      </c>
      <c r="D25" s="54">
        <v>29</v>
      </c>
    </row>
    <row r="26" spans="1:4" x14ac:dyDescent="0.3">
      <c r="A26" s="56" t="s">
        <v>87</v>
      </c>
      <c r="B26" s="56" t="s">
        <v>469</v>
      </c>
      <c r="C26" s="53" t="s">
        <v>1041</v>
      </c>
      <c r="D26" s="54">
        <v>30</v>
      </c>
    </row>
    <row r="27" spans="1:4" x14ac:dyDescent="0.3">
      <c r="A27" s="56" t="s">
        <v>88</v>
      </c>
      <c r="B27" s="56" t="s">
        <v>471</v>
      </c>
      <c r="C27" s="53" t="s">
        <v>835</v>
      </c>
      <c r="D27" s="54">
        <v>33</v>
      </c>
    </row>
    <row r="28" spans="1:4" x14ac:dyDescent="0.3">
      <c r="A28" s="56" t="s">
        <v>89</v>
      </c>
      <c r="B28" s="56" t="s">
        <v>470</v>
      </c>
      <c r="C28" s="53" t="s">
        <v>836</v>
      </c>
      <c r="D28" s="54">
        <v>34</v>
      </c>
    </row>
    <row r="29" spans="1:4" x14ac:dyDescent="0.3">
      <c r="A29" s="56" t="s">
        <v>90</v>
      </c>
      <c r="B29" s="56" t="s">
        <v>472</v>
      </c>
      <c r="C29" s="53" t="s">
        <v>941</v>
      </c>
      <c r="D29" s="54">
        <v>37</v>
      </c>
    </row>
    <row r="30" spans="1:4" x14ac:dyDescent="0.3">
      <c r="A30" s="56" t="s">
        <v>91</v>
      </c>
      <c r="B30" s="56" t="s">
        <v>473</v>
      </c>
      <c r="C30" s="53" t="s">
        <v>1042</v>
      </c>
      <c r="D30" s="54">
        <v>37</v>
      </c>
    </row>
    <row r="31" spans="1:4" x14ac:dyDescent="0.3">
      <c r="A31" s="56" t="s">
        <v>92</v>
      </c>
      <c r="B31" s="56" t="s">
        <v>474</v>
      </c>
      <c r="C31" s="53" t="s">
        <v>1043</v>
      </c>
      <c r="D31" s="54">
        <v>40</v>
      </c>
    </row>
    <row r="32" spans="1:4" x14ac:dyDescent="0.3">
      <c r="A32" s="56" t="s">
        <v>93</v>
      </c>
      <c r="B32" s="56" t="s">
        <v>475</v>
      </c>
      <c r="C32" s="53" t="s">
        <v>885</v>
      </c>
      <c r="D32" s="54">
        <v>43</v>
      </c>
    </row>
    <row r="33" spans="1:4" x14ac:dyDescent="0.3">
      <c r="A33" s="56" t="s">
        <v>94</v>
      </c>
      <c r="B33" s="56">
        <v>5.3</v>
      </c>
      <c r="C33" s="53" t="s">
        <v>837</v>
      </c>
      <c r="D33" s="54">
        <v>46</v>
      </c>
    </row>
    <row r="34" spans="1:4" x14ac:dyDescent="0.3">
      <c r="A34" s="56" t="s">
        <v>95</v>
      </c>
      <c r="B34" s="56" t="s">
        <v>39</v>
      </c>
      <c r="C34" s="53" t="s">
        <v>1044</v>
      </c>
      <c r="D34" s="54">
        <v>49</v>
      </c>
    </row>
    <row r="35" spans="1:4" x14ac:dyDescent="0.3">
      <c r="A35" s="56" t="s">
        <v>96</v>
      </c>
      <c r="B35" s="56" t="s">
        <v>38</v>
      </c>
      <c r="C35" s="53" t="s">
        <v>886</v>
      </c>
      <c r="D35" s="54">
        <v>51</v>
      </c>
    </row>
    <row r="36" spans="1:4" x14ac:dyDescent="0.3">
      <c r="A36" s="56" t="s">
        <v>97</v>
      </c>
      <c r="B36" s="56">
        <v>5.4</v>
      </c>
      <c r="C36" s="53" t="s">
        <v>789</v>
      </c>
      <c r="D36" s="54">
        <v>53</v>
      </c>
    </row>
    <row r="37" spans="1:4" x14ac:dyDescent="0.3">
      <c r="A37" s="56" t="s">
        <v>98</v>
      </c>
      <c r="B37" s="56">
        <v>5.5</v>
      </c>
      <c r="C37" s="53" t="s">
        <v>838</v>
      </c>
      <c r="D37" s="54">
        <v>57</v>
      </c>
    </row>
    <row r="38" spans="1:4" x14ac:dyDescent="0.3">
      <c r="A38" s="56" t="s">
        <v>99</v>
      </c>
      <c r="B38" s="56" t="s">
        <v>49</v>
      </c>
      <c r="C38" s="53" t="s">
        <v>1045</v>
      </c>
      <c r="D38" s="54">
        <v>57</v>
      </c>
    </row>
    <row r="39" spans="1:4" x14ac:dyDescent="0.3">
      <c r="A39" s="56" t="s">
        <v>100</v>
      </c>
      <c r="B39" s="56" t="s">
        <v>476</v>
      </c>
      <c r="C39" s="53" t="s">
        <v>1046</v>
      </c>
      <c r="D39" s="54">
        <v>58</v>
      </c>
    </row>
    <row r="40" spans="1:4" x14ac:dyDescent="0.3">
      <c r="A40" s="56" t="s">
        <v>101</v>
      </c>
      <c r="B40" s="56" t="s">
        <v>477</v>
      </c>
      <c r="C40" s="53" t="s">
        <v>1047</v>
      </c>
      <c r="D40" s="54">
        <v>59</v>
      </c>
    </row>
    <row r="41" spans="1:4" x14ac:dyDescent="0.3">
      <c r="A41" s="56" t="s">
        <v>102</v>
      </c>
      <c r="B41" s="56" t="s">
        <v>50</v>
      </c>
      <c r="C41" s="53" t="s">
        <v>790</v>
      </c>
      <c r="D41" s="54">
        <v>60</v>
      </c>
    </row>
    <row r="42" spans="1:4" x14ac:dyDescent="0.3">
      <c r="A42" s="56" t="s">
        <v>103</v>
      </c>
      <c r="B42" s="56">
        <v>5.6</v>
      </c>
      <c r="C42" s="53" t="s">
        <v>1048</v>
      </c>
      <c r="D42" s="54">
        <v>60</v>
      </c>
    </row>
    <row r="43" spans="1:4" x14ac:dyDescent="0.3">
      <c r="A43" s="56" t="s">
        <v>104</v>
      </c>
      <c r="B43" s="56" t="s">
        <v>51</v>
      </c>
      <c r="C43" s="53" t="s">
        <v>942</v>
      </c>
      <c r="D43" s="54">
        <v>60</v>
      </c>
    </row>
    <row r="44" spans="1:4" x14ac:dyDescent="0.3">
      <c r="A44" s="57" t="s">
        <v>105</v>
      </c>
      <c r="B44" s="56" t="s">
        <v>52</v>
      </c>
      <c r="C44" s="53" t="s">
        <v>943</v>
      </c>
      <c r="D44" s="54">
        <v>75</v>
      </c>
    </row>
    <row r="45" spans="1:4" x14ac:dyDescent="0.3">
      <c r="A45" s="56" t="s">
        <v>106</v>
      </c>
      <c r="B45" s="56" t="s">
        <v>478</v>
      </c>
      <c r="C45" s="53" t="s">
        <v>887</v>
      </c>
      <c r="D45" s="54">
        <v>75</v>
      </c>
    </row>
    <row r="46" spans="1:4" x14ac:dyDescent="0.3">
      <c r="A46" s="56" t="s">
        <v>107</v>
      </c>
      <c r="B46" s="56" t="s">
        <v>479</v>
      </c>
      <c r="C46" s="53" t="s">
        <v>839</v>
      </c>
      <c r="D46" s="54">
        <v>75</v>
      </c>
    </row>
    <row r="47" spans="1:4" x14ac:dyDescent="0.3">
      <c r="A47" s="56" t="s">
        <v>108</v>
      </c>
      <c r="B47" s="56" t="s">
        <v>480</v>
      </c>
      <c r="C47" s="53" t="s">
        <v>944</v>
      </c>
      <c r="D47" s="54">
        <v>75</v>
      </c>
    </row>
    <row r="48" spans="1:4" x14ac:dyDescent="0.3">
      <c r="A48" s="56" t="s">
        <v>109</v>
      </c>
      <c r="B48" s="56">
        <v>5.7</v>
      </c>
      <c r="C48" s="53" t="s">
        <v>1049</v>
      </c>
      <c r="D48" s="54">
        <v>76</v>
      </c>
    </row>
    <row r="49" spans="1:4" x14ac:dyDescent="0.3">
      <c r="A49" s="56" t="s">
        <v>110</v>
      </c>
      <c r="B49" s="56" t="s">
        <v>53</v>
      </c>
      <c r="C49" s="53" t="s">
        <v>1050</v>
      </c>
      <c r="D49" s="54">
        <v>76</v>
      </c>
    </row>
    <row r="50" spans="1:4" x14ac:dyDescent="0.3">
      <c r="A50" s="56" t="s">
        <v>111</v>
      </c>
      <c r="B50" s="56" t="s">
        <v>54</v>
      </c>
      <c r="C50" s="53" t="s">
        <v>840</v>
      </c>
      <c r="D50" s="54">
        <v>76</v>
      </c>
    </row>
    <row r="51" spans="1:4" x14ac:dyDescent="0.3">
      <c r="A51" s="56" t="s">
        <v>112</v>
      </c>
      <c r="B51" s="56" t="s">
        <v>481</v>
      </c>
      <c r="C51" s="53" t="s">
        <v>945</v>
      </c>
      <c r="D51" s="54">
        <v>77</v>
      </c>
    </row>
    <row r="52" spans="1:4" x14ac:dyDescent="0.3">
      <c r="A52" s="56" t="s">
        <v>113</v>
      </c>
      <c r="B52" s="56" t="s">
        <v>482</v>
      </c>
      <c r="C52" s="53" t="s">
        <v>1051</v>
      </c>
      <c r="D52" s="54">
        <v>77</v>
      </c>
    </row>
    <row r="53" spans="1:4" x14ac:dyDescent="0.3">
      <c r="A53" s="56" t="s">
        <v>114</v>
      </c>
      <c r="B53" s="56" t="s">
        <v>483</v>
      </c>
      <c r="C53" s="53" t="s">
        <v>841</v>
      </c>
      <c r="D53" s="54">
        <v>77</v>
      </c>
    </row>
    <row r="54" spans="1:4" x14ac:dyDescent="0.3">
      <c r="A54" s="56" t="s">
        <v>115</v>
      </c>
      <c r="B54" s="56">
        <v>6</v>
      </c>
      <c r="C54" s="53" t="s">
        <v>888</v>
      </c>
      <c r="D54" s="54">
        <v>81</v>
      </c>
    </row>
    <row r="55" spans="1:4" x14ac:dyDescent="0.3">
      <c r="A55" s="56" t="s">
        <v>116</v>
      </c>
      <c r="B55" s="56">
        <v>6.1</v>
      </c>
      <c r="C55" s="53" t="s">
        <v>842</v>
      </c>
      <c r="D55" s="54">
        <v>81</v>
      </c>
    </row>
    <row r="56" spans="1:4" x14ac:dyDescent="0.3">
      <c r="A56" s="56" t="s">
        <v>117</v>
      </c>
      <c r="B56" s="56" t="s">
        <v>484</v>
      </c>
      <c r="C56" s="53" t="s">
        <v>889</v>
      </c>
      <c r="D56" s="54">
        <v>81</v>
      </c>
    </row>
    <row r="57" spans="1:4" x14ac:dyDescent="0.3">
      <c r="A57" s="56" t="s">
        <v>118</v>
      </c>
      <c r="B57" s="56" t="s">
        <v>485</v>
      </c>
      <c r="C57" s="53" t="s">
        <v>843</v>
      </c>
      <c r="D57" s="54">
        <v>82</v>
      </c>
    </row>
    <row r="58" spans="1:4" x14ac:dyDescent="0.3">
      <c r="A58" s="56" t="s">
        <v>119</v>
      </c>
      <c r="B58" s="56" t="s">
        <v>486</v>
      </c>
      <c r="C58" s="53" t="s">
        <v>1052</v>
      </c>
      <c r="D58" s="54">
        <v>83</v>
      </c>
    </row>
    <row r="59" spans="1:4" x14ac:dyDescent="0.3">
      <c r="A59" s="56" t="s">
        <v>120</v>
      </c>
      <c r="B59" s="56" t="s">
        <v>487</v>
      </c>
      <c r="C59" s="53" t="s">
        <v>946</v>
      </c>
      <c r="D59" s="54">
        <v>85</v>
      </c>
    </row>
    <row r="60" spans="1:4" x14ac:dyDescent="0.3">
      <c r="A60" s="56" t="s">
        <v>121</v>
      </c>
      <c r="B60" s="56" t="s">
        <v>488</v>
      </c>
      <c r="C60" s="53" t="s">
        <v>1053</v>
      </c>
      <c r="D60" s="54">
        <v>86</v>
      </c>
    </row>
    <row r="61" spans="1:4" x14ac:dyDescent="0.3">
      <c r="A61" s="56" t="s">
        <v>122</v>
      </c>
      <c r="B61" s="56" t="s">
        <v>489</v>
      </c>
      <c r="C61" s="53" t="s">
        <v>947</v>
      </c>
      <c r="D61" s="54">
        <v>95</v>
      </c>
    </row>
    <row r="62" spans="1:4" x14ac:dyDescent="0.3">
      <c r="A62" s="56" t="s">
        <v>123</v>
      </c>
      <c r="B62" s="56" t="s">
        <v>490</v>
      </c>
      <c r="C62" s="53" t="s">
        <v>791</v>
      </c>
      <c r="D62" s="54">
        <v>103</v>
      </c>
    </row>
    <row r="63" spans="1:4" x14ac:dyDescent="0.3">
      <c r="A63" s="56" t="s">
        <v>124</v>
      </c>
      <c r="B63" s="56" t="s">
        <v>491</v>
      </c>
      <c r="C63" s="53" t="s">
        <v>1054</v>
      </c>
      <c r="D63" s="54">
        <v>105</v>
      </c>
    </row>
    <row r="64" spans="1:4" x14ac:dyDescent="0.3">
      <c r="A64" s="56" t="s">
        <v>125</v>
      </c>
      <c r="B64" s="56">
        <v>6.2</v>
      </c>
      <c r="C64" s="53" t="s">
        <v>948</v>
      </c>
      <c r="D64" s="54">
        <v>109</v>
      </c>
    </row>
    <row r="65" spans="1:4" x14ac:dyDescent="0.3">
      <c r="A65" s="56" t="s">
        <v>126</v>
      </c>
      <c r="B65" s="56" t="s">
        <v>492</v>
      </c>
      <c r="C65" s="53" t="s">
        <v>949</v>
      </c>
      <c r="D65" s="54">
        <v>109</v>
      </c>
    </row>
    <row r="66" spans="1:4" x14ac:dyDescent="0.3">
      <c r="A66" s="56" t="s">
        <v>127</v>
      </c>
      <c r="B66" s="56" t="s">
        <v>493</v>
      </c>
      <c r="C66" s="53" t="s">
        <v>950</v>
      </c>
      <c r="D66" s="54">
        <v>109</v>
      </c>
    </row>
    <row r="67" spans="1:4" x14ac:dyDescent="0.3">
      <c r="A67" s="56" t="s">
        <v>128</v>
      </c>
      <c r="B67" s="56" t="s">
        <v>494</v>
      </c>
      <c r="C67" s="53" t="s">
        <v>1055</v>
      </c>
      <c r="D67" s="54">
        <v>110</v>
      </c>
    </row>
    <row r="68" spans="1:4" x14ac:dyDescent="0.3">
      <c r="A68" s="56" t="s">
        <v>129</v>
      </c>
      <c r="B68" s="56" t="s">
        <v>495</v>
      </c>
      <c r="C68" s="53" t="s">
        <v>129</v>
      </c>
      <c r="D68" s="54" t="s">
        <v>786</v>
      </c>
    </row>
    <row r="69" spans="1:4" x14ac:dyDescent="0.3">
      <c r="A69" s="56" t="s">
        <v>130</v>
      </c>
      <c r="B69" s="56" t="s">
        <v>496</v>
      </c>
      <c r="C69" s="53" t="s">
        <v>951</v>
      </c>
      <c r="D69" s="54">
        <v>117</v>
      </c>
    </row>
    <row r="70" spans="1:4" x14ac:dyDescent="0.3">
      <c r="A70" s="56" t="s">
        <v>131</v>
      </c>
      <c r="B70" s="56">
        <v>7</v>
      </c>
      <c r="C70" s="53" t="s">
        <v>890</v>
      </c>
      <c r="D70" s="54">
        <v>119</v>
      </c>
    </row>
    <row r="71" spans="1:4" x14ac:dyDescent="0.3">
      <c r="A71" s="56" t="s">
        <v>132</v>
      </c>
      <c r="B71" s="56">
        <v>7.1</v>
      </c>
      <c r="C71" s="53" t="s">
        <v>1056</v>
      </c>
      <c r="D71" s="54">
        <v>119</v>
      </c>
    </row>
    <row r="72" spans="1:4" x14ac:dyDescent="0.3">
      <c r="A72" s="56" t="s">
        <v>133</v>
      </c>
      <c r="B72" s="56">
        <v>7.2</v>
      </c>
      <c r="C72" s="53" t="s">
        <v>1057</v>
      </c>
      <c r="D72" s="54">
        <v>119</v>
      </c>
    </row>
    <row r="73" spans="1:4" x14ac:dyDescent="0.3">
      <c r="A73" s="56" t="s">
        <v>134</v>
      </c>
      <c r="B73" s="56">
        <v>7.3</v>
      </c>
      <c r="C73" s="53" t="s">
        <v>1058</v>
      </c>
      <c r="D73" s="54">
        <v>122</v>
      </c>
    </row>
    <row r="74" spans="1:4" x14ac:dyDescent="0.3">
      <c r="A74" s="56" t="s">
        <v>135</v>
      </c>
      <c r="B74" s="56">
        <v>7.4</v>
      </c>
      <c r="C74" s="53" t="s">
        <v>844</v>
      </c>
      <c r="D74" s="54">
        <v>123</v>
      </c>
    </row>
    <row r="75" spans="1:4" x14ac:dyDescent="0.3">
      <c r="A75" s="56" t="s">
        <v>136</v>
      </c>
      <c r="B75" s="56">
        <v>8</v>
      </c>
      <c r="C75" s="53" t="s">
        <v>1102</v>
      </c>
      <c r="D75" s="54">
        <v>124</v>
      </c>
    </row>
    <row r="76" spans="1:4" x14ac:dyDescent="0.3">
      <c r="A76" s="56" t="s">
        <v>137</v>
      </c>
      <c r="B76" s="56">
        <v>8.1</v>
      </c>
      <c r="C76" s="53" t="s">
        <v>845</v>
      </c>
      <c r="D76" s="54">
        <v>124</v>
      </c>
    </row>
    <row r="77" spans="1:4" x14ac:dyDescent="0.3">
      <c r="A77" s="56" t="s">
        <v>138</v>
      </c>
      <c r="B77" s="56" t="s">
        <v>497</v>
      </c>
      <c r="C77" s="53" t="s">
        <v>1059</v>
      </c>
      <c r="D77" s="54">
        <v>124</v>
      </c>
    </row>
    <row r="78" spans="1:4" x14ac:dyDescent="0.3">
      <c r="A78" s="56" t="s">
        <v>139</v>
      </c>
      <c r="B78" s="56" t="s">
        <v>498</v>
      </c>
      <c r="C78" s="53" t="s">
        <v>792</v>
      </c>
      <c r="D78" s="54">
        <v>124</v>
      </c>
    </row>
    <row r="79" spans="1:4" x14ac:dyDescent="0.3">
      <c r="A79" s="56" t="s">
        <v>140</v>
      </c>
      <c r="B79" s="56">
        <v>8.1999999999999993</v>
      </c>
      <c r="C79" s="53" t="s">
        <v>846</v>
      </c>
      <c r="D79" s="54">
        <v>131</v>
      </c>
    </row>
    <row r="80" spans="1:4" x14ac:dyDescent="0.3">
      <c r="A80" s="56" t="s">
        <v>141</v>
      </c>
      <c r="B80" s="56" t="s">
        <v>499</v>
      </c>
      <c r="C80" s="53" t="s">
        <v>1101</v>
      </c>
      <c r="D80" s="54">
        <v>131</v>
      </c>
    </row>
    <row r="81" spans="1:5" x14ac:dyDescent="0.3">
      <c r="A81" s="56" t="s">
        <v>142</v>
      </c>
      <c r="B81" s="56" t="s">
        <v>500</v>
      </c>
      <c r="C81" s="53" t="s">
        <v>847</v>
      </c>
      <c r="D81" s="54">
        <v>131</v>
      </c>
    </row>
    <row r="82" spans="1:5" x14ac:dyDescent="0.3">
      <c r="A82" s="56" t="s">
        <v>501</v>
      </c>
      <c r="B82" s="56" t="s">
        <v>501</v>
      </c>
      <c r="C82" s="53" t="s">
        <v>501</v>
      </c>
      <c r="D82" s="54">
        <v>1.2</v>
      </c>
    </row>
    <row r="83" spans="1:5" x14ac:dyDescent="0.3">
      <c r="A83" s="56" t="s">
        <v>143</v>
      </c>
      <c r="B83" s="56" t="s">
        <v>503</v>
      </c>
      <c r="C83" s="53" t="s">
        <v>952</v>
      </c>
      <c r="D83" s="54">
        <v>131</v>
      </c>
    </row>
    <row r="84" spans="1:5" x14ac:dyDescent="0.3">
      <c r="A84" s="56" t="s">
        <v>144</v>
      </c>
      <c r="B84" s="56" t="s">
        <v>502</v>
      </c>
      <c r="C84" s="53" t="s">
        <v>891</v>
      </c>
      <c r="D84" s="54">
        <v>132</v>
      </c>
    </row>
    <row r="85" spans="1:5" x14ac:dyDescent="0.3">
      <c r="A85" s="56" t="s">
        <v>145</v>
      </c>
      <c r="B85" s="56" t="s">
        <v>504</v>
      </c>
      <c r="C85" s="53" t="s">
        <v>793</v>
      </c>
      <c r="D85" s="54">
        <v>132</v>
      </c>
    </row>
    <row r="86" spans="1:5" x14ac:dyDescent="0.3">
      <c r="A86" s="56" t="s">
        <v>146</v>
      </c>
      <c r="B86" s="56" t="s">
        <v>505</v>
      </c>
      <c r="C86" s="53" t="s">
        <v>892</v>
      </c>
      <c r="D86" s="54">
        <v>132</v>
      </c>
    </row>
    <row r="87" spans="1:5" x14ac:dyDescent="0.3">
      <c r="A87" s="56" t="s">
        <v>147</v>
      </c>
      <c r="B87" s="56" t="s">
        <v>506</v>
      </c>
      <c r="C87" s="53" t="s">
        <v>1060</v>
      </c>
      <c r="D87" s="54">
        <v>132</v>
      </c>
    </row>
    <row r="88" spans="1:5" x14ac:dyDescent="0.3">
      <c r="A88" s="56" t="s">
        <v>148</v>
      </c>
      <c r="B88" s="56" t="s">
        <v>507</v>
      </c>
      <c r="C88" s="53" t="s">
        <v>848</v>
      </c>
      <c r="D88" s="54">
        <v>132</v>
      </c>
      <c r="E88" s="53"/>
    </row>
    <row r="89" spans="1:5" x14ac:dyDescent="0.3">
      <c r="A89" s="56" t="s">
        <v>149</v>
      </c>
      <c r="B89" s="56" t="s">
        <v>508</v>
      </c>
      <c r="C89" s="53" t="s">
        <v>953</v>
      </c>
      <c r="D89" s="54">
        <v>133</v>
      </c>
      <c r="E89" s="53"/>
    </row>
    <row r="90" spans="1:5" x14ac:dyDescent="0.3">
      <c r="A90" s="56" t="s">
        <v>150</v>
      </c>
      <c r="B90" s="56" t="s">
        <v>509</v>
      </c>
      <c r="C90" s="53" t="s">
        <v>1105</v>
      </c>
      <c r="D90" s="54">
        <v>133</v>
      </c>
      <c r="E90" s="53"/>
    </row>
    <row r="91" spans="1:5" x14ac:dyDescent="0.3">
      <c r="A91" s="56" t="s">
        <v>151</v>
      </c>
      <c r="B91" s="56" t="s">
        <v>510</v>
      </c>
      <c r="C91" s="53" t="s">
        <v>1104</v>
      </c>
      <c r="D91" s="54">
        <v>133</v>
      </c>
      <c r="E91" s="53"/>
    </row>
    <row r="92" spans="1:5" x14ac:dyDescent="0.3">
      <c r="A92" s="56" t="s">
        <v>152</v>
      </c>
      <c r="B92" s="56" t="s">
        <v>511</v>
      </c>
      <c r="C92" s="53" t="s">
        <v>794</v>
      </c>
      <c r="D92" s="54">
        <v>133</v>
      </c>
      <c r="E92" s="53"/>
    </row>
    <row r="93" spans="1:5" x14ac:dyDescent="0.3">
      <c r="A93" s="56" t="s">
        <v>153</v>
      </c>
      <c r="B93" s="56" t="s">
        <v>512</v>
      </c>
      <c r="C93" s="53" t="s">
        <v>893</v>
      </c>
      <c r="D93" s="54">
        <v>134</v>
      </c>
      <c r="E93" s="53"/>
    </row>
    <row r="94" spans="1:5" x14ac:dyDescent="0.3">
      <c r="A94" s="56" t="s">
        <v>154</v>
      </c>
      <c r="B94" s="56" t="s">
        <v>513</v>
      </c>
      <c r="C94" s="53" t="s">
        <v>954</v>
      </c>
      <c r="D94" s="54">
        <v>134</v>
      </c>
      <c r="E94" s="53"/>
    </row>
    <row r="95" spans="1:5" x14ac:dyDescent="0.3">
      <c r="A95" s="56" t="s">
        <v>155</v>
      </c>
      <c r="B95" s="56" t="s">
        <v>514</v>
      </c>
      <c r="C95" s="53" t="s">
        <v>1103</v>
      </c>
      <c r="D95" s="54">
        <v>134</v>
      </c>
      <c r="E95" s="53"/>
    </row>
    <row r="96" spans="1:5" x14ac:dyDescent="0.3">
      <c r="A96" s="56" t="s">
        <v>156</v>
      </c>
      <c r="B96" s="56" t="s">
        <v>515</v>
      </c>
      <c r="C96" s="53" t="s">
        <v>1106</v>
      </c>
      <c r="D96" s="54">
        <v>135</v>
      </c>
    </row>
    <row r="97" spans="1:4" x14ac:dyDescent="0.3">
      <c r="A97" s="56" t="s">
        <v>157</v>
      </c>
      <c r="B97" s="56" t="s">
        <v>516</v>
      </c>
      <c r="C97" s="53" t="s">
        <v>1107</v>
      </c>
      <c r="D97" s="54">
        <v>137</v>
      </c>
    </row>
    <row r="98" spans="1:4" x14ac:dyDescent="0.3">
      <c r="A98" s="56" t="s">
        <v>158</v>
      </c>
      <c r="B98" s="56" t="s">
        <v>517</v>
      </c>
      <c r="C98" s="53" t="s">
        <v>849</v>
      </c>
      <c r="D98" s="54">
        <v>137</v>
      </c>
    </row>
    <row r="99" spans="1:4" x14ac:dyDescent="0.3">
      <c r="A99" s="56" t="s">
        <v>159</v>
      </c>
      <c r="B99" s="56" t="s">
        <v>518</v>
      </c>
      <c r="C99" s="53" t="s">
        <v>955</v>
      </c>
      <c r="D99" s="54">
        <v>137</v>
      </c>
    </row>
    <row r="100" spans="1:4" x14ac:dyDescent="0.3">
      <c r="A100" s="56" t="s">
        <v>160</v>
      </c>
      <c r="B100" s="56" t="s">
        <v>519</v>
      </c>
      <c r="C100" s="53" t="s">
        <v>956</v>
      </c>
      <c r="D100" s="54">
        <v>137</v>
      </c>
    </row>
    <row r="101" spans="1:4" x14ac:dyDescent="0.3">
      <c r="A101" s="56" t="s">
        <v>161</v>
      </c>
      <c r="B101" s="56" t="s">
        <v>520</v>
      </c>
      <c r="C101" s="53" t="s">
        <v>894</v>
      </c>
      <c r="D101" s="54">
        <v>137</v>
      </c>
    </row>
    <row r="102" spans="1:4" x14ac:dyDescent="0.3">
      <c r="A102" s="56" t="s">
        <v>162</v>
      </c>
      <c r="B102" s="56" t="s">
        <v>521</v>
      </c>
      <c r="C102" s="53" t="s">
        <v>795</v>
      </c>
      <c r="D102" s="54">
        <v>137</v>
      </c>
    </row>
    <row r="103" spans="1:4" x14ac:dyDescent="0.3">
      <c r="A103" s="56" t="s">
        <v>163</v>
      </c>
      <c r="B103" s="56" t="s">
        <v>522</v>
      </c>
      <c r="C103" s="53" t="s">
        <v>895</v>
      </c>
      <c r="D103" s="54">
        <v>137</v>
      </c>
    </row>
    <row r="104" spans="1:4" x14ac:dyDescent="0.3">
      <c r="A104" s="56" t="s">
        <v>164</v>
      </c>
      <c r="B104" s="56" t="s">
        <v>523</v>
      </c>
      <c r="C104" s="53" t="s">
        <v>850</v>
      </c>
      <c r="D104" s="54">
        <v>137</v>
      </c>
    </row>
    <row r="105" spans="1:4" x14ac:dyDescent="0.3">
      <c r="A105" s="56" t="s">
        <v>165</v>
      </c>
      <c r="B105" s="56" t="s">
        <v>524</v>
      </c>
      <c r="C105" s="53" t="s">
        <v>1108</v>
      </c>
      <c r="D105" s="54">
        <v>137</v>
      </c>
    </row>
    <row r="106" spans="1:4" x14ac:dyDescent="0.3">
      <c r="A106" s="56" t="s">
        <v>166</v>
      </c>
      <c r="B106" s="56" t="s">
        <v>525</v>
      </c>
      <c r="C106" s="53" t="s">
        <v>1109</v>
      </c>
      <c r="D106" s="54">
        <v>139</v>
      </c>
    </row>
    <row r="107" spans="1:4" x14ac:dyDescent="0.3">
      <c r="A107" s="56" t="s">
        <v>167</v>
      </c>
      <c r="B107" s="56" t="s">
        <v>526</v>
      </c>
      <c r="C107" s="53" t="s">
        <v>1061</v>
      </c>
      <c r="D107" s="54">
        <v>140</v>
      </c>
    </row>
    <row r="108" spans="1:4" x14ac:dyDescent="0.3">
      <c r="A108" s="56" t="s">
        <v>168</v>
      </c>
      <c r="B108" s="56" t="s">
        <v>527</v>
      </c>
      <c r="C108" s="53" t="s">
        <v>1110</v>
      </c>
      <c r="D108" s="54">
        <v>140</v>
      </c>
    </row>
    <row r="109" spans="1:4" x14ac:dyDescent="0.3">
      <c r="A109" s="56" t="s">
        <v>169</v>
      </c>
      <c r="B109" s="56" t="s">
        <v>528</v>
      </c>
      <c r="C109" s="53" t="s">
        <v>851</v>
      </c>
      <c r="D109" s="54">
        <v>140</v>
      </c>
    </row>
    <row r="110" spans="1:4" x14ac:dyDescent="0.3">
      <c r="A110" s="56" t="s">
        <v>170</v>
      </c>
      <c r="B110" s="56" t="s">
        <v>529</v>
      </c>
      <c r="C110" s="53" t="s">
        <v>957</v>
      </c>
      <c r="D110" s="54">
        <v>140</v>
      </c>
    </row>
    <row r="111" spans="1:4" x14ac:dyDescent="0.3">
      <c r="A111" s="56" t="s">
        <v>171</v>
      </c>
      <c r="B111" s="56" t="s">
        <v>530</v>
      </c>
      <c r="C111" s="53" t="s">
        <v>1111</v>
      </c>
      <c r="D111" s="54">
        <v>141</v>
      </c>
    </row>
    <row r="112" spans="1:4" x14ac:dyDescent="0.3">
      <c r="A112" s="56" t="s">
        <v>172</v>
      </c>
      <c r="B112" s="56" t="s">
        <v>531</v>
      </c>
      <c r="C112" s="53" t="s">
        <v>1112</v>
      </c>
      <c r="D112" s="54">
        <v>141</v>
      </c>
    </row>
    <row r="113" spans="1:4" x14ac:dyDescent="0.3">
      <c r="A113" s="56" t="s">
        <v>173</v>
      </c>
      <c r="B113" s="56" t="s">
        <v>532</v>
      </c>
      <c r="C113" s="53" t="s">
        <v>796</v>
      </c>
      <c r="D113" s="54">
        <v>141</v>
      </c>
    </row>
    <row r="114" spans="1:4" x14ac:dyDescent="0.3">
      <c r="A114" s="56" t="s">
        <v>174</v>
      </c>
      <c r="B114" s="56" t="s">
        <v>533</v>
      </c>
      <c r="C114" s="53" t="s">
        <v>1113</v>
      </c>
      <c r="D114" s="54">
        <v>141</v>
      </c>
    </row>
    <row r="115" spans="1:4" x14ac:dyDescent="0.3">
      <c r="A115" s="56" t="s">
        <v>175</v>
      </c>
      <c r="B115" s="56" t="s">
        <v>534</v>
      </c>
      <c r="C115" s="53" t="s">
        <v>1062</v>
      </c>
      <c r="D115" s="54">
        <v>141</v>
      </c>
    </row>
    <row r="116" spans="1:4" x14ac:dyDescent="0.3">
      <c r="A116" s="56" t="s">
        <v>176</v>
      </c>
      <c r="B116" s="56" t="s">
        <v>535</v>
      </c>
      <c r="C116" s="53" t="s">
        <v>1114</v>
      </c>
      <c r="D116" s="54">
        <v>141</v>
      </c>
    </row>
    <row r="117" spans="1:4" x14ac:dyDescent="0.3">
      <c r="A117" s="56" t="s">
        <v>177</v>
      </c>
      <c r="B117" s="56" t="s">
        <v>536</v>
      </c>
      <c r="C117" s="53" t="s">
        <v>958</v>
      </c>
      <c r="D117" s="54">
        <v>144</v>
      </c>
    </row>
    <row r="118" spans="1:4" x14ac:dyDescent="0.3">
      <c r="A118" s="56" t="s">
        <v>178</v>
      </c>
      <c r="B118" s="56" t="s">
        <v>537</v>
      </c>
      <c r="C118" s="53" t="s">
        <v>852</v>
      </c>
      <c r="D118" s="54">
        <v>144</v>
      </c>
    </row>
    <row r="119" spans="1:4" x14ac:dyDescent="0.3">
      <c r="A119" s="56" t="s">
        <v>179</v>
      </c>
      <c r="B119" s="56" t="s">
        <v>538</v>
      </c>
      <c r="C119" s="53" t="s">
        <v>959</v>
      </c>
      <c r="D119" s="54">
        <v>144</v>
      </c>
    </row>
    <row r="120" spans="1:4" x14ac:dyDescent="0.3">
      <c r="A120" s="56" t="s">
        <v>180</v>
      </c>
      <c r="B120" s="56" t="s">
        <v>540</v>
      </c>
      <c r="C120" s="53" t="s">
        <v>1115</v>
      </c>
      <c r="D120" s="54">
        <v>144</v>
      </c>
    </row>
    <row r="121" spans="1:4" x14ac:dyDescent="0.3">
      <c r="A121" s="56" t="s">
        <v>181</v>
      </c>
      <c r="B121" s="56" t="s">
        <v>539</v>
      </c>
      <c r="C121" s="53" t="s">
        <v>1116</v>
      </c>
      <c r="D121" s="54">
        <v>144</v>
      </c>
    </row>
    <row r="122" spans="1:4" x14ac:dyDescent="0.3">
      <c r="A122" s="56" t="s">
        <v>182</v>
      </c>
      <c r="B122" s="56" t="s">
        <v>541</v>
      </c>
      <c r="C122" s="53" t="s">
        <v>797</v>
      </c>
      <c r="D122" s="54">
        <v>144</v>
      </c>
    </row>
    <row r="123" spans="1:4" x14ac:dyDescent="0.3">
      <c r="A123" s="56" t="s">
        <v>183</v>
      </c>
      <c r="B123" s="56" t="s">
        <v>542</v>
      </c>
      <c r="C123" s="53" t="s">
        <v>1117</v>
      </c>
      <c r="D123" s="54">
        <v>144</v>
      </c>
    </row>
    <row r="124" spans="1:4" x14ac:dyDescent="0.3">
      <c r="A124" s="56" t="s">
        <v>184</v>
      </c>
      <c r="B124" s="56" t="s">
        <v>543</v>
      </c>
      <c r="C124" s="53" t="s">
        <v>1118</v>
      </c>
      <c r="D124" s="54">
        <v>144</v>
      </c>
    </row>
    <row r="125" spans="1:4" x14ac:dyDescent="0.3">
      <c r="A125" s="56" t="s">
        <v>185</v>
      </c>
      <c r="B125" s="56" t="s">
        <v>544</v>
      </c>
      <c r="C125" s="53" t="s">
        <v>1119</v>
      </c>
      <c r="D125" s="54">
        <v>145</v>
      </c>
    </row>
    <row r="126" spans="1:4" x14ac:dyDescent="0.3">
      <c r="A126" s="56" t="s">
        <v>186</v>
      </c>
      <c r="B126" s="56" t="s">
        <v>545</v>
      </c>
      <c r="C126" s="53" t="s">
        <v>1120</v>
      </c>
      <c r="D126" s="54">
        <v>145</v>
      </c>
    </row>
    <row r="127" spans="1:4" x14ac:dyDescent="0.3">
      <c r="A127" s="56" t="s">
        <v>187</v>
      </c>
      <c r="B127" s="56" t="s">
        <v>546</v>
      </c>
      <c r="C127" s="53" t="s">
        <v>1121</v>
      </c>
      <c r="D127" s="54">
        <v>146</v>
      </c>
    </row>
    <row r="128" spans="1:4" x14ac:dyDescent="0.3">
      <c r="A128" s="65" t="s">
        <v>188</v>
      </c>
      <c r="B128" s="56" t="s">
        <v>547</v>
      </c>
      <c r="C128" s="53" t="s">
        <v>1122</v>
      </c>
      <c r="D128" s="54">
        <v>147</v>
      </c>
    </row>
    <row r="129" spans="1:4" x14ac:dyDescent="0.3">
      <c r="A129" s="65" t="s">
        <v>189</v>
      </c>
      <c r="B129" s="56" t="s">
        <v>548</v>
      </c>
      <c r="C129" s="53" t="s">
        <v>1123</v>
      </c>
      <c r="D129" s="54">
        <v>148</v>
      </c>
    </row>
    <row r="130" spans="1:4" x14ac:dyDescent="0.3">
      <c r="A130" s="65" t="s">
        <v>190</v>
      </c>
      <c r="B130" s="56" t="s">
        <v>549</v>
      </c>
      <c r="C130" s="53" t="s">
        <v>1124</v>
      </c>
      <c r="D130" s="54">
        <v>149</v>
      </c>
    </row>
    <row r="131" spans="1:4" x14ac:dyDescent="0.3">
      <c r="A131" s="65" t="s">
        <v>191</v>
      </c>
      <c r="B131" s="56" t="s">
        <v>550</v>
      </c>
      <c r="C131" s="53" t="s">
        <v>1125</v>
      </c>
      <c r="D131" s="54">
        <v>149</v>
      </c>
    </row>
    <row r="132" spans="1:4" x14ac:dyDescent="0.3">
      <c r="A132" s="65" t="s">
        <v>192</v>
      </c>
      <c r="B132" s="56" t="s">
        <v>551</v>
      </c>
      <c r="C132" s="53" t="s">
        <v>1126</v>
      </c>
      <c r="D132" s="54">
        <v>149</v>
      </c>
    </row>
    <row r="133" spans="1:4" x14ac:dyDescent="0.3">
      <c r="A133" s="65" t="s">
        <v>193</v>
      </c>
      <c r="B133" s="56">
        <v>8.3000000000000007</v>
      </c>
      <c r="C133" s="53" t="s">
        <v>1127</v>
      </c>
      <c r="D133" s="54">
        <v>150</v>
      </c>
    </row>
    <row r="134" spans="1:4" x14ac:dyDescent="0.3">
      <c r="A134" s="65" t="s">
        <v>194</v>
      </c>
      <c r="B134" s="56" t="s">
        <v>552</v>
      </c>
      <c r="C134" s="53" t="s">
        <v>1128</v>
      </c>
      <c r="D134" s="54">
        <v>153</v>
      </c>
    </row>
    <row r="135" spans="1:4" x14ac:dyDescent="0.3">
      <c r="A135" s="65" t="s">
        <v>195</v>
      </c>
      <c r="B135" s="56" t="s">
        <v>553</v>
      </c>
      <c r="C135" s="53" t="s">
        <v>1129</v>
      </c>
      <c r="D135" s="54">
        <v>153</v>
      </c>
    </row>
    <row r="136" spans="1:4" x14ac:dyDescent="0.3">
      <c r="A136" s="65" t="s">
        <v>196</v>
      </c>
      <c r="B136" s="56" t="s">
        <v>554</v>
      </c>
      <c r="C136" s="53" t="s">
        <v>1130</v>
      </c>
      <c r="D136" s="54">
        <v>153</v>
      </c>
    </row>
    <row r="137" spans="1:4" x14ac:dyDescent="0.3">
      <c r="A137" s="65" t="s">
        <v>197</v>
      </c>
      <c r="B137" s="56" t="s">
        <v>555</v>
      </c>
      <c r="C137" s="53" t="s">
        <v>1131</v>
      </c>
      <c r="D137" s="54">
        <v>154</v>
      </c>
    </row>
    <row r="138" spans="1:4" x14ac:dyDescent="0.3">
      <c r="A138" s="65" t="s">
        <v>198</v>
      </c>
      <c r="B138" s="56" t="s">
        <v>556</v>
      </c>
      <c r="C138" s="53" t="s">
        <v>1132</v>
      </c>
      <c r="D138" s="54">
        <v>155</v>
      </c>
    </row>
    <row r="139" spans="1:4" x14ac:dyDescent="0.3">
      <c r="A139" s="65" t="s">
        <v>199</v>
      </c>
      <c r="B139" s="56" t="s">
        <v>557</v>
      </c>
      <c r="C139" s="53" t="s">
        <v>1133</v>
      </c>
      <c r="D139" s="54">
        <v>155</v>
      </c>
    </row>
    <row r="140" spans="1:4" x14ac:dyDescent="0.3">
      <c r="A140" s="65" t="s">
        <v>200</v>
      </c>
      <c r="B140" s="56" t="s">
        <v>558</v>
      </c>
      <c r="C140" s="53" t="s">
        <v>1134</v>
      </c>
      <c r="D140" s="54">
        <v>157</v>
      </c>
    </row>
    <row r="141" spans="1:4" x14ac:dyDescent="0.3">
      <c r="A141" s="65" t="s">
        <v>201</v>
      </c>
      <c r="B141" s="56" t="s">
        <v>559</v>
      </c>
      <c r="C141" s="53" t="s">
        <v>1135</v>
      </c>
      <c r="D141" s="54">
        <v>157</v>
      </c>
    </row>
    <row r="142" spans="1:4" x14ac:dyDescent="0.3">
      <c r="A142" s="65" t="s">
        <v>202</v>
      </c>
      <c r="B142" s="56" t="s">
        <v>560</v>
      </c>
      <c r="C142" s="53" t="s">
        <v>1136</v>
      </c>
      <c r="D142" s="54">
        <v>157</v>
      </c>
    </row>
    <row r="143" spans="1:4" x14ac:dyDescent="0.3">
      <c r="A143" s="65" t="s">
        <v>203</v>
      </c>
      <c r="B143" s="56" t="s">
        <v>561</v>
      </c>
      <c r="C143" s="53" t="s">
        <v>1137</v>
      </c>
      <c r="D143" s="54">
        <v>157</v>
      </c>
    </row>
    <row r="144" spans="1:4" x14ac:dyDescent="0.3">
      <c r="A144" s="65" t="s">
        <v>204</v>
      </c>
      <c r="B144" s="56" t="s">
        <v>562</v>
      </c>
      <c r="C144" s="53" t="s">
        <v>1138</v>
      </c>
      <c r="D144" s="54">
        <v>158</v>
      </c>
    </row>
    <row r="145" spans="1:4" x14ac:dyDescent="0.3">
      <c r="A145" s="65" t="s">
        <v>205</v>
      </c>
      <c r="B145" s="56" t="s">
        <v>563</v>
      </c>
      <c r="C145" s="53" t="s">
        <v>1139</v>
      </c>
      <c r="D145" s="54">
        <v>159</v>
      </c>
    </row>
    <row r="146" spans="1:4" x14ac:dyDescent="0.3">
      <c r="A146" s="65" t="s">
        <v>206</v>
      </c>
      <c r="B146" s="56" t="s">
        <v>564</v>
      </c>
      <c r="C146" s="53" t="s">
        <v>1140</v>
      </c>
      <c r="D146" s="54">
        <v>159</v>
      </c>
    </row>
    <row r="147" spans="1:4" x14ac:dyDescent="0.3">
      <c r="A147" s="65" t="s">
        <v>207</v>
      </c>
      <c r="B147" s="56" t="s">
        <v>565</v>
      </c>
      <c r="C147" s="53" t="s">
        <v>1141</v>
      </c>
      <c r="D147" s="54">
        <v>159</v>
      </c>
    </row>
    <row r="148" spans="1:4" x14ac:dyDescent="0.3">
      <c r="A148" s="64" t="s">
        <v>208</v>
      </c>
      <c r="B148" s="56" t="s">
        <v>566</v>
      </c>
      <c r="C148" s="53" t="s">
        <v>1142</v>
      </c>
      <c r="D148" s="54">
        <v>160</v>
      </c>
    </row>
    <row r="149" spans="1:4" x14ac:dyDescent="0.3">
      <c r="A149" s="64" t="s">
        <v>209</v>
      </c>
      <c r="B149" s="56" t="s">
        <v>567</v>
      </c>
      <c r="C149" s="53" t="s">
        <v>1143</v>
      </c>
      <c r="D149" s="54">
        <v>161</v>
      </c>
    </row>
    <row r="150" spans="1:4" x14ac:dyDescent="0.3">
      <c r="A150" s="64" t="s">
        <v>210</v>
      </c>
      <c r="B150" s="56" t="s">
        <v>568</v>
      </c>
      <c r="C150" s="53" t="s">
        <v>1144</v>
      </c>
      <c r="D150" s="54">
        <v>161</v>
      </c>
    </row>
    <row r="151" spans="1:4" x14ac:dyDescent="0.3">
      <c r="A151" s="64" t="s">
        <v>211</v>
      </c>
      <c r="B151" s="56" t="s">
        <v>569</v>
      </c>
      <c r="C151" s="53" t="s">
        <v>1145</v>
      </c>
      <c r="D151" s="54">
        <v>161</v>
      </c>
    </row>
    <row r="152" spans="1:4" x14ac:dyDescent="0.3">
      <c r="A152" s="64" t="s">
        <v>212</v>
      </c>
      <c r="B152" s="56" t="s">
        <v>570</v>
      </c>
      <c r="C152" s="53" t="s">
        <v>1146</v>
      </c>
      <c r="D152" s="54">
        <v>161</v>
      </c>
    </row>
    <row r="153" spans="1:4" x14ac:dyDescent="0.3">
      <c r="A153" s="64" t="s">
        <v>213</v>
      </c>
      <c r="B153" s="56" t="s">
        <v>571</v>
      </c>
      <c r="C153" s="53" t="s">
        <v>1147</v>
      </c>
      <c r="D153" s="54">
        <v>161</v>
      </c>
    </row>
    <row r="154" spans="1:4" x14ac:dyDescent="0.3">
      <c r="A154" s="64" t="s">
        <v>214</v>
      </c>
      <c r="B154" s="56" t="s">
        <v>572</v>
      </c>
      <c r="C154" s="53" t="s">
        <v>1148</v>
      </c>
      <c r="D154" s="54">
        <v>162</v>
      </c>
    </row>
    <row r="155" spans="1:4" x14ac:dyDescent="0.3">
      <c r="A155" s="64" t="s">
        <v>215</v>
      </c>
      <c r="B155" s="56" t="s">
        <v>573</v>
      </c>
      <c r="C155" s="53" t="s">
        <v>1149</v>
      </c>
      <c r="D155" s="54">
        <v>162</v>
      </c>
    </row>
    <row r="156" spans="1:4" x14ac:dyDescent="0.3">
      <c r="A156" s="64" t="s">
        <v>216</v>
      </c>
      <c r="B156" s="56" t="s">
        <v>574</v>
      </c>
      <c r="C156" s="53" t="s">
        <v>1150</v>
      </c>
      <c r="D156" s="54">
        <v>163</v>
      </c>
    </row>
    <row r="157" spans="1:4" x14ac:dyDescent="0.3">
      <c r="A157" s="64" t="s">
        <v>217</v>
      </c>
      <c r="B157" s="56" t="s">
        <v>575</v>
      </c>
      <c r="C157" s="53" t="s">
        <v>1151</v>
      </c>
      <c r="D157" s="54">
        <v>165</v>
      </c>
    </row>
    <row r="158" spans="1:4" x14ac:dyDescent="0.3">
      <c r="A158" s="64" t="s">
        <v>218</v>
      </c>
      <c r="B158" s="56" t="s">
        <v>576</v>
      </c>
      <c r="C158" s="53" t="s">
        <v>1152</v>
      </c>
      <c r="D158" s="54">
        <v>166</v>
      </c>
    </row>
    <row r="159" spans="1:4" x14ac:dyDescent="0.3">
      <c r="A159" s="64" t="s">
        <v>219</v>
      </c>
      <c r="B159" s="56" t="s">
        <v>577</v>
      </c>
      <c r="C159" s="53" t="s">
        <v>1153</v>
      </c>
      <c r="D159" s="54">
        <v>166</v>
      </c>
    </row>
    <row r="160" spans="1:4" x14ac:dyDescent="0.3">
      <c r="A160" s="64" t="s">
        <v>220</v>
      </c>
      <c r="B160" s="56" t="s">
        <v>578</v>
      </c>
      <c r="C160" s="53" t="s">
        <v>1154</v>
      </c>
      <c r="D160" s="54">
        <v>166</v>
      </c>
    </row>
    <row r="161" spans="1:4" x14ac:dyDescent="0.3">
      <c r="A161" s="35" t="s">
        <v>221</v>
      </c>
      <c r="B161" s="56" t="s">
        <v>579</v>
      </c>
      <c r="C161" s="53" t="s">
        <v>1155</v>
      </c>
      <c r="D161" s="54">
        <v>167</v>
      </c>
    </row>
    <row r="162" spans="1:4" x14ac:dyDescent="0.3">
      <c r="A162" s="35" t="s">
        <v>222</v>
      </c>
      <c r="B162" s="56" t="s">
        <v>580</v>
      </c>
      <c r="C162" s="53" t="s">
        <v>1156</v>
      </c>
      <c r="D162" s="54">
        <v>167</v>
      </c>
    </row>
    <row r="163" spans="1:4" x14ac:dyDescent="0.3">
      <c r="A163" s="35" t="s">
        <v>223</v>
      </c>
      <c r="B163" s="56" t="s">
        <v>581</v>
      </c>
      <c r="C163" s="53" t="s">
        <v>1157</v>
      </c>
      <c r="D163" s="54">
        <v>167</v>
      </c>
    </row>
    <row r="164" spans="1:4" x14ac:dyDescent="0.3">
      <c r="A164" s="35" t="s">
        <v>224</v>
      </c>
      <c r="B164" s="56" t="s">
        <v>582</v>
      </c>
      <c r="C164" s="53" t="s">
        <v>1158</v>
      </c>
      <c r="D164" s="54">
        <v>169</v>
      </c>
    </row>
    <row r="165" spans="1:4" x14ac:dyDescent="0.3">
      <c r="A165" s="35" t="s">
        <v>225</v>
      </c>
      <c r="B165" s="56" t="s">
        <v>583</v>
      </c>
      <c r="C165" s="53" t="s">
        <v>1159</v>
      </c>
      <c r="D165" s="54">
        <v>169</v>
      </c>
    </row>
    <row r="166" spans="1:4" x14ac:dyDescent="0.3">
      <c r="A166" s="35" t="s">
        <v>226</v>
      </c>
      <c r="B166" s="56" t="s">
        <v>584</v>
      </c>
      <c r="C166" s="53" t="s">
        <v>1160</v>
      </c>
      <c r="D166" s="54">
        <v>169</v>
      </c>
    </row>
    <row r="167" spans="1:4" x14ac:dyDescent="0.3">
      <c r="A167" s="35" t="s">
        <v>227</v>
      </c>
      <c r="B167" s="56" t="s">
        <v>585</v>
      </c>
      <c r="C167" s="53" t="s">
        <v>1161</v>
      </c>
      <c r="D167" s="54">
        <v>169</v>
      </c>
    </row>
    <row r="168" spans="1:4" x14ac:dyDescent="0.3">
      <c r="A168" s="35" t="s">
        <v>228</v>
      </c>
      <c r="B168" s="56" t="s">
        <v>586</v>
      </c>
      <c r="C168" s="53" t="s">
        <v>1162</v>
      </c>
      <c r="D168" s="54">
        <v>170</v>
      </c>
    </row>
    <row r="169" spans="1:4" x14ac:dyDescent="0.3">
      <c r="A169" s="35" t="s">
        <v>229</v>
      </c>
      <c r="B169" s="56" t="s">
        <v>587</v>
      </c>
      <c r="C169" s="53" t="s">
        <v>1163</v>
      </c>
      <c r="D169" s="54">
        <v>170</v>
      </c>
    </row>
    <row r="170" spans="1:4" x14ac:dyDescent="0.3">
      <c r="A170" s="35" t="s">
        <v>230</v>
      </c>
      <c r="B170" s="56" t="s">
        <v>588</v>
      </c>
      <c r="C170" s="53" t="s">
        <v>1164</v>
      </c>
      <c r="D170" s="54">
        <v>171</v>
      </c>
    </row>
    <row r="171" spans="1:4" x14ac:dyDescent="0.3">
      <c r="A171" s="35" t="s">
        <v>231</v>
      </c>
      <c r="B171" s="56" t="s">
        <v>589</v>
      </c>
      <c r="C171" s="53" t="s">
        <v>1165</v>
      </c>
      <c r="D171" s="54">
        <v>171</v>
      </c>
    </row>
    <row r="172" spans="1:4" x14ac:dyDescent="0.3">
      <c r="A172" s="35" t="s">
        <v>232</v>
      </c>
      <c r="B172" s="56" t="s">
        <v>590</v>
      </c>
      <c r="C172" s="53" t="s">
        <v>1166</v>
      </c>
      <c r="D172" s="54">
        <v>171</v>
      </c>
    </row>
    <row r="173" spans="1:4" x14ac:dyDescent="0.3">
      <c r="A173" s="35" t="s">
        <v>233</v>
      </c>
      <c r="B173" s="56" t="s">
        <v>591</v>
      </c>
      <c r="C173" s="53" t="s">
        <v>1167</v>
      </c>
      <c r="D173" s="54">
        <v>171</v>
      </c>
    </row>
    <row r="174" spans="1:4" x14ac:dyDescent="0.3">
      <c r="A174" s="35" t="s">
        <v>234</v>
      </c>
      <c r="B174" s="56">
        <v>8.4</v>
      </c>
      <c r="C174" s="53" t="s">
        <v>1168</v>
      </c>
      <c r="D174" s="54">
        <v>171</v>
      </c>
    </row>
    <row r="175" spans="1:4" x14ac:dyDescent="0.3">
      <c r="A175" s="35" t="s">
        <v>235</v>
      </c>
      <c r="B175" s="56" t="s">
        <v>592</v>
      </c>
      <c r="C175" s="53" t="s">
        <v>1169</v>
      </c>
      <c r="D175" s="54">
        <v>171</v>
      </c>
    </row>
    <row r="176" spans="1:4" x14ac:dyDescent="0.3">
      <c r="A176" s="35" t="s">
        <v>236</v>
      </c>
      <c r="B176" s="56" t="s">
        <v>593</v>
      </c>
      <c r="C176" s="53" t="s">
        <v>1170</v>
      </c>
      <c r="D176" s="54">
        <v>174</v>
      </c>
    </row>
    <row r="177" spans="1:4" x14ac:dyDescent="0.3">
      <c r="A177" s="35" t="s">
        <v>237</v>
      </c>
      <c r="B177" s="56" t="s">
        <v>594</v>
      </c>
      <c r="C177" s="53" t="s">
        <v>1171</v>
      </c>
      <c r="D177" s="54">
        <v>176</v>
      </c>
    </row>
    <row r="178" spans="1:4" x14ac:dyDescent="0.3">
      <c r="A178" s="35" t="s">
        <v>238</v>
      </c>
      <c r="B178" s="56" t="s">
        <v>595</v>
      </c>
      <c r="C178" s="53" t="s">
        <v>1172</v>
      </c>
      <c r="D178" s="54">
        <v>176</v>
      </c>
    </row>
    <row r="179" spans="1:4" x14ac:dyDescent="0.3">
      <c r="A179" s="35" t="s">
        <v>239</v>
      </c>
      <c r="B179" s="56" t="s">
        <v>596</v>
      </c>
      <c r="C179" s="53" t="s">
        <v>1173</v>
      </c>
      <c r="D179" s="54">
        <v>176</v>
      </c>
    </row>
    <row r="180" spans="1:4" x14ac:dyDescent="0.3">
      <c r="A180" s="35" t="s">
        <v>240</v>
      </c>
      <c r="B180" s="56">
        <v>8.5</v>
      </c>
      <c r="C180" s="53" t="s">
        <v>1063</v>
      </c>
      <c r="D180" s="54">
        <v>177</v>
      </c>
    </row>
    <row r="181" spans="1:4" x14ac:dyDescent="0.3">
      <c r="A181" s="35" t="s">
        <v>241</v>
      </c>
      <c r="B181" s="56" t="s">
        <v>597</v>
      </c>
      <c r="C181" s="53" t="s">
        <v>1174</v>
      </c>
      <c r="D181" s="54">
        <v>177</v>
      </c>
    </row>
    <row r="182" spans="1:4" x14ac:dyDescent="0.3">
      <c r="A182" s="35" t="s">
        <v>242</v>
      </c>
      <c r="B182" s="56" t="s">
        <v>598</v>
      </c>
      <c r="C182" s="53" t="s">
        <v>1175</v>
      </c>
      <c r="D182" s="54">
        <v>181</v>
      </c>
    </row>
    <row r="183" spans="1:4" x14ac:dyDescent="0.3">
      <c r="A183" s="35" t="s">
        <v>243</v>
      </c>
      <c r="B183" s="56" t="s">
        <v>599</v>
      </c>
      <c r="C183" s="53" t="s">
        <v>960</v>
      </c>
      <c r="D183" s="54">
        <v>181</v>
      </c>
    </row>
    <row r="184" spans="1:4" x14ac:dyDescent="0.3">
      <c r="A184" s="35" t="s">
        <v>244</v>
      </c>
      <c r="B184" s="56" t="s">
        <v>600</v>
      </c>
      <c r="C184" s="53" t="s">
        <v>961</v>
      </c>
      <c r="D184" s="54">
        <v>181</v>
      </c>
    </row>
    <row r="185" spans="1:4" x14ac:dyDescent="0.3">
      <c r="A185" s="35" t="s">
        <v>245</v>
      </c>
      <c r="B185" s="56" t="s">
        <v>601</v>
      </c>
      <c r="C185" s="53" t="s">
        <v>962</v>
      </c>
      <c r="D185" s="54">
        <v>182</v>
      </c>
    </row>
    <row r="186" spans="1:4" x14ac:dyDescent="0.3">
      <c r="A186" s="35" t="s">
        <v>246</v>
      </c>
      <c r="B186" s="56" t="s">
        <v>602</v>
      </c>
      <c r="C186" s="53" t="s">
        <v>853</v>
      </c>
      <c r="D186" s="54">
        <v>182</v>
      </c>
    </row>
    <row r="187" spans="1:4" x14ac:dyDescent="0.3">
      <c r="A187" s="35" t="s">
        <v>247</v>
      </c>
      <c r="B187" s="56" t="s">
        <v>603</v>
      </c>
      <c r="C187" s="53" t="s">
        <v>963</v>
      </c>
      <c r="D187" s="54">
        <v>182</v>
      </c>
    </row>
    <row r="188" spans="1:4" x14ac:dyDescent="0.3">
      <c r="A188" s="35" t="s">
        <v>248</v>
      </c>
      <c r="B188" s="56" t="s">
        <v>604</v>
      </c>
      <c r="C188" s="53" t="s">
        <v>964</v>
      </c>
      <c r="D188" s="54">
        <v>182</v>
      </c>
    </row>
    <row r="189" spans="1:4" x14ac:dyDescent="0.3">
      <c r="A189" s="35" t="s">
        <v>249</v>
      </c>
      <c r="B189" s="56" t="s">
        <v>605</v>
      </c>
      <c r="C189" s="53" t="s">
        <v>965</v>
      </c>
      <c r="D189" s="54">
        <v>183</v>
      </c>
    </row>
    <row r="190" spans="1:4" x14ac:dyDescent="0.3">
      <c r="A190" s="35" t="s">
        <v>250</v>
      </c>
      <c r="B190" s="56" t="s">
        <v>606</v>
      </c>
      <c r="C190" s="53" t="s">
        <v>798</v>
      </c>
      <c r="D190" s="54">
        <v>183</v>
      </c>
    </row>
    <row r="191" spans="1:4" x14ac:dyDescent="0.3">
      <c r="A191" s="35" t="s">
        <v>251</v>
      </c>
      <c r="B191" s="56" t="s">
        <v>607</v>
      </c>
      <c r="C191" s="53" t="s">
        <v>966</v>
      </c>
      <c r="D191" s="54">
        <v>183</v>
      </c>
    </row>
    <row r="192" spans="1:4" x14ac:dyDescent="0.3">
      <c r="A192" s="35" t="s">
        <v>252</v>
      </c>
      <c r="B192" s="56" t="s">
        <v>608</v>
      </c>
      <c r="C192" s="53" t="s">
        <v>967</v>
      </c>
      <c r="D192" s="54">
        <v>184</v>
      </c>
    </row>
    <row r="193" spans="1:4" x14ac:dyDescent="0.3">
      <c r="A193" s="35" t="s">
        <v>253</v>
      </c>
      <c r="B193" s="56" t="s">
        <v>609</v>
      </c>
      <c r="C193" s="53" t="s">
        <v>968</v>
      </c>
      <c r="D193" s="54">
        <v>185</v>
      </c>
    </row>
    <row r="194" spans="1:4" x14ac:dyDescent="0.3">
      <c r="A194" s="35" t="s">
        <v>254</v>
      </c>
      <c r="B194" s="56" t="s">
        <v>610</v>
      </c>
      <c r="C194" s="53" t="s">
        <v>854</v>
      </c>
      <c r="D194" s="54">
        <v>185</v>
      </c>
    </row>
    <row r="195" spans="1:4" x14ac:dyDescent="0.3">
      <c r="A195" s="35" t="s">
        <v>255</v>
      </c>
      <c r="B195" s="56" t="s">
        <v>611</v>
      </c>
      <c r="C195" s="53" t="s">
        <v>969</v>
      </c>
      <c r="D195" s="54">
        <v>185</v>
      </c>
    </row>
    <row r="196" spans="1:4" x14ac:dyDescent="0.3">
      <c r="A196" s="35" t="s">
        <v>256</v>
      </c>
      <c r="B196" s="56" t="s">
        <v>612</v>
      </c>
      <c r="C196" s="53" t="s">
        <v>970</v>
      </c>
      <c r="D196" s="54">
        <v>185</v>
      </c>
    </row>
    <row r="197" spans="1:4" x14ac:dyDescent="0.3">
      <c r="A197" s="35" t="s">
        <v>257</v>
      </c>
      <c r="B197" s="56" t="s">
        <v>613</v>
      </c>
      <c r="C197" s="53" t="s">
        <v>971</v>
      </c>
      <c r="D197" s="54">
        <v>185</v>
      </c>
    </row>
    <row r="198" spans="1:4" x14ac:dyDescent="0.3">
      <c r="A198" s="35" t="s">
        <v>258</v>
      </c>
      <c r="B198" s="56" t="s">
        <v>614</v>
      </c>
      <c r="C198" s="53" t="s">
        <v>972</v>
      </c>
      <c r="D198" s="54">
        <v>186</v>
      </c>
    </row>
    <row r="199" spans="1:4" x14ac:dyDescent="0.3">
      <c r="A199" s="35" t="s">
        <v>259</v>
      </c>
      <c r="B199" s="56" t="s">
        <v>615</v>
      </c>
      <c r="C199" s="53" t="s">
        <v>973</v>
      </c>
      <c r="D199" s="54">
        <v>186</v>
      </c>
    </row>
    <row r="200" spans="1:4" x14ac:dyDescent="0.3">
      <c r="A200" s="35" t="s">
        <v>260</v>
      </c>
      <c r="B200" s="56" t="s">
        <v>616</v>
      </c>
      <c r="C200" s="53" t="s">
        <v>974</v>
      </c>
      <c r="D200" s="54">
        <v>186</v>
      </c>
    </row>
    <row r="201" spans="1:4" x14ac:dyDescent="0.3">
      <c r="A201" s="35" t="s">
        <v>261</v>
      </c>
      <c r="B201" s="56" t="s">
        <v>617</v>
      </c>
      <c r="C201" s="53" t="s">
        <v>975</v>
      </c>
      <c r="D201" s="54">
        <v>187</v>
      </c>
    </row>
    <row r="202" spans="1:4" x14ac:dyDescent="0.3">
      <c r="A202" s="35" t="s">
        <v>262</v>
      </c>
      <c r="B202" s="56" t="s">
        <v>618</v>
      </c>
      <c r="C202" s="53" t="s">
        <v>1176</v>
      </c>
      <c r="D202" s="54">
        <v>187</v>
      </c>
    </row>
    <row r="203" spans="1:4" x14ac:dyDescent="0.3">
      <c r="A203" s="35" t="s">
        <v>263</v>
      </c>
      <c r="B203" s="56" t="s">
        <v>619</v>
      </c>
      <c r="C203" s="53" t="s">
        <v>976</v>
      </c>
      <c r="D203" s="54">
        <v>187</v>
      </c>
    </row>
    <row r="204" spans="1:4" x14ac:dyDescent="0.3">
      <c r="A204" s="35" t="s">
        <v>264</v>
      </c>
      <c r="B204" s="56" t="s">
        <v>620</v>
      </c>
      <c r="C204" s="53" t="s">
        <v>977</v>
      </c>
      <c r="D204" s="54">
        <v>188</v>
      </c>
    </row>
    <row r="205" spans="1:4" x14ac:dyDescent="0.3">
      <c r="A205" s="35" t="s">
        <v>265</v>
      </c>
      <c r="B205" s="56" t="s">
        <v>621</v>
      </c>
      <c r="C205" s="53" t="s">
        <v>978</v>
      </c>
      <c r="D205" s="54">
        <v>188</v>
      </c>
    </row>
    <row r="206" spans="1:4" x14ac:dyDescent="0.3">
      <c r="A206" s="35" t="s">
        <v>266</v>
      </c>
      <c r="B206" s="56">
        <v>8.6</v>
      </c>
      <c r="C206" s="53" t="s">
        <v>979</v>
      </c>
      <c r="D206" s="54">
        <v>188</v>
      </c>
    </row>
    <row r="207" spans="1:4" x14ac:dyDescent="0.3">
      <c r="A207" s="35" t="s">
        <v>267</v>
      </c>
      <c r="B207" s="56" t="s">
        <v>622</v>
      </c>
      <c r="C207" s="53" t="s">
        <v>799</v>
      </c>
      <c r="D207" s="54">
        <v>188</v>
      </c>
    </row>
    <row r="208" spans="1:4" x14ac:dyDescent="0.3">
      <c r="A208" s="35" t="s">
        <v>268</v>
      </c>
      <c r="B208" s="56" t="s">
        <v>623</v>
      </c>
      <c r="C208" s="53" t="s">
        <v>1177</v>
      </c>
      <c r="D208" s="54">
        <v>191</v>
      </c>
    </row>
    <row r="209" spans="1:4" x14ac:dyDescent="0.3">
      <c r="A209" s="35" t="s">
        <v>269</v>
      </c>
      <c r="B209" s="56" t="s">
        <v>624</v>
      </c>
      <c r="C209" s="53" t="s">
        <v>855</v>
      </c>
      <c r="D209" s="54">
        <v>191</v>
      </c>
    </row>
    <row r="210" spans="1:4" x14ac:dyDescent="0.3">
      <c r="A210" s="35" t="s">
        <v>270</v>
      </c>
      <c r="B210" s="56" t="s">
        <v>625</v>
      </c>
      <c r="C210" s="53" t="s">
        <v>1064</v>
      </c>
      <c r="D210" s="54">
        <v>191</v>
      </c>
    </row>
    <row r="211" spans="1:4" x14ac:dyDescent="0.3">
      <c r="A211" s="35" t="s">
        <v>271</v>
      </c>
      <c r="B211" s="56" t="s">
        <v>626</v>
      </c>
      <c r="C211" s="53" t="s">
        <v>1065</v>
      </c>
      <c r="D211" s="54">
        <v>192</v>
      </c>
    </row>
    <row r="212" spans="1:4" x14ac:dyDescent="0.3">
      <c r="A212" s="35" t="s">
        <v>272</v>
      </c>
      <c r="B212" s="56">
        <v>8.6999999999999993</v>
      </c>
      <c r="C212" s="53" t="s">
        <v>856</v>
      </c>
      <c r="D212" s="54">
        <v>194</v>
      </c>
    </row>
    <row r="213" spans="1:4" x14ac:dyDescent="0.3">
      <c r="A213" s="35" t="s">
        <v>273</v>
      </c>
      <c r="B213" s="56" t="s">
        <v>627</v>
      </c>
      <c r="C213" s="53" t="s">
        <v>980</v>
      </c>
      <c r="D213" s="54">
        <v>194</v>
      </c>
    </row>
    <row r="214" spans="1:4" x14ac:dyDescent="0.3">
      <c r="A214" s="35" t="s">
        <v>274</v>
      </c>
      <c r="B214" s="56" t="s">
        <v>628</v>
      </c>
      <c r="C214" s="53" t="s">
        <v>1178</v>
      </c>
      <c r="D214" s="54">
        <v>194</v>
      </c>
    </row>
    <row r="215" spans="1:4" x14ac:dyDescent="0.3">
      <c r="A215" s="35" t="s">
        <v>275</v>
      </c>
      <c r="B215" s="56" t="s">
        <v>629</v>
      </c>
      <c r="C215" s="53" t="s">
        <v>896</v>
      </c>
      <c r="D215" s="54">
        <v>195</v>
      </c>
    </row>
    <row r="216" spans="1:4" x14ac:dyDescent="0.3">
      <c r="A216" s="35" t="s">
        <v>276</v>
      </c>
      <c r="B216" s="56" t="s">
        <v>630</v>
      </c>
      <c r="C216" s="53" t="s">
        <v>1179</v>
      </c>
      <c r="D216" s="54">
        <v>198</v>
      </c>
    </row>
    <row r="217" spans="1:4" x14ac:dyDescent="0.3">
      <c r="A217" s="35" t="s">
        <v>277</v>
      </c>
      <c r="B217" s="56" t="s">
        <v>631</v>
      </c>
      <c r="C217" s="53" t="s">
        <v>981</v>
      </c>
      <c r="D217" s="54">
        <v>198</v>
      </c>
    </row>
    <row r="218" spans="1:4" x14ac:dyDescent="0.3">
      <c r="A218" s="35" t="s">
        <v>278</v>
      </c>
      <c r="B218" s="56" t="s">
        <v>632</v>
      </c>
      <c r="C218" s="53" t="s">
        <v>1180</v>
      </c>
      <c r="D218" s="54">
        <v>199</v>
      </c>
    </row>
    <row r="219" spans="1:4" x14ac:dyDescent="0.3">
      <c r="A219" s="35" t="s">
        <v>279</v>
      </c>
      <c r="B219" s="56" t="s">
        <v>633</v>
      </c>
      <c r="C219" s="53" t="s">
        <v>982</v>
      </c>
      <c r="D219" s="54">
        <v>199</v>
      </c>
    </row>
    <row r="220" spans="1:4" x14ac:dyDescent="0.3">
      <c r="A220" s="67" t="s">
        <v>636</v>
      </c>
      <c r="B220" s="56" t="s">
        <v>634</v>
      </c>
      <c r="C220" s="53" t="s">
        <v>635</v>
      </c>
      <c r="D220" s="54">
        <v>199</v>
      </c>
    </row>
    <row r="221" spans="1:4" x14ac:dyDescent="0.3">
      <c r="A221" s="35" t="s">
        <v>280</v>
      </c>
      <c r="B221" s="56">
        <v>8.8000000000000007</v>
      </c>
      <c r="C221" s="53" t="s">
        <v>897</v>
      </c>
      <c r="D221" s="54">
        <v>201</v>
      </c>
    </row>
    <row r="222" spans="1:4" x14ac:dyDescent="0.3">
      <c r="A222" s="35" t="s">
        <v>281</v>
      </c>
      <c r="B222" s="56">
        <v>9</v>
      </c>
      <c r="C222" s="53" t="s">
        <v>1181</v>
      </c>
      <c r="D222" s="54">
        <v>206</v>
      </c>
    </row>
    <row r="223" spans="1:4" x14ac:dyDescent="0.3">
      <c r="A223" s="35" t="s">
        <v>282</v>
      </c>
      <c r="B223" s="56">
        <v>9.1</v>
      </c>
      <c r="C223" s="53" t="s">
        <v>857</v>
      </c>
      <c r="D223" s="54">
        <v>207</v>
      </c>
    </row>
    <row r="224" spans="1:4" x14ac:dyDescent="0.3">
      <c r="A224" s="35" t="s">
        <v>283</v>
      </c>
      <c r="B224" s="56" t="s">
        <v>637</v>
      </c>
      <c r="C224" s="53" t="s">
        <v>1066</v>
      </c>
      <c r="D224" s="54">
        <v>207</v>
      </c>
    </row>
    <row r="225" spans="1:4" x14ac:dyDescent="0.3">
      <c r="A225" s="35" t="s">
        <v>284</v>
      </c>
      <c r="B225" s="56" t="s">
        <v>638</v>
      </c>
      <c r="C225" s="53" t="s">
        <v>800</v>
      </c>
      <c r="D225" s="54">
        <v>207</v>
      </c>
    </row>
    <row r="226" spans="1:4" x14ac:dyDescent="0.3">
      <c r="A226" s="35" t="s">
        <v>285</v>
      </c>
      <c r="B226" s="56">
        <v>9.1999999999999993</v>
      </c>
      <c r="C226" s="53" t="s">
        <v>898</v>
      </c>
      <c r="D226" s="54">
        <v>209</v>
      </c>
    </row>
    <row r="227" spans="1:4" x14ac:dyDescent="0.3">
      <c r="A227" s="35" t="s">
        <v>286</v>
      </c>
      <c r="B227" s="56" t="s">
        <v>639</v>
      </c>
      <c r="C227" s="53" t="s">
        <v>1067</v>
      </c>
      <c r="D227" s="54">
        <v>209</v>
      </c>
    </row>
    <row r="228" spans="1:4" x14ac:dyDescent="0.3">
      <c r="A228" s="35" t="s">
        <v>287</v>
      </c>
      <c r="B228" s="56" t="s">
        <v>640</v>
      </c>
      <c r="C228" s="53" t="s">
        <v>858</v>
      </c>
      <c r="D228" s="54">
        <v>209</v>
      </c>
    </row>
    <row r="229" spans="1:4" x14ac:dyDescent="0.3">
      <c r="A229" s="35" t="s">
        <v>288</v>
      </c>
      <c r="B229" s="56" t="s">
        <v>641</v>
      </c>
      <c r="C229" s="53" t="s">
        <v>859</v>
      </c>
      <c r="D229" s="54">
        <v>209</v>
      </c>
    </row>
    <row r="230" spans="1:4" x14ac:dyDescent="0.3">
      <c r="A230" s="35" t="s">
        <v>289</v>
      </c>
      <c r="B230" s="56" t="s">
        <v>642</v>
      </c>
      <c r="C230" s="53" t="s">
        <v>1068</v>
      </c>
      <c r="D230" s="54">
        <v>209</v>
      </c>
    </row>
    <row r="231" spans="1:4" x14ac:dyDescent="0.3">
      <c r="A231" s="35" t="s">
        <v>290</v>
      </c>
      <c r="B231" s="56" t="s">
        <v>643</v>
      </c>
      <c r="C231" s="53" t="s">
        <v>801</v>
      </c>
      <c r="D231" s="54">
        <v>210</v>
      </c>
    </row>
    <row r="232" spans="1:4" x14ac:dyDescent="0.3">
      <c r="A232" s="35" t="s">
        <v>291</v>
      </c>
      <c r="B232" s="56" t="s">
        <v>644</v>
      </c>
      <c r="C232" s="53" t="s">
        <v>860</v>
      </c>
      <c r="D232" s="54">
        <v>210</v>
      </c>
    </row>
    <row r="233" spans="1:4" x14ac:dyDescent="0.3">
      <c r="A233" s="35" t="s">
        <v>292</v>
      </c>
      <c r="B233" s="56" t="s">
        <v>645</v>
      </c>
      <c r="C233" s="53" t="s">
        <v>983</v>
      </c>
      <c r="D233" s="54">
        <v>210</v>
      </c>
    </row>
    <row r="234" spans="1:4" x14ac:dyDescent="0.3">
      <c r="A234" s="35" t="s">
        <v>293</v>
      </c>
      <c r="B234" s="56" t="s">
        <v>646</v>
      </c>
      <c r="C234" s="53" t="s">
        <v>1069</v>
      </c>
      <c r="D234" s="54">
        <v>210</v>
      </c>
    </row>
    <row r="235" spans="1:4" x14ac:dyDescent="0.3">
      <c r="A235" s="35" t="s">
        <v>294</v>
      </c>
      <c r="B235" s="56" t="s">
        <v>647</v>
      </c>
      <c r="C235" s="53" t="s">
        <v>861</v>
      </c>
      <c r="D235" s="54">
        <v>210</v>
      </c>
    </row>
    <row r="236" spans="1:4" x14ac:dyDescent="0.3">
      <c r="A236" s="35" t="s">
        <v>295</v>
      </c>
      <c r="B236" s="56" t="s">
        <v>648</v>
      </c>
      <c r="C236" s="53" t="s">
        <v>862</v>
      </c>
      <c r="D236" s="54">
        <v>210</v>
      </c>
    </row>
    <row r="237" spans="1:4" x14ac:dyDescent="0.3">
      <c r="A237" s="35" t="s">
        <v>296</v>
      </c>
      <c r="B237" s="56" t="s">
        <v>649</v>
      </c>
      <c r="C237" s="53" t="s">
        <v>1070</v>
      </c>
      <c r="D237" s="54">
        <v>210</v>
      </c>
    </row>
    <row r="238" spans="1:4" x14ac:dyDescent="0.3">
      <c r="A238" s="35" t="s">
        <v>297</v>
      </c>
      <c r="B238" s="56" t="s">
        <v>650</v>
      </c>
      <c r="C238" s="53" t="s">
        <v>802</v>
      </c>
      <c r="D238" s="54">
        <v>211</v>
      </c>
    </row>
    <row r="239" spans="1:4" x14ac:dyDescent="0.3">
      <c r="A239" s="35" t="s">
        <v>298</v>
      </c>
      <c r="B239" s="56" t="s">
        <v>651</v>
      </c>
      <c r="C239" s="53" t="s">
        <v>863</v>
      </c>
      <c r="D239" s="54">
        <v>211</v>
      </c>
    </row>
    <row r="240" spans="1:4" x14ac:dyDescent="0.3">
      <c r="A240" s="35" t="s">
        <v>299</v>
      </c>
      <c r="B240" s="56" t="s">
        <v>652</v>
      </c>
      <c r="C240" s="53" t="s">
        <v>984</v>
      </c>
      <c r="D240" s="54">
        <v>211</v>
      </c>
    </row>
    <row r="241" spans="1:4" x14ac:dyDescent="0.3">
      <c r="A241" s="35" t="s">
        <v>300</v>
      </c>
      <c r="B241" s="56">
        <v>9.3000000000000007</v>
      </c>
      <c r="C241" s="53" t="s">
        <v>1071</v>
      </c>
      <c r="D241" s="54">
        <v>211</v>
      </c>
    </row>
    <row r="242" spans="1:4" x14ac:dyDescent="0.3">
      <c r="A242" s="35" t="s">
        <v>301</v>
      </c>
      <c r="B242" s="56" t="s">
        <v>653</v>
      </c>
      <c r="C242" s="53" t="s">
        <v>899</v>
      </c>
      <c r="D242" s="54">
        <v>211</v>
      </c>
    </row>
    <row r="243" spans="1:4" x14ac:dyDescent="0.3">
      <c r="A243" s="35" t="s">
        <v>302</v>
      </c>
      <c r="B243" s="56" t="s">
        <v>654</v>
      </c>
      <c r="C243" s="53" t="s">
        <v>985</v>
      </c>
      <c r="D243" s="54">
        <v>211</v>
      </c>
    </row>
    <row r="244" spans="1:4" x14ac:dyDescent="0.3">
      <c r="A244" s="35" t="s">
        <v>303</v>
      </c>
      <c r="B244" s="56" t="s">
        <v>655</v>
      </c>
      <c r="C244" s="53" t="s">
        <v>986</v>
      </c>
      <c r="D244" s="54">
        <v>211</v>
      </c>
    </row>
    <row r="245" spans="1:4" x14ac:dyDescent="0.3">
      <c r="A245" s="35" t="s">
        <v>304</v>
      </c>
      <c r="B245" s="56" t="s">
        <v>656</v>
      </c>
      <c r="C245" s="53" t="s">
        <v>900</v>
      </c>
      <c r="D245" s="54">
        <v>212</v>
      </c>
    </row>
    <row r="246" spans="1:4" x14ac:dyDescent="0.3">
      <c r="A246" s="35" t="s">
        <v>305</v>
      </c>
      <c r="B246" s="56">
        <v>9.4</v>
      </c>
      <c r="C246" s="53" t="s">
        <v>803</v>
      </c>
      <c r="D246" s="54">
        <v>212</v>
      </c>
    </row>
    <row r="247" spans="1:4" x14ac:dyDescent="0.3">
      <c r="A247" s="35" t="s">
        <v>306</v>
      </c>
      <c r="B247" s="56" t="s">
        <v>657</v>
      </c>
      <c r="C247" s="53" t="s">
        <v>901</v>
      </c>
      <c r="D247" s="54">
        <v>212</v>
      </c>
    </row>
    <row r="248" spans="1:4" x14ac:dyDescent="0.3">
      <c r="A248" s="35" t="s">
        <v>307</v>
      </c>
      <c r="B248" s="56" t="s">
        <v>658</v>
      </c>
      <c r="C248" s="53" t="s">
        <v>987</v>
      </c>
      <c r="D248" s="54">
        <v>213</v>
      </c>
    </row>
    <row r="249" spans="1:4" x14ac:dyDescent="0.3">
      <c r="A249" s="35" t="s">
        <v>308</v>
      </c>
      <c r="B249" s="56" t="s">
        <v>659</v>
      </c>
      <c r="C249" s="53" t="s">
        <v>988</v>
      </c>
      <c r="D249" s="54">
        <v>213</v>
      </c>
    </row>
    <row r="250" spans="1:4" x14ac:dyDescent="0.3">
      <c r="A250" s="35" t="s">
        <v>309</v>
      </c>
      <c r="B250" s="56" t="s">
        <v>660</v>
      </c>
      <c r="C250" s="53" t="s">
        <v>902</v>
      </c>
      <c r="D250" s="54">
        <v>213</v>
      </c>
    </row>
    <row r="251" spans="1:4" x14ac:dyDescent="0.3">
      <c r="A251" s="35" t="s">
        <v>310</v>
      </c>
      <c r="B251" s="56">
        <v>9.5</v>
      </c>
      <c r="C251" s="53" t="s">
        <v>903</v>
      </c>
      <c r="D251" s="54">
        <v>214</v>
      </c>
    </row>
    <row r="252" spans="1:4" x14ac:dyDescent="0.3">
      <c r="A252" s="35" t="s">
        <v>311</v>
      </c>
      <c r="B252" s="56" t="s">
        <v>661</v>
      </c>
      <c r="C252" s="53" t="s">
        <v>904</v>
      </c>
      <c r="D252" s="54">
        <v>214</v>
      </c>
    </row>
    <row r="253" spans="1:4" x14ac:dyDescent="0.3">
      <c r="A253" s="35" t="s">
        <v>312</v>
      </c>
      <c r="B253" s="56" t="s">
        <v>662</v>
      </c>
      <c r="C253" s="53" t="s">
        <v>989</v>
      </c>
      <c r="D253" s="54">
        <v>214</v>
      </c>
    </row>
    <row r="254" spans="1:4" x14ac:dyDescent="0.3">
      <c r="A254" s="35" t="s">
        <v>313</v>
      </c>
      <c r="B254" s="56" t="s">
        <v>663</v>
      </c>
      <c r="C254" s="53" t="s">
        <v>990</v>
      </c>
      <c r="D254" s="54">
        <v>214</v>
      </c>
    </row>
    <row r="255" spans="1:4" x14ac:dyDescent="0.3">
      <c r="A255" s="35" t="s">
        <v>314</v>
      </c>
      <c r="B255" s="56" t="s">
        <v>664</v>
      </c>
      <c r="C255" s="53" t="s">
        <v>905</v>
      </c>
      <c r="D255" s="54">
        <v>214</v>
      </c>
    </row>
    <row r="256" spans="1:4" x14ac:dyDescent="0.3">
      <c r="A256" s="35" t="s">
        <v>315</v>
      </c>
      <c r="B256" s="56">
        <v>9.6</v>
      </c>
      <c r="C256" s="53" t="s">
        <v>1072</v>
      </c>
      <c r="D256" s="54">
        <v>214</v>
      </c>
    </row>
    <row r="257" spans="1:4" x14ac:dyDescent="0.3">
      <c r="A257" s="35" t="s">
        <v>316</v>
      </c>
      <c r="B257" s="56" t="s">
        <v>665</v>
      </c>
      <c r="C257" s="53" t="s">
        <v>906</v>
      </c>
      <c r="D257" s="54">
        <v>214</v>
      </c>
    </row>
    <row r="258" spans="1:4" x14ac:dyDescent="0.3">
      <c r="A258" s="35" t="s">
        <v>317</v>
      </c>
      <c r="B258" s="56" t="s">
        <v>666</v>
      </c>
      <c r="C258" s="53" t="s">
        <v>991</v>
      </c>
      <c r="D258" s="54">
        <v>215</v>
      </c>
    </row>
    <row r="259" spans="1:4" x14ac:dyDescent="0.3">
      <c r="A259" s="35" t="s">
        <v>318</v>
      </c>
      <c r="B259" s="56" t="s">
        <v>667</v>
      </c>
      <c r="C259" s="53" t="s">
        <v>992</v>
      </c>
      <c r="D259" s="54">
        <v>215</v>
      </c>
    </row>
    <row r="260" spans="1:4" x14ac:dyDescent="0.3">
      <c r="A260" s="35" t="s">
        <v>319</v>
      </c>
      <c r="B260" s="56" t="s">
        <v>668</v>
      </c>
      <c r="C260" s="53" t="s">
        <v>907</v>
      </c>
      <c r="D260" s="54">
        <v>215</v>
      </c>
    </row>
    <row r="261" spans="1:4" x14ac:dyDescent="0.3">
      <c r="A261" s="35" t="s">
        <v>320</v>
      </c>
      <c r="B261" s="56">
        <v>9.6999999999999993</v>
      </c>
      <c r="C261" s="53" t="s">
        <v>993</v>
      </c>
      <c r="D261" s="54">
        <v>215</v>
      </c>
    </row>
    <row r="262" spans="1:4" x14ac:dyDescent="0.3">
      <c r="A262" s="35" t="s">
        <v>321</v>
      </c>
      <c r="B262" s="56" t="s">
        <v>669</v>
      </c>
      <c r="C262" s="53" t="s">
        <v>908</v>
      </c>
      <c r="D262" s="54">
        <v>215</v>
      </c>
    </row>
    <row r="263" spans="1:4" x14ac:dyDescent="0.3">
      <c r="A263" s="35" t="s">
        <v>322</v>
      </c>
      <c r="B263" s="56" t="s">
        <v>670</v>
      </c>
      <c r="C263" s="53" t="s">
        <v>994</v>
      </c>
      <c r="D263" s="54">
        <v>215</v>
      </c>
    </row>
    <row r="264" spans="1:4" x14ac:dyDescent="0.3">
      <c r="A264" s="35" t="s">
        <v>323</v>
      </c>
      <c r="B264" s="56" t="s">
        <v>671</v>
      </c>
      <c r="C264" s="53" t="s">
        <v>995</v>
      </c>
      <c r="D264" s="54">
        <v>215</v>
      </c>
    </row>
    <row r="265" spans="1:4" x14ac:dyDescent="0.3">
      <c r="A265" s="35" t="s">
        <v>324</v>
      </c>
      <c r="B265" s="56" t="s">
        <v>672</v>
      </c>
      <c r="C265" s="53" t="s">
        <v>909</v>
      </c>
      <c r="D265" s="54">
        <v>216</v>
      </c>
    </row>
    <row r="266" spans="1:4" x14ac:dyDescent="0.3">
      <c r="A266" s="35" t="s">
        <v>325</v>
      </c>
      <c r="B266" s="56">
        <v>9.8000000000000007</v>
      </c>
      <c r="C266" s="53" t="s">
        <v>996</v>
      </c>
      <c r="D266" s="54">
        <v>216</v>
      </c>
    </row>
    <row r="267" spans="1:4" x14ac:dyDescent="0.3">
      <c r="A267" s="35" t="s">
        <v>326</v>
      </c>
      <c r="B267" s="56" t="s">
        <v>673</v>
      </c>
      <c r="C267" s="53" t="s">
        <v>864</v>
      </c>
      <c r="D267" s="54">
        <v>217</v>
      </c>
    </row>
    <row r="268" spans="1:4" x14ac:dyDescent="0.3">
      <c r="A268" s="35" t="s">
        <v>327</v>
      </c>
      <c r="B268" s="56" t="s">
        <v>674</v>
      </c>
      <c r="C268" s="53" t="s">
        <v>997</v>
      </c>
      <c r="D268" s="54">
        <v>217</v>
      </c>
    </row>
    <row r="269" spans="1:4" x14ac:dyDescent="0.3">
      <c r="A269" s="35" t="s">
        <v>328</v>
      </c>
      <c r="B269" s="56" t="s">
        <v>675</v>
      </c>
      <c r="C269" s="53" t="s">
        <v>804</v>
      </c>
      <c r="D269" s="54">
        <v>217</v>
      </c>
    </row>
    <row r="270" spans="1:4" x14ac:dyDescent="0.3">
      <c r="A270" s="35" t="s">
        <v>329</v>
      </c>
      <c r="B270" s="56" t="s">
        <v>676</v>
      </c>
      <c r="C270" s="53" t="s">
        <v>998</v>
      </c>
      <c r="D270" s="54">
        <v>217</v>
      </c>
    </row>
    <row r="271" spans="1:4" x14ac:dyDescent="0.3">
      <c r="A271" s="35" t="s">
        <v>330</v>
      </c>
      <c r="B271" s="56" t="s">
        <v>677</v>
      </c>
      <c r="C271" s="53" t="s">
        <v>910</v>
      </c>
      <c r="D271" s="54">
        <v>218</v>
      </c>
    </row>
    <row r="272" spans="1:4" x14ac:dyDescent="0.3">
      <c r="A272" s="35" t="s">
        <v>331</v>
      </c>
      <c r="B272" s="56" t="s">
        <v>678</v>
      </c>
      <c r="C272" s="53" t="s">
        <v>999</v>
      </c>
      <c r="D272" s="54">
        <v>218</v>
      </c>
    </row>
    <row r="273" spans="1:4" x14ac:dyDescent="0.3">
      <c r="A273" s="35" t="s">
        <v>332</v>
      </c>
      <c r="B273" s="56" t="s">
        <v>679</v>
      </c>
      <c r="C273" s="53" t="s">
        <v>805</v>
      </c>
      <c r="D273" s="54">
        <v>218</v>
      </c>
    </row>
    <row r="274" spans="1:4" x14ac:dyDescent="0.3">
      <c r="A274" s="35" t="s">
        <v>333</v>
      </c>
      <c r="B274" s="56" t="s">
        <v>680</v>
      </c>
      <c r="C274" s="53" t="s">
        <v>1000</v>
      </c>
      <c r="D274" s="54">
        <v>218</v>
      </c>
    </row>
    <row r="275" spans="1:4" x14ac:dyDescent="0.3">
      <c r="A275" s="35" t="s">
        <v>334</v>
      </c>
      <c r="B275" s="56" t="s">
        <v>681</v>
      </c>
      <c r="C275" s="53" t="s">
        <v>1073</v>
      </c>
      <c r="D275" s="54">
        <v>218</v>
      </c>
    </row>
    <row r="276" spans="1:4" x14ac:dyDescent="0.3">
      <c r="A276" s="35" t="s">
        <v>335</v>
      </c>
      <c r="B276" s="56" t="s">
        <v>682</v>
      </c>
      <c r="C276" s="53" t="s">
        <v>1001</v>
      </c>
      <c r="D276" s="54">
        <v>218</v>
      </c>
    </row>
    <row r="277" spans="1:4" x14ac:dyDescent="0.3">
      <c r="A277" s="35" t="s">
        <v>336</v>
      </c>
      <c r="B277" s="56" t="s">
        <v>683</v>
      </c>
      <c r="C277" s="53" t="s">
        <v>806</v>
      </c>
      <c r="D277" s="54">
        <v>219</v>
      </c>
    </row>
    <row r="278" spans="1:4" x14ac:dyDescent="0.3">
      <c r="A278" s="35" t="s">
        <v>337</v>
      </c>
      <c r="B278" s="56" t="s">
        <v>684</v>
      </c>
      <c r="C278" s="53" t="s">
        <v>1002</v>
      </c>
      <c r="D278" s="54">
        <v>219</v>
      </c>
    </row>
    <row r="279" spans="1:4" x14ac:dyDescent="0.3">
      <c r="A279" s="35" t="s">
        <v>338</v>
      </c>
      <c r="B279" s="56" t="s">
        <v>685</v>
      </c>
      <c r="C279" s="53" t="s">
        <v>911</v>
      </c>
      <c r="D279" s="54">
        <v>219</v>
      </c>
    </row>
    <row r="280" spans="1:4" x14ac:dyDescent="0.3">
      <c r="A280" s="35" t="s">
        <v>339</v>
      </c>
      <c r="B280" s="56" t="s">
        <v>686</v>
      </c>
      <c r="C280" s="53" t="s">
        <v>1003</v>
      </c>
      <c r="D280" s="54">
        <v>219</v>
      </c>
    </row>
    <row r="281" spans="1:4" x14ac:dyDescent="0.3">
      <c r="A281" s="35" t="s">
        <v>340</v>
      </c>
      <c r="B281" s="56" t="s">
        <v>687</v>
      </c>
      <c r="C281" s="53" t="s">
        <v>807</v>
      </c>
      <c r="D281" s="54">
        <v>219</v>
      </c>
    </row>
    <row r="282" spans="1:4" x14ac:dyDescent="0.3">
      <c r="A282" s="35" t="s">
        <v>341</v>
      </c>
      <c r="B282" s="56" t="s">
        <v>688</v>
      </c>
      <c r="C282" s="53" t="s">
        <v>1004</v>
      </c>
      <c r="D282" s="54">
        <v>220</v>
      </c>
    </row>
    <row r="283" spans="1:4" x14ac:dyDescent="0.3">
      <c r="A283" s="35" t="s">
        <v>342</v>
      </c>
      <c r="B283" s="56" t="s">
        <v>689</v>
      </c>
      <c r="C283" s="53" t="s">
        <v>1005</v>
      </c>
      <c r="D283" s="54">
        <v>220</v>
      </c>
    </row>
    <row r="284" spans="1:4" x14ac:dyDescent="0.3">
      <c r="A284" s="35" t="s">
        <v>343</v>
      </c>
      <c r="B284" s="56" t="s">
        <v>690</v>
      </c>
      <c r="C284" s="53" t="s">
        <v>1006</v>
      </c>
      <c r="D284" s="54">
        <v>220</v>
      </c>
    </row>
    <row r="285" spans="1:4" x14ac:dyDescent="0.3">
      <c r="A285" s="35" t="s">
        <v>344</v>
      </c>
      <c r="B285" s="56" t="s">
        <v>691</v>
      </c>
      <c r="C285" s="53" t="s">
        <v>808</v>
      </c>
      <c r="D285" s="54">
        <v>220</v>
      </c>
    </row>
    <row r="286" spans="1:4" x14ac:dyDescent="0.3">
      <c r="A286" s="35" t="s">
        <v>345</v>
      </c>
      <c r="B286" s="56" t="s">
        <v>692</v>
      </c>
      <c r="C286" s="53" t="s">
        <v>1007</v>
      </c>
      <c r="D286" s="54">
        <v>220</v>
      </c>
    </row>
    <row r="287" spans="1:4" x14ac:dyDescent="0.3">
      <c r="A287" s="35" t="s">
        <v>346</v>
      </c>
      <c r="B287" s="56" t="s">
        <v>693</v>
      </c>
      <c r="C287" s="53" t="s">
        <v>809</v>
      </c>
      <c r="D287" s="54">
        <v>220</v>
      </c>
    </row>
    <row r="288" spans="1:4" x14ac:dyDescent="0.3">
      <c r="A288" s="35" t="s">
        <v>347</v>
      </c>
      <c r="B288" s="56" t="s">
        <v>694</v>
      </c>
      <c r="C288" s="53" t="s">
        <v>1008</v>
      </c>
      <c r="D288" s="54">
        <v>220</v>
      </c>
    </row>
    <row r="289" spans="1:4" x14ac:dyDescent="0.3">
      <c r="A289" s="35" t="s">
        <v>348</v>
      </c>
      <c r="B289" s="56" t="s">
        <v>695</v>
      </c>
      <c r="C289" s="53" t="s">
        <v>810</v>
      </c>
      <c r="D289" s="54">
        <v>221</v>
      </c>
    </row>
    <row r="290" spans="1:4" x14ac:dyDescent="0.3">
      <c r="A290" s="35" t="s">
        <v>349</v>
      </c>
      <c r="B290" s="56" t="s">
        <v>696</v>
      </c>
      <c r="C290" s="53" t="s">
        <v>1009</v>
      </c>
      <c r="D290" s="54">
        <v>221</v>
      </c>
    </row>
    <row r="291" spans="1:4" x14ac:dyDescent="0.3">
      <c r="A291" s="35" t="s">
        <v>350</v>
      </c>
      <c r="B291" s="56">
        <v>9.9</v>
      </c>
      <c r="C291" s="53" t="s">
        <v>865</v>
      </c>
      <c r="D291" s="54">
        <v>221</v>
      </c>
    </row>
    <row r="292" spans="1:4" x14ac:dyDescent="0.3">
      <c r="A292" s="35" t="s">
        <v>351</v>
      </c>
      <c r="B292" s="56" t="s">
        <v>697</v>
      </c>
      <c r="C292" s="53" t="s">
        <v>912</v>
      </c>
      <c r="D292" s="54">
        <v>221</v>
      </c>
    </row>
    <row r="293" spans="1:4" x14ac:dyDescent="0.3">
      <c r="A293" s="35" t="s">
        <v>352</v>
      </c>
      <c r="B293" s="56" t="s">
        <v>698</v>
      </c>
      <c r="C293" s="53" t="s">
        <v>1010</v>
      </c>
      <c r="D293" s="54">
        <v>221</v>
      </c>
    </row>
    <row r="294" spans="1:4" x14ac:dyDescent="0.3">
      <c r="A294" s="35" t="s">
        <v>353</v>
      </c>
      <c r="B294" s="56" t="s">
        <v>699</v>
      </c>
      <c r="C294" s="53" t="s">
        <v>1011</v>
      </c>
      <c r="D294" s="54">
        <v>221</v>
      </c>
    </row>
    <row r="295" spans="1:4" x14ac:dyDescent="0.3">
      <c r="A295" s="35" t="s">
        <v>354</v>
      </c>
      <c r="B295" s="56" t="s">
        <v>700</v>
      </c>
      <c r="C295" s="53" t="s">
        <v>913</v>
      </c>
      <c r="D295" s="54">
        <v>222</v>
      </c>
    </row>
    <row r="296" spans="1:4" x14ac:dyDescent="0.3">
      <c r="A296" s="35" t="s">
        <v>355</v>
      </c>
      <c r="B296" s="56">
        <v>9.1</v>
      </c>
      <c r="C296" s="53" t="s">
        <v>866</v>
      </c>
      <c r="D296" s="54">
        <v>222</v>
      </c>
    </row>
    <row r="297" spans="1:4" x14ac:dyDescent="0.3">
      <c r="A297" s="35" t="s">
        <v>356</v>
      </c>
      <c r="B297" s="56" t="s">
        <v>701</v>
      </c>
      <c r="C297" s="53" t="s">
        <v>1012</v>
      </c>
      <c r="D297" s="54">
        <v>222</v>
      </c>
    </row>
    <row r="298" spans="1:4" x14ac:dyDescent="0.3">
      <c r="A298" s="35" t="s">
        <v>357</v>
      </c>
      <c r="B298" s="56" t="s">
        <v>702</v>
      </c>
      <c r="C298" s="53" t="s">
        <v>1074</v>
      </c>
      <c r="D298" s="54">
        <v>222</v>
      </c>
    </row>
    <row r="299" spans="1:4" x14ac:dyDescent="0.3">
      <c r="A299" s="35" t="s">
        <v>358</v>
      </c>
      <c r="B299" s="56" t="s">
        <v>703</v>
      </c>
      <c r="C299" s="53" t="s">
        <v>1075</v>
      </c>
      <c r="D299" s="54">
        <v>222</v>
      </c>
    </row>
    <row r="300" spans="1:4" x14ac:dyDescent="0.3">
      <c r="A300" s="35" t="s">
        <v>359</v>
      </c>
      <c r="B300" s="56" t="s">
        <v>704</v>
      </c>
      <c r="C300" s="53" t="s">
        <v>914</v>
      </c>
      <c r="D300" s="54">
        <v>222</v>
      </c>
    </row>
    <row r="301" spans="1:4" x14ac:dyDescent="0.3">
      <c r="A301" s="35" t="s">
        <v>360</v>
      </c>
      <c r="B301" s="56">
        <v>9.11</v>
      </c>
      <c r="C301" s="53" t="s">
        <v>1182</v>
      </c>
      <c r="D301" s="54">
        <v>223</v>
      </c>
    </row>
    <row r="302" spans="1:4" x14ac:dyDescent="0.3">
      <c r="A302" s="35" t="s">
        <v>361</v>
      </c>
      <c r="B302" s="56" t="s">
        <v>705</v>
      </c>
      <c r="C302" s="53" t="s">
        <v>1013</v>
      </c>
      <c r="D302" s="54">
        <v>223</v>
      </c>
    </row>
    <row r="303" spans="1:4" x14ac:dyDescent="0.3">
      <c r="A303" s="35" t="s">
        <v>362</v>
      </c>
      <c r="B303" s="56" t="s">
        <v>706</v>
      </c>
      <c r="C303" s="53" t="s">
        <v>1014</v>
      </c>
      <c r="D303" s="54">
        <v>225</v>
      </c>
    </row>
    <row r="304" spans="1:4" x14ac:dyDescent="0.3">
      <c r="A304" s="35" t="s">
        <v>363</v>
      </c>
      <c r="B304" s="56" t="s">
        <v>707</v>
      </c>
      <c r="C304" s="53" t="s">
        <v>867</v>
      </c>
      <c r="D304" s="54">
        <v>225</v>
      </c>
    </row>
    <row r="305" spans="1:4" x14ac:dyDescent="0.3">
      <c r="A305" s="35" t="s">
        <v>364</v>
      </c>
      <c r="B305" s="56" t="s">
        <v>708</v>
      </c>
      <c r="C305" s="53" t="s">
        <v>1076</v>
      </c>
      <c r="D305" s="54">
        <v>225</v>
      </c>
    </row>
    <row r="306" spans="1:4" x14ac:dyDescent="0.3">
      <c r="A306" s="35" t="s">
        <v>365</v>
      </c>
      <c r="B306" s="56" t="s">
        <v>709</v>
      </c>
      <c r="C306" s="53" t="s">
        <v>1077</v>
      </c>
      <c r="D306" s="54">
        <v>226</v>
      </c>
    </row>
    <row r="307" spans="1:4" x14ac:dyDescent="0.3">
      <c r="A307" s="35" t="s">
        <v>366</v>
      </c>
      <c r="B307" s="56" t="s">
        <v>710</v>
      </c>
      <c r="C307" s="53" t="s">
        <v>1015</v>
      </c>
      <c r="D307" s="54">
        <v>226</v>
      </c>
    </row>
    <row r="308" spans="1:4" x14ac:dyDescent="0.3">
      <c r="A308" s="35" t="s">
        <v>367</v>
      </c>
      <c r="B308" s="56" t="s">
        <v>711</v>
      </c>
      <c r="C308" s="53" t="s">
        <v>1016</v>
      </c>
      <c r="D308" s="54">
        <v>227</v>
      </c>
    </row>
    <row r="309" spans="1:4" x14ac:dyDescent="0.3">
      <c r="A309" s="35" t="s">
        <v>368</v>
      </c>
      <c r="B309" s="56">
        <v>9.1199999999999992</v>
      </c>
      <c r="C309" s="53" t="s">
        <v>1017</v>
      </c>
      <c r="D309" s="54">
        <v>227</v>
      </c>
    </row>
    <row r="310" spans="1:4" x14ac:dyDescent="0.3">
      <c r="A310" s="35" t="s">
        <v>369</v>
      </c>
      <c r="B310" s="56" t="s">
        <v>712</v>
      </c>
      <c r="C310" s="53" t="s">
        <v>811</v>
      </c>
      <c r="D310" s="54">
        <v>227</v>
      </c>
    </row>
    <row r="311" spans="1:4" x14ac:dyDescent="0.3">
      <c r="A311" s="35" t="s">
        <v>370</v>
      </c>
      <c r="B311" s="56" t="s">
        <v>713</v>
      </c>
      <c r="C311" s="53" t="s">
        <v>812</v>
      </c>
      <c r="D311" s="54">
        <v>227</v>
      </c>
    </row>
    <row r="312" spans="1:4" x14ac:dyDescent="0.3">
      <c r="A312" s="35" t="s">
        <v>371</v>
      </c>
      <c r="B312" s="56" t="s">
        <v>714</v>
      </c>
      <c r="C312" s="53" t="s">
        <v>915</v>
      </c>
      <c r="D312" s="54">
        <v>227</v>
      </c>
    </row>
    <row r="313" spans="1:4" x14ac:dyDescent="0.3">
      <c r="A313" s="35" t="s">
        <v>372</v>
      </c>
      <c r="B313" s="56">
        <v>9.1300000000000008</v>
      </c>
      <c r="C313" s="53" t="s">
        <v>1078</v>
      </c>
      <c r="D313" s="54">
        <v>229</v>
      </c>
    </row>
    <row r="314" spans="1:4" x14ac:dyDescent="0.3">
      <c r="A314" s="35" t="s">
        <v>373</v>
      </c>
      <c r="B314" s="56" t="s">
        <v>715</v>
      </c>
      <c r="C314" s="53" t="s">
        <v>868</v>
      </c>
      <c r="D314" s="54">
        <v>232</v>
      </c>
    </row>
    <row r="315" spans="1:4" x14ac:dyDescent="0.3">
      <c r="A315" s="35" t="s">
        <v>374</v>
      </c>
      <c r="B315" s="56" t="s">
        <v>716</v>
      </c>
      <c r="C315" s="53" t="s">
        <v>1079</v>
      </c>
      <c r="D315" s="54">
        <v>232</v>
      </c>
    </row>
    <row r="316" spans="1:4" x14ac:dyDescent="0.3">
      <c r="A316" s="35" t="s">
        <v>375</v>
      </c>
      <c r="B316" s="56">
        <v>10</v>
      </c>
      <c r="C316" s="53" t="s">
        <v>1018</v>
      </c>
      <c r="D316" s="54">
        <v>234</v>
      </c>
    </row>
    <row r="317" spans="1:4" x14ac:dyDescent="0.3">
      <c r="A317" s="35" t="s">
        <v>376</v>
      </c>
      <c r="B317" s="56">
        <v>10.1</v>
      </c>
      <c r="C317" s="53" t="s">
        <v>869</v>
      </c>
      <c r="D317" s="54">
        <v>235</v>
      </c>
    </row>
    <row r="318" spans="1:4" x14ac:dyDescent="0.3">
      <c r="A318" s="35" t="s">
        <v>377</v>
      </c>
      <c r="B318" s="56" t="s">
        <v>717</v>
      </c>
      <c r="C318" s="53" t="s">
        <v>813</v>
      </c>
      <c r="D318" s="54">
        <v>235</v>
      </c>
    </row>
    <row r="319" spans="1:4" x14ac:dyDescent="0.3">
      <c r="A319" s="35" t="s">
        <v>378</v>
      </c>
      <c r="B319" s="56" t="s">
        <v>718</v>
      </c>
      <c r="C319" s="53" t="s">
        <v>814</v>
      </c>
      <c r="D319" s="54">
        <v>235</v>
      </c>
    </row>
    <row r="320" spans="1:4" x14ac:dyDescent="0.3">
      <c r="A320" s="35" t="s">
        <v>379</v>
      </c>
      <c r="B320" s="56">
        <v>10.199999999999999</v>
      </c>
      <c r="C320" s="53" t="s">
        <v>916</v>
      </c>
      <c r="D320" s="54">
        <v>237</v>
      </c>
    </row>
    <row r="321" spans="1:4" x14ac:dyDescent="0.3">
      <c r="A321" s="35" t="s">
        <v>380</v>
      </c>
      <c r="B321" s="56" t="s">
        <v>719</v>
      </c>
      <c r="C321" s="53" t="s">
        <v>917</v>
      </c>
      <c r="D321" s="54">
        <v>237</v>
      </c>
    </row>
    <row r="322" spans="1:4" x14ac:dyDescent="0.3">
      <c r="A322" s="35" t="s">
        <v>381</v>
      </c>
      <c r="B322" s="56" t="s">
        <v>720</v>
      </c>
      <c r="C322" s="53" t="s">
        <v>1080</v>
      </c>
      <c r="D322" s="54">
        <v>237</v>
      </c>
    </row>
    <row r="323" spans="1:4" x14ac:dyDescent="0.3">
      <c r="A323" s="35" t="s">
        <v>382</v>
      </c>
      <c r="B323" s="56" t="s">
        <v>721</v>
      </c>
      <c r="C323" s="53" t="s">
        <v>918</v>
      </c>
      <c r="D323" s="54">
        <v>237</v>
      </c>
    </row>
    <row r="324" spans="1:4" x14ac:dyDescent="0.3">
      <c r="A324" s="35" t="s">
        <v>383</v>
      </c>
      <c r="B324" s="56" t="s">
        <v>722</v>
      </c>
      <c r="C324" s="53" t="s">
        <v>1081</v>
      </c>
      <c r="D324" s="54">
        <v>238</v>
      </c>
    </row>
    <row r="325" spans="1:4" x14ac:dyDescent="0.3">
      <c r="A325" s="35" t="s">
        <v>384</v>
      </c>
      <c r="B325" s="56" t="s">
        <v>723</v>
      </c>
      <c r="C325" s="53" t="s">
        <v>919</v>
      </c>
      <c r="D325" s="54">
        <v>238</v>
      </c>
    </row>
    <row r="326" spans="1:4" x14ac:dyDescent="0.3">
      <c r="A326" s="35" t="s">
        <v>385</v>
      </c>
      <c r="B326" s="56" t="s">
        <v>724</v>
      </c>
      <c r="C326" s="53" t="s">
        <v>815</v>
      </c>
      <c r="D326" s="54">
        <v>238</v>
      </c>
    </row>
    <row r="327" spans="1:4" x14ac:dyDescent="0.3">
      <c r="A327" s="35" t="s">
        <v>386</v>
      </c>
      <c r="B327" s="56" t="s">
        <v>725</v>
      </c>
      <c r="C327" s="53" t="s">
        <v>1082</v>
      </c>
      <c r="D327" s="54">
        <v>239</v>
      </c>
    </row>
    <row r="328" spans="1:4" x14ac:dyDescent="0.3">
      <c r="A328" s="35" t="s">
        <v>387</v>
      </c>
      <c r="B328" s="56">
        <v>10.3</v>
      </c>
      <c r="C328" s="53" t="s">
        <v>1083</v>
      </c>
      <c r="D328" s="54">
        <v>239</v>
      </c>
    </row>
    <row r="329" spans="1:4" x14ac:dyDescent="0.3">
      <c r="A329" s="35" t="s">
        <v>388</v>
      </c>
      <c r="B329" s="56" t="s">
        <v>726</v>
      </c>
      <c r="C329" s="53" t="s">
        <v>920</v>
      </c>
      <c r="D329" s="54">
        <v>239</v>
      </c>
    </row>
    <row r="330" spans="1:4" x14ac:dyDescent="0.3">
      <c r="A330" s="35" t="s">
        <v>389</v>
      </c>
      <c r="B330" s="56" t="s">
        <v>727</v>
      </c>
      <c r="C330" s="53" t="s">
        <v>921</v>
      </c>
      <c r="D330" s="54">
        <v>242</v>
      </c>
    </row>
    <row r="331" spans="1:4" x14ac:dyDescent="0.3">
      <c r="A331" s="35" t="s">
        <v>390</v>
      </c>
      <c r="B331" s="56" t="s">
        <v>728</v>
      </c>
      <c r="C331" s="53" t="s">
        <v>816</v>
      </c>
      <c r="D331" s="54">
        <v>242</v>
      </c>
    </row>
    <row r="332" spans="1:4" x14ac:dyDescent="0.3">
      <c r="A332" s="35" t="s">
        <v>391</v>
      </c>
      <c r="B332" s="56" t="s">
        <v>729</v>
      </c>
      <c r="C332" s="53" t="s">
        <v>1084</v>
      </c>
      <c r="D332" s="54">
        <v>242</v>
      </c>
    </row>
    <row r="333" spans="1:4" x14ac:dyDescent="0.3">
      <c r="A333" s="35" t="s">
        <v>392</v>
      </c>
      <c r="B333" s="56">
        <v>10.4</v>
      </c>
      <c r="C333" s="53" t="s">
        <v>1019</v>
      </c>
      <c r="D333" s="54">
        <v>243</v>
      </c>
    </row>
    <row r="334" spans="1:4" x14ac:dyDescent="0.3">
      <c r="A334" s="35" t="s">
        <v>393</v>
      </c>
      <c r="B334" s="56" t="s">
        <v>730</v>
      </c>
      <c r="C334" s="53" t="s">
        <v>922</v>
      </c>
      <c r="D334" s="54">
        <v>243</v>
      </c>
    </row>
    <row r="335" spans="1:4" x14ac:dyDescent="0.3">
      <c r="A335" s="35" t="s">
        <v>394</v>
      </c>
      <c r="B335" s="56" t="s">
        <v>731</v>
      </c>
      <c r="C335" s="53" t="s">
        <v>1020</v>
      </c>
      <c r="D335" s="54">
        <v>243</v>
      </c>
    </row>
    <row r="336" spans="1:4" x14ac:dyDescent="0.3">
      <c r="A336" s="35" t="s">
        <v>395</v>
      </c>
      <c r="B336" s="56" t="s">
        <v>732</v>
      </c>
      <c r="C336" s="53" t="s">
        <v>817</v>
      </c>
      <c r="D336" s="54">
        <v>244</v>
      </c>
    </row>
    <row r="337" spans="1:4" x14ac:dyDescent="0.3">
      <c r="A337" s="35" t="s">
        <v>396</v>
      </c>
      <c r="B337" s="56" t="s">
        <v>733</v>
      </c>
      <c r="C337" s="53" t="s">
        <v>1021</v>
      </c>
      <c r="D337" s="54">
        <v>245</v>
      </c>
    </row>
    <row r="338" spans="1:4" x14ac:dyDescent="0.3">
      <c r="A338" s="35" t="s">
        <v>397</v>
      </c>
      <c r="B338" s="56" t="s">
        <v>734</v>
      </c>
      <c r="C338" s="53" t="s">
        <v>1022</v>
      </c>
      <c r="D338" s="54">
        <v>246</v>
      </c>
    </row>
    <row r="339" spans="1:4" x14ac:dyDescent="0.3">
      <c r="A339" s="35" t="s">
        <v>398</v>
      </c>
      <c r="B339" s="56" t="s">
        <v>735</v>
      </c>
      <c r="C339" s="53" t="s">
        <v>1085</v>
      </c>
      <c r="D339" s="54">
        <v>246</v>
      </c>
    </row>
    <row r="340" spans="1:4" x14ac:dyDescent="0.3">
      <c r="A340" s="35" t="s">
        <v>399</v>
      </c>
      <c r="B340" s="56" t="s">
        <v>736</v>
      </c>
      <c r="C340" s="53" t="s">
        <v>1086</v>
      </c>
      <c r="D340" s="54">
        <v>246</v>
      </c>
    </row>
    <row r="341" spans="1:4" x14ac:dyDescent="0.3">
      <c r="A341" s="35" t="s">
        <v>400</v>
      </c>
      <c r="B341" s="56">
        <v>10.5</v>
      </c>
      <c r="C341" s="53" t="s">
        <v>1023</v>
      </c>
      <c r="D341" s="54">
        <v>247</v>
      </c>
    </row>
    <row r="342" spans="1:4" x14ac:dyDescent="0.3">
      <c r="A342" s="35" t="s">
        <v>401</v>
      </c>
      <c r="B342" s="56" t="s">
        <v>737</v>
      </c>
      <c r="C342" s="53" t="s">
        <v>1087</v>
      </c>
      <c r="D342" s="54">
        <v>247</v>
      </c>
    </row>
    <row r="343" spans="1:4" x14ac:dyDescent="0.3">
      <c r="A343" s="35" t="s">
        <v>402</v>
      </c>
      <c r="B343" s="56" t="s">
        <v>738</v>
      </c>
      <c r="C343" s="53" t="s">
        <v>818</v>
      </c>
      <c r="D343" s="54">
        <v>248</v>
      </c>
    </row>
    <row r="344" spans="1:4" x14ac:dyDescent="0.3">
      <c r="A344" s="35" t="s">
        <v>403</v>
      </c>
      <c r="B344" s="56" t="s">
        <v>739</v>
      </c>
      <c r="C344" s="53" t="s">
        <v>1024</v>
      </c>
      <c r="D344" s="54">
        <v>248</v>
      </c>
    </row>
    <row r="345" spans="1:4" x14ac:dyDescent="0.3">
      <c r="A345" s="35" t="s">
        <v>404</v>
      </c>
      <c r="B345" s="56" t="s">
        <v>740</v>
      </c>
      <c r="C345" s="53" t="s">
        <v>923</v>
      </c>
      <c r="D345" s="54">
        <v>248</v>
      </c>
    </row>
    <row r="346" spans="1:4" x14ac:dyDescent="0.3">
      <c r="A346" s="35" t="s">
        <v>405</v>
      </c>
      <c r="B346" s="56" t="s">
        <v>741</v>
      </c>
      <c r="C346" s="53" t="s">
        <v>819</v>
      </c>
      <c r="D346" s="54">
        <v>248</v>
      </c>
    </row>
    <row r="347" spans="1:4" x14ac:dyDescent="0.3">
      <c r="A347" s="35" t="s">
        <v>406</v>
      </c>
      <c r="B347" s="56" t="s">
        <v>742</v>
      </c>
      <c r="C347" s="53" t="s">
        <v>1088</v>
      </c>
      <c r="D347" s="54">
        <v>249</v>
      </c>
    </row>
    <row r="348" spans="1:4" x14ac:dyDescent="0.3">
      <c r="A348" s="35" t="s">
        <v>407</v>
      </c>
      <c r="B348" s="56" t="s">
        <v>743</v>
      </c>
      <c r="C348" s="53" t="s">
        <v>820</v>
      </c>
      <c r="D348" s="54">
        <v>252</v>
      </c>
    </row>
    <row r="349" spans="1:4" x14ac:dyDescent="0.3">
      <c r="A349" s="35" t="s">
        <v>408</v>
      </c>
      <c r="B349" s="56">
        <v>10.6</v>
      </c>
      <c r="C349" s="53" t="s">
        <v>870</v>
      </c>
      <c r="D349" s="54">
        <v>252</v>
      </c>
    </row>
    <row r="350" spans="1:4" x14ac:dyDescent="0.3">
      <c r="A350" s="35" t="s">
        <v>409</v>
      </c>
      <c r="B350" s="56" t="s">
        <v>744</v>
      </c>
      <c r="C350" s="53" t="s">
        <v>1089</v>
      </c>
      <c r="D350" s="54">
        <v>252</v>
      </c>
    </row>
    <row r="351" spans="1:4" x14ac:dyDescent="0.3">
      <c r="A351" s="35" t="s">
        <v>410</v>
      </c>
      <c r="B351" s="56" t="s">
        <v>745</v>
      </c>
      <c r="C351" s="53" t="s">
        <v>924</v>
      </c>
      <c r="D351" s="54">
        <v>254</v>
      </c>
    </row>
    <row r="352" spans="1:4" x14ac:dyDescent="0.3">
      <c r="A352" s="35" t="s">
        <v>411</v>
      </c>
      <c r="B352" s="56" t="s">
        <v>746</v>
      </c>
      <c r="C352" s="53" t="s">
        <v>821</v>
      </c>
      <c r="D352" s="54">
        <v>254</v>
      </c>
    </row>
    <row r="353" spans="1:4" x14ac:dyDescent="0.3">
      <c r="A353" s="35" t="s">
        <v>412</v>
      </c>
      <c r="B353" s="56">
        <v>11</v>
      </c>
      <c r="C353" s="53" t="s">
        <v>1025</v>
      </c>
      <c r="D353" s="54">
        <v>255</v>
      </c>
    </row>
    <row r="354" spans="1:4" x14ac:dyDescent="0.3">
      <c r="A354" s="35" t="s">
        <v>413</v>
      </c>
      <c r="B354" s="56">
        <v>11.1</v>
      </c>
      <c r="C354" s="53" t="s">
        <v>871</v>
      </c>
      <c r="D354" s="54">
        <v>256</v>
      </c>
    </row>
    <row r="355" spans="1:4" x14ac:dyDescent="0.3">
      <c r="A355" s="35" t="s">
        <v>414</v>
      </c>
      <c r="B355" s="56" t="s">
        <v>747</v>
      </c>
      <c r="C355" s="53" t="s">
        <v>822</v>
      </c>
      <c r="D355" s="54">
        <v>256</v>
      </c>
    </row>
    <row r="356" spans="1:4" x14ac:dyDescent="0.3">
      <c r="A356" s="35" t="s">
        <v>415</v>
      </c>
      <c r="B356" s="56">
        <v>11.2</v>
      </c>
      <c r="C356" s="53" t="s">
        <v>925</v>
      </c>
      <c r="D356" s="54">
        <v>258</v>
      </c>
    </row>
    <row r="357" spans="1:4" x14ac:dyDescent="0.3">
      <c r="A357" s="35" t="s">
        <v>416</v>
      </c>
      <c r="B357" s="56" t="s">
        <v>748</v>
      </c>
      <c r="C357" s="53" t="s">
        <v>1183</v>
      </c>
      <c r="D357" s="54">
        <v>258</v>
      </c>
    </row>
    <row r="358" spans="1:4" x14ac:dyDescent="0.3">
      <c r="A358" s="35" t="s">
        <v>417</v>
      </c>
      <c r="B358" s="56" t="s">
        <v>749</v>
      </c>
      <c r="C358" s="53" t="s">
        <v>823</v>
      </c>
      <c r="D358" s="54">
        <v>258</v>
      </c>
    </row>
    <row r="359" spans="1:4" x14ac:dyDescent="0.3">
      <c r="A359" s="35" t="s">
        <v>418</v>
      </c>
      <c r="B359" s="56" t="s">
        <v>750</v>
      </c>
      <c r="C359" s="53" t="s">
        <v>1090</v>
      </c>
      <c r="D359" s="54">
        <v>261</v>
      </c>
    </row>
    <row r="360" spans="1:4" x14ac:dyDescent="0.3">
      <c r="A360" s="35" t="s">
        <v>419</v>
      </c>
      <c r="B360" s="56" t="s">
        <v>751</v>
      </c>
      <c r="C360" s="53" t="s">
        <v>1091</v>
      </c>
      <c r="D360" s="54">
        <v>262</v>
      </c>
    </row>
    <row r="361" spans="1:4" x14ac:dyDescent="0.3">
      <c r="A361" s="35" t="s">
        <v>420</v>
      </c>
      <c r="B361" s="56" t="s">
        <v>752</v>
      </c>
      <c r="C361" s="53" t="s">
        <v>872</v>
      </c>
      <c r="D361" s="54">
        <v>263</v>
      </c>
    </row>
    <row r="362" spans="1:4" x14ac:dyDescent="0.3">
      <c r="A362" s="35" t="s">
        <v>421</v>
      </c>
      <c r="B362" s="56">
        <v>11.3</v>
      </c>
      <c r="C362" s="53" t="s">
        <v>1092</v>
      </c>
      <c r="D362" s="54">
        <v>264</v>
      </c>
    </row>
    <row r="363" spans="1:4" x14ac:dyDescent="0.3">
      <c r="A363" s="35" t="s">
        <v>422</v>
      </c>
      <c r="B363" s="56" t="s">
        <v>753</v>
      </c>
      <c r="C363" s="53" t="s">
        <v>1093</v>
      </c>
      <c r="D363" s="54">
        <v>264</v>
      </c>
    </row>
    <row r="364" spans="1:4" x14ac:dyDescent="0.3">
      <c r="A364" s="35" t="s">
        <v>423</v>
      </c>
      <c r="B364" s="56" t="s">
        <v>754</v>
      </c>
      <c r="C364" s="53" t="s">
        <v>1026</v>
      </c>
      <c r="D364" s="54">
        <v>266</v>
      </c>
    </row>
    <row r="365" spans="1:4" x14ac:dyDescent="0.3">
      <c r="A365" s="35" t="s">
        <v>424</v>
      </c>
      <c r="B365" s="56" t="s">
        <v>755</v>
      </c>
      <c r="C365" s="53" t="s">
        <v>1094</v>
      </c>
      <c r="D365" s="54">
        <v>268</v>
      </c>
    </row>
    <row r="366" spans="1:4" x14ac:dyDescent="0.3">
      <c r="A366" s="35" t="s">
        <v>425</v>
      </c>
      <c r="B366" s="56">
        <v>11.4</v>
      </c>
      <c r="C366" s="53" t="s">
        <v>873</v>
      </c>
      <c r="D366" s="54">
        <v>270</v>
      </c>
    </row>
    <row r="367" spans="1:4" x14ac:dyDescent="0.3">
      <c r="A367" s="35" t="s">
        <v>426</v>
      </c>
      <c r="B367" s="56" t="s">
        <v>756</v>
      </c>
      <c r="C367" s="53" t="s">
        <v>926</v>
      </c>
      <c r="D367" s="54">
        <v>271</v>
      </c>
    </row>
    <row r="368" spans="1:4" x14ac:dyDescent="0.3">
      <c r="A368" s="35" t="s">
        <v>427</v>
      </c>
      <c r="B368" s="56" t="s">
        <v>757</v>
      </c>
      <c r="C368" s="53" t="s">
        <v>1027</v>
      </c>
      <c r="D368" s="54">
        <v>273</v>
      </c>
    </row>
    <row r="369" spans="1:4" x14ac:dyDescent="0.3">
      <c r="A369" s="35" t="s">
        <v>428</v>
      </c>
      <c r="B369" s="56" t="s">
        <v>758</v>
      </c>
      <c r="C369" s="53" t="s">
        <v>824</v>
      </c>
      <c r="D369" s="54">
        <v>274</v>
      </c>
    </row>
    <row r="370" spans="1:4" x14ac:dyDescent="0.3">
      <c r="A370" s="35" t="s">
        <v>429</v>
      </c>
      <c r="B370" s="56" t="s">
        <v>759</v>
      </c>
      <c r="C370" s="53" t="s">
        <v>927</v>
      </c>
      <c r="D370" s="54">
        <v>276</v>
      </c>
    </row>
    <row r="371" spans="1:4" x14ac:dyDescent="0.3">
      <c r="A371" s="35" t="s">
        <v>430</v>
      </c>
      <c r="B371" s="56" t="s">
        <v>760</v>
      </c>
      <c r="C371" s="53" t="s">
        <v>1028</v>
      </c>
      <c r="D371" s="54">
        <v>276</v>
      </c>
    </row>
    <row r="372" spans="1:4" x14ac:dyDescent="0.3">
      <c r="A372" s="35" t="s">
        <v>431</v>
      </c>
      <c r="B372" s="56" t="s">
        <v>761</v>
      </c>
      <c r="C372" s="53" t="s">
        <v>1184</v>
      </c>
      <c r="D372" s="54">
        <v>277</v>
      </c>
    </row>
    <row r="373" spans="1:4" x14ac:dyDescent="0.3">
      <c r="A373" s="35" t="s">
        <v>432</v>
      </c>
      <c r="B373" s="56" t="s">
        <v>762</v>
      </c>
      <c r="C373" s="53" t="s">
        <v>1029</v>
      </c>
      <c r="D373" s="54">
        <v>277</v>
      </c>
    </row>
    <row r="374" spans="1:4" x14ac:dyDescent="0.3">
      <c r="A374" s="35" t="s">
        <v>433</v>
      </c>
      <c r="B374" s="56" t="s">
        <v>763</v>
      </c>
      <c r="C374" s="53" t="s">
        <v>928</v>
      </c>
      <c r="D374" s="54">
        <v>277</v>
      </c>
    </row>
    <row r="375" spans="1:4" x14ac:dyDescent="0.3">
      <c r="A375" s="35" t="s">
        <v>434</v>
      </c>
      <c r="B375" s="56" t="s">
        <v>764</v>
      </c>
      <c r="C375" s="53" t="s">
        <v>874</v>
      </c>
      <c r="D375" s="54">
        <v>278</v>
      </c>
    </row>
    <row r="376" spans="1:4" x14ac:dyDescent="0.3">
      <c r="A376" s="35" t="s">
        <v>435</v>
      </c>
      <c r="B376" s="56">
        <v>11.5</v>
      </c>
      <c r="C376" s="53" t="s">
        <v>929</v>
      </c>
      <c r="D376" s="54">
        <v>279</v>
      </c>
    </row>
    <row r="377" spans="1:4" x14ac:dyDescent="0.3">
      <c r="A377" s="35" t="s">
        <v>436</v>
      </c>
      <c r="B377" s="56" t="s">
        <v>765</v>
      </c>
      <c r="C377" s="53" t="s">
        <v>1030</v>
      </c>
      <c r="D377" s="54">
        <v>279</v>
      </c>
    </row>
    <row r="378" spans="1:4" x14ac:dyDescent="0.3">
      <c r="A378" s="35" t="s">
        <v>437</v>
      </c>
      <c r="B378" s="56" t="s">
        <v>766</v>
      </c>
      <c r="C378" s="53" t="s">
        <v>1031</v>
      </c>
      <c r="D378" s="54">
        <v>279</v>
      </c>
    </row>
    <row r="379" spans="1:4" x14ac:dyDescent="0.3">
      <c r="A379" s="35" t="s">
        <v>438</v>
      </c>
      <c r="B379" s="56" t="s">
        <v>767</v>
      </c>
      <c r="C379" s="53" t="s">
        <v>825</v>
      </c>
      <c r="D379" s="54">
        <v>280</v>
      </c>
    </row>
    <row r="380" spans="1:4" x14ac:dyDescent="0.3">
      <c r="A380" s="35" t="s">
        <v>439</v>
      </c>
      <c r="B380" s="56" t="s">
        <v>768</v>
      </c>
      <c r="C380" s="53" t="s">
        <v>930</v>
      </c>
      <c r="D380" s="54">
        <v>280</v>
      </c>
    </row>
    <row r="381" spans="1:4" x14ac:dyDescent="0.3">
      <c r="A381" s="35" t="s">
        <v>440</v>
      </c>
      <c r="B381" s="56" t="s">
        <v>769</v>
      </c>
      <c r="C381" s="53" t="s">
        <v>931</v>
      </c>
      <c r="D381" s="54">
        <v>280</v>
      </c>
    </row>
    <row r="382" spans="1:4" x14ac:dyDescent="0.3">
      <c r="A382" s="35" t="s">
        <v>441</v>
      </c>
      <c r="B382" s="56" t="s">
        <v>770</v>
      </c>
      <c r="C382" s="53" t="s">
        <v>932</v>
      </c>
      <c r="D382" s="54">
        <v>280</v>
      </c>
    </row>
    <row r="383" spans="1:4" x14ac:dyDescent="0.3">
      <c r="A383" s="35" t="s">
        <v>442</v>
      </c>
      <c r="B383" s="56" t="s">
        <v>771</v>
      </c>
      <c r="C383" s="53" t="s">
        <v>875</v>
      </c>
      <c r="D383" s="54">
        <v>280</v>
      </c>
    </row>
    <row r="384" spans="1:4" x14ac:dyDescent="0.3">
      <c r="A384" s="35" t="s">
        <v>443</v>
      </c>
      <c r="B384" s="56" t="s">
        <v>772</v>
      </c>
      <c r="C384" s="53" t="s">
        <v>826</v>
      </c>
      <c r="D384" s="54">
        <v>280</v>
      </c>
    </row>
    <row r="385" spans="1:4" x14ac:dyDescent="0.3">
      <c r="A385" s="35" t="s">
        <v>444</v>
      </c>
      <c r="B385" s="56" t="s">
        <v>773</v>
      </c>
      <c r="C385" s="53" t="s">
        <v>1032</v>
      </c>
      <c r="D385" s="54">
        <v>282</v>
      </c>
    </row>
    <row r="386" spans="1:4" ht="15" customHeight="1" x14ac:dyDescent="0.3">
      <c r="A386" s="35" t="s">
        <v>445</v>
      </c>
      <c r="B386" s="56" t="s">
        <v>774</v>
      </c>
      <c r="C386" s="53" t="s">
        <v>1033</v>
      </c>
      <c r="D386" s="54">
        <v>282</v>
      </c>
    </row>
    <row r="387" spans="1:4" x14ac:dyDescent="0.3">
      <c r="A387" s="35" t="s">
        <v>446</v>
      </c>
      <c r="B387" s="56">
        <v>12</v>
      </c>
      <c r="C387" s="53" t="s">
        <v>933</v>
      </c>
      <c r="D387" s="54">
        <v>284</v>
      </c>
    </row>
    <row r="388" spans="1:4" x14ac:dyDescent="0.3">
      <c r="A388" s="35">
        <v>12.1</v>
      </c>
      <c r="B388" s="56">
        <v>12.1</v>
      </c>
      <c r="C388" s="53" t="s">
        <v>785</v>
      </c>
      <c r="D388" s="54">
        <v>2.1</v>
      </c>
    </row>
    <row r="389" spans="1:4" x14ac:dyDescent="0.3">
      <c r="A389" s="35" t="s">
        <v>447</v>
      </c>
      <c r="B389" s="56" t="s">
        <v>775</v>
      </c>
      <c r="C389" s="53" t="s">
        <v>827</v>
      </c>
      <c r="D389" s="54">
        <v>284</v>
      </c>
    </row>
    <row r="390" spans="1:4" x14ac:dyDescent="0.3">
      <c r="A390" s="35" t="s">
        <v>448</v>
      </c>
      <c r="B390" s="56">
        <v>12.2</v>
      </c>
      <c r="C390" s="53" t="s">
        <v>876</v>
      </c>
      <c r="D390" s="54">
        <v>286</v>
      </c>
    </row>
    <row r="391" spans="1:4" x14ac:dyDescent="0.3">
      <c r="A391" s="35" t="s">
        <v>449</v>
      </c>
      <c r="B391" s="56">
        <v>13</v>
      </c>
      <c r="C391" s="53" t="s">
        <v>877</v>
      </c>
      <c r="D391" s="54">
        <v>289</v>
      </c>
    </row>
    <row r="392" spans="1:4" x14ac:dyDescent="0.3">
      <c r="A392" s="35" t="s">
        <v>450</v>
      </c>
      <c r="B392" s="56">
        <v>13.1</v>
      </c>
      <c r="C392" s="53" t="s">
        <v>1034</v>
      </c>
      <c r="D392" s="54">
        <v>295</v>
      </c>
    </row>
    <row r="393" spans="1:4" x14ac:dyDescent="0.3">
      <c r="A393" s="35" t="s">
        <v>451</v>
      </c>
      <c r="B393" s="56" t="s">
        <v>776</v>
      </c>
      <c r="C393" s="53" t="s">
        <v>1095</v>
      </c>
      <c r="D393" s="54">
        <v>295</v>
      </c>
    </row>
    <row r="394" spans="1:4" x14ac:dyDescent="0.3">
      <c r="A394" s="35" t="s">
        <v>452</v>
      </c>
      <c r="B394" s="56" t="s">
        <v>777</v>
      </c>
      <c r="C394" s="53" t="s">
        <v>1096</v>
      </c>
      <c r="D394" s="54">
        <v>295</v>
      </c>
    </row>
    <row r="395" spans="1:4" x14ac:dyDescent="0.3">
      <c r="A395" s="35" t="s">
        <v>453</v>
      </c>
      <c r="B395" s="56" t="s">
        <v>778</v>
      </c>
      <c r="C395" s="53" t="s">
        <v>1097</v>
      </c>
      <c r="D395" s="54">
        <v>295</v>
      </c>
    </row>
    <row r="396" spans="1:4" x14ac:dyDescent="0.3">
      <c r="A396" s="35" t="s">
        <v>454</v>
      </c>
      <c r="B396" s="56" t="s">
        <v>779</v>
      </c>
      <c r="C396" s="53" t="s">
        <v>1035</v>
      </c>
      <c r="D396" s="54">
        <v>296</v>
      </c>
    </row>
    <row r="397" spans="1:4" x14ac:dyDescent="0.3">
      <c r="A397" s="35" t="s">
        <v>455</v>
      </c>
      <c r="B397" s="56" t="s">
        <v>780</v>
      </c>
      <c r="C397" s="53" t="s">
        <v>934</v>
      </c>
      <c r="D397" s="54">
        <v>296</v>
      </c>
    </row>
    <row r="398" spans="1:4" x14ac:dyDescent="0.3">
      <c r="A398" s="35" t="s">
        <v>456</v>
      </c>
      <c r="B398" s="56">
        <v>13.2</v>
      </c>
      <c r="C398" s="53" t="s">
        <v>828</v>
      </c>
      <c r="D398" s="54">
        <v>296</v>
      </c>
    </row>
    <row r="399" spans="1:4" x14ac:dyDescent="0.3">
      <c r="A399" s="35" t="s">
        <v>457</v>
      </c>
      <c r="B399" s="56" t="s">
        <v>781</v>
      </c>
      <c r="C399" s="53" t="s">
        <v>1098</v>
      </c>
      <c r="D399" s="54">
        <v>296</v>
      </c>
    </row>
    <row r="400" spans="1:4" x14ac:dyDescent="0.3">
      <c r="A400" s="35" t="s">
        <v>458</v>
      </c>
      <c r="B400" s="56" t="s">
        <v>782</v>
      </c>
      <c r="C400" s="53" t="s">
        <v>878</v>
      </c>
      <c r="D400" s="54">
        <v>296</v>
      </c>
    </row>
    <row r="401" spans="1:4" x14ac:dyDescent="0.3">
      <c r="A401" s="35" t="s">
        <v>459</v>
      </c>
      <c r="B401" s="56" t="s">
        <v>783</v>
      </c>
      <c r="C401" s="53" t="s">
        <v>1099</v>
      </c>
      <c r="D401" s="54">
        <v>296</v>
      </c>
    </row>
    <row r="402" spans="1:4" x14ac:dyDescent="0.3">
      <c r="A402" s="35" t="s">
        <v>460</v>
      </c>
      <c r="B402" s="56" t="s">
        <v>784</v>
      </c>
      <c r="C402" s="53" t="s">
        <v>829</v>
      </c>
      <c r="D402" s="54">
        <v>297</v>
      </c>
    </row>
    <row r="403" spans="1:4" x14ac:dyDescent="0.3">
      <c r="A403" s="35" t="s">
        <v>461</v>
      </c>
      <c r="B403" s="56">
        <v>13.3</v>
      </c>
      <c r="C403" s="53" t="s">
        <v>1100</v>
      </c>
      <c r="D403" s="54">
        <v>298</v>
      </c>
    </row>
    <row r="404" spans="1:4" x14ac:dyDescent="0.3">
      <c r="A404" s="35" t="s">
        <v>1219</v>
      </c>
      <c r="B404" s="70" t="s">
        <v>1380</v>
      </c>
      <c r="C404" s="35" t="s">
        <v>1491</v>
      </c>
    </row>
    <row r="405" spans="1:4" x14ac:dyDescent="0.3">
      <c r="A405" s="35" t="s">
        <v>1220</v>
      </c>
      <c r="B405" s="35" t="s">
        <v>1437</v>
      </c>
      <c r="C405" s="35" t="s">
        <v>1492</v>
      </c>
    </row>
    <row r="406" spans="1:4" x14ac:dyDescent="0.3">
      <c r="A406" s="35" t="s">
        <v>1221</v>
      </c>
      <c r="B406" s="35" t="s">
        <v>1438</v>
      </c>
      <c r="C406" s="35" t="s">
        <v>1493</v>
      </c>
    </row>
    <row r="407" spans="1:4" x14ac:dyDescent="0.3">
      <c r="A407" s="35" t="s">
        <v>1222</v>
      </c>
      <c r="B407" s="35" t="s">
        <v>1439</v>
      </c>
      <c r="C407" s="35" t="s">
        <v>1494</v>
      </c>
    </row>
    <row r="408" spans="1:4" x14ac:dyDescent="0.3">
      <c r="A408" s="35" t="s">
        <v>1223</v>
      </c>
      <c r="B408" s="35" t="s">
        <v>1440</v>
      </c>
      <c r="C408" s="35" t="s">
        <v>1495</v>
      </c>
    </row>
    <row r="409" spans="1:4" x14ac:dyDescent="0.3">
      <c r="A409" s="69" t="s">
        <v>1224</v>
      </c>
      <c r="B409" s="35" t="s">
        <v>1441</v>
      </c>
      <c r="C409" s="69" t="s">
        <v>1496</v>
      </c>
    </row>
    <row r="410" spans="1:4" x14ac:dyDescent="0.3">
      <c r="A410" s="35" t="s">
        <v>1225</v>
      </c>
      <c r="B410" s="35" t="s">
        <v>1442</v>
      </c>
      <c r="C410" s="35" t="s">
        <v>1497</v>
      </c>
    </row>
    <row r="411" spans="1:4" x14ac:dyDescent="0.3">
      <c r="A411" s="35" t="s">
        <v>1226</v>
      </c>
      <c r="B411" s="35" t="s">
        <v>1443</v>
      </c>
      <c r="C411" s="35" t="s">
        <v>1498</v>
      </c>
    </row>
    <row r="412" spans="1:4" x14ac:dyDescent="0.3">
      <c r="A412" s="35" t="s">
        <v>1227</v>
      </c>
      <c r="B412" s="35" t="s">
        <v>1444</v>
      </c>
      <c r="C412" s="35" t="s">
        <v>1499</v>
      </c>
    </row>
    <row r="413" spans="1:4" x14ac:dyDescent="0.3">
      <c r="A413" s="35" t="s">
        <v>1228</v>
      </c>
      <c r="B413" s="35" t="s">
        <v>1445</v>
      </c>
      <c r="C413" s="35" t="s">
        <v>1500</v>
      </c>
    </row>
    <row r="414" spans="1:4" x14ac:dyDescent="0.3">
      <c r="A414" s="35" t="s">
        <v>1229</v>
      </c>
      <c r="B414" s="35" t="s">
        <v>1446</v>
      </c>
      <c r="C414" s="35" t="s">
        <v>1501</v>
      </c>
    </row>
    <row r="415" spans="1:4" x14ac:dyDescent="0.3">
      <c r="A415" s="35" t="s">
        <v>1230</v>
      </c>
      <c r="B415" s="35" t="s">
        <v>1447</v>
      </c>
      <c r="C415" s="35" t="s">
        <v>1502</v>
      </c>
    </row>
    <row r="416" spans="1:4" x14ac:dyDescent="0.3">
      <c r="A416" s="68" t="s">
        <v>1355</v>
      </c>
      <c r="B416" s="35" t="s">
        <v>1448</v>
      </c>
      <c r="C416" s="68" t="s">
        <v>1503</v>
      </c>
    </row>
    <row r="417" spans="1:3" x14ac:dyDescent="0.3">
      <c r="A417" s="35" t="s">
        <v>1231</v>
      </c>
      <c r="B417" s="35" t="s">
        <v>1449</v>
      </c>
      <c r="C417" s="35" t="s">
        <v>1504</v>
      </c>
    </row>
    <row r="418" spans="1:3" x14ac:dyDescent="0.3">
      <c r="A418" s="35" t="s">
        <v>1232</v>
      </c>
      <c r="B418" s="35" t="s">
        <v>1450</v>
      </c>
      <c r="C418" s="35" t="s">
        <v>1505</v>
      </c>
    </row>
    <row r="419" spans="1:3" x14ac:dyDescent="0.3">
      <c r="A419" s="35" t="s">
        <v>1233</v>
      </c>
      <c r="B419" s="35" t="s">
        <v>1451</v>
      </c>
      <c r="C419" s="35" t="s">
        <v>1506</v>
      </c>
    </row>
    <row r="420" spans="1:3" x14ac:dyDescent="0.3">
      <c r="A420" s="35" t="s">
        <v>1234</v>
      </c>
      <c r="B420" s="35" t="s">
        <v>1452</v>
      </c>
      <c r="C420" s="35" t="s">
        <v>1507</v>
      </c>
    </row>
    <row r="421" spans="1:3" x14ac:dyDescent="0.3">
      <c r="A421" s="35" t="s">
        <v>1235</v>
      </c>
      <c r="B421" s="35" t="s">
        <v>1453</v>
      </c>
      <c r="C421" s="35" t="s">
        <v>1508</v>
      </c>
    </row>
    <row r="422" spans="1:3" x14ac:dyDescent="0.3">
      <c r="A422" s="35" t="s">
        <v>1236</v>
      </c>
      <c r="B422" s="35" t="s">
        <v>1454</v>
      </c>
      <c r="C422" s="35" t="s">
        <v>1509</v>
      </c>
    </row>
    <row r="423" spans="1:3" x14ac:dyDescent="0.3">
      <c r="A423" s="35" t="s">
        <v>1237</v>
      </c>
      <c r="B423" s="35" t="s">
        <v>1455</v>
      </c>
      <c r="C423" s="35" t="s">
        <v>1510</v>
      </c>
    </row>
    <row r="424" spans="1:3" x14ac:dyDescent="0.3">
      <c r="A424" s="35" t="s">
        <v>1238</v>
      </c>
      <c r="B424" s="35" t="s">
        <v>1456</v>
      </c>
      <c r="C424" s="35" t="s">
        <v>1511</v>
      </c>
    </row>
    <row r="425" spans="1:3" x14ac:dyDescent="0.3">
      <c r="A425" s="35" t="s">
        <v>1239</v>
      </c>
      <c r="B425" s="35" t="s">
        <v>1457</v>
      </c>
      <c r="C425" s="35" t="s">
        <v>1512</v>
      </c>
    </row>
    <row r="426" spans="1:3" x14ac:dyDescent="0.3">
      <c r="A426" s="35" t="s">
        <v>1240</v>
      </c>
      <c r="B426" s="35" t="s">
        <v>1458</v>
      </c>
      <c r="C426" s="35" t="s">
        <v>1513</v>
      </c>
    </row>
    <row r="427" spans="1:3" x14ac:dyDescent="0.3">
      <c r="A427" s="35" t="s">
        <v>1241</v>
      </c>
      <c r="B427" s="35" t="s">
        <v>1459</v>
      </c>
      <c r="C427" s="35" t="s">
        <v>1514</v>
      </c>
    </row>
    <row r="428" spans="1:3" x14ac:dyDescent="0.3">
      <c r="A428" s="35" t="s">
        <v>1242</v>
      </c>
      <c r="B428" s="35" t="s">
        <v>1460</v>
      </c>
      <c r="C428" s="35" t="s">
        <v>1515</v>
      </c>
    </row>
    <row r="429" spans="1:3" x14ac:dyDescent="0.3">
      <c r="A429" s="35" t="s">
        <v>1243</v>
      </c>
      <c r="B429" s="35" t="s">
        <v>1461</v>
      </c>
      <c r="C429" s="35" t="s">
        <v>1516</v>
      </c>
    </row>
    <row r="430" spans="1:3" x14ac:dyDescent="0.3">
      <c r="A430" s="35" t="s">
        <v>1244</v>
      </c>
      <c r="B430" s="35" t="s">
        <v>1462</v>
      </c>
      <c r="C430" s="35" t="s">
        <v>1517</v>
      </c>
    </row>
    <row r="431" spans="1:3" x14ac:dyDescent="0.3">
      <c r="A431" s="35" t="s">
        <v>1245</v>
      </c>
      <c r="B431" s="35" t="s">
        <v>1463</v>
      </c>
      <c r="C431" s="35" t="s">
        <v>1518</v>
      </c>
    </row>
    <row r="432" spans="1:3" x14ac:dyDescent="0.3">
      <c r="A432" s="35" t="s">
        <v>1246</v>
      </c>
      <c r="B432" s="35" t="s">
        <v>1464</v>
      </c>
      <c r="C432" s="35" t="s">
        <v>1519</v>
      </c>
    </row>
    <row r="433" spans="1:3" x14ac:dyDescent="0.3">
      <c r="A433" s="35" t="s">
        <v>1247</v>
      </c>
      <c r="B433" s="35" t="s">
        <v>1203</v>
      </c>
      <c r="C433" s="35" t="s">
        <v>1520</v>
      </c>
    </row>
    <row r="434" spans="1:3" x14ac:dyDescent="0.3">
      <c r="A434" s="68" t="s">
        <v>1354</v>
      </c>
      <c r="B434" s="35" t="s">
        <v>1465</v>
      </c>
      <c r="C434" s="68" t="s">
        <v>1521</v>
      </c>
    </row>
    <row r="435" spans="1:3" x14ac:dyDescent="0.3">
      <c r="A435" s="68" t="s">
        <v>1344</v>
      </c>
      <c r="B435" s="35" t="s">
        <v>1466</v>
      </c>
      <c r="C435" s="68" t="s">
        <v>1522</v>
      </c>
    </row>
    <row r="436" spans="1:3" x14ac:dyDescent="0.3">
      <c r="A436" s="35" t="s">
        <v>1248</v>
      </c>
      <c r="B436" s="35" t="s">
        <v>1467</v>
      </c>
      <c r="C436" s="35" t="s">
        <v>1523</v>
      </c>
    </row>
    <row r="437" spans="1:3" x14ac:dyDescent="0.3">
      <c r="A437" s="35" t="s">
        <v>1249</v>
      </c>
      <c r="B437" s="35" t="s">
        <v>1359</v>
      </c>
      <c r="C437" s="35" t="s">
        <v>1524</v>
      </c>
    </row>
    <row r="438" spans="1:3" x14ac:dyDescent="0.3">
      <c r="A438" s="35" t="s">
        <v>1250</v>
      </c>
      <c r="B438" s="35" t="s">
        <v>1360</v>
      </c>
      <c r="C438" s="35" t="s">
        <v>1525</v>
      </c>
    </row>
    <row r="439" spans="1:3" x14ac:dyDescent="0.3">
      <c r="A439" s="35" t="s">
        <v>1251</v>
      </c>
      <c r="B439" s="35" t="s">
        <v>1361</v>
      </c>
      <c r="C439" s="35" t="s">
        <v>1526</v>
      </c>
    </row>
    <row r="440" spans="1:3" x14ac:dyDescent="0.3">
      <c r="A440" s="35" t="s">
        <v>1252</v>
      </c>
      <c r="B440" s="35" t="s">
        <v>1362</v>
      </c>
      <c r="C440" s="35" t="s">
        <v>1527</v>
      </c>
    </row>
    <row r="441" spans="1:3" x14ac:dyDescent="0.3">
      <c r="A441" s="35" t="s">
        <v>1253</v>
      </c>
      <c r="B441" s="35" t="s">
        <v>1363</v>
      </c>
      <c r="C441" s="35" t="s">
        <v>1528</v>
      </c>
    </row>
    <row r="442" spans="1:3" x14ac:dyDescent="0.3">
      <c r="A442" s="35" t="s">
        <v>1254</v>
      </c>
      <c r="B442" s="35" t="s">
        <v>1364</v>
      </c>
      <c r="C442" s="35" t="s">
        <v>1529</v>
      </c>
    </row>
    <row r="443" spans="1:3" x14ac:dyDescent="0.3">
      <c r="A443" s="68" t="s">
        <v>1353</v>
      </c>
      <c r="B443" s="35" t="s">
        <v>1365</v>
      </c>
      <c r="C443" s="68" t="s">
        <v>1530</v>
      </c>
    </row>
    <row r="444" spans="1:3" x14ac:dyDescent="0.3">
      <c r="A444" s="68" t="s">
        <v>1352</v>
      </c>
      <c r="B444" s="35" t="s">
        <v>1366</v>
      </c>
      <c r="C444" s="68" t="s">
        <v>1531</v>
      </c>
    </row>
    <row r="445" spans="1:3" x14ac:dyDescent="0.3">
      <c r="A445" s="35" t="s">
        <v>1255</v>
      </c>
      <c r="B445" s="35" t="s">
        <v>1367</v>
      </c>
      <c r="C445" s="35" t="s">
        <v>1532</v>
      </c>
    </row>
    <row r="446" spans="1:3" x14ac:dyDescent="0.3">
      <c r="A446" s="35" t="s">
        <v>1256</v>
      </c>
      <c r="B446" s="35" t="s">
        <v>1368</v>
      </c>
      <c r="C446" s="35" t="s">
        <v>1533</v>
      </c>
    </row>
    <row r="447" spans="1:3" x14ac:dyDescent="0.3">
      <c r="A447" s="68" t="s">
        <v>1351</v>
      </c>
      <c r="B447" s="35" t="s">
        <v>1369</v>
      </c>
      <c r="C447" s="68" t="s">
        <v>1534</v>
      </c>
    </row>
    <row r="448" spans="1:3" x14ac:dyDescent="0.3">
      <c r="A448" s="35" t="s">
        <v>1257</v>
      </c>
      <c r="B448" s="35" t="s">
        <v>1370</v>
      </c>
      <c r="C448" s="35" t="s">
        <v>1535</v>
      </c>
    </row>
    <row r="449" spans="1:3" x14ac:dyDescent="0.3">
      <c r="A449" s="35" t="s">
        <v>1258</v>
      </c>
      <c r="B449" s="35" t="s">
        <v>1371</v>
      </c>
      <c r="C449" s="35" t="s">
        <v>1536</v>
      </c>
    </row>
    <row r="450" spans="1:3" x14ac:dyDescent="0.3">
      <c r="A450" s="35" t="s">
        <v>1259</v>
      </c>
      <c r="B450" s="35" t="s">
        <v>1372</v>
      </c>
      <c r="C450" s="35" t="s">
        <v>1537</v>
      </c>
    </row>
    <row r="451" spans="1:3" x14ac:dyDescent="0.3">
      <c r="A451" s="35" t="s">
        <v>1260</v>
      </c>
      <c r="B451" s="35" t="s">
        <v>1364</v>
      </c>
      <c r="C451" s="35" t="s">
        <v>1538</v>
      </c>
    </row>
    <row r="452" spans="1:3" x14ac:dyDescent="0.3">
      <c r="A452" s="35" t="s">
        <v>1261</v>
      </c>
      <c r="B452" s="35" t="s">
        <v>1364</v>
      </c>
      <c r="C452" s="35" t="s">
        <v>1539</v>
      </c>
    </row>
    <row r="453" spans="1:3" x14ac:dyDescent="0.3">
      <c r="A453" s="35" t="s">
        <v>1262</v>
      </c>
      <c r="B453" s="35" t="s">
        <v>1373</v>
      </c>
      <c r="C453" s="35" t="s">
        <v>1540</v>
      </c>
    </row>
    <row r="454" spans="1:3" x14ac:dyDescent="0.3">
      <c r="A454" s="35" t="s">
        <v>1263</v>
      </c>
      <c r="B454" s="35" t="s">
        <v>1374</v>
      </c>
      <c r="C454" s="35" t="s">
        <v>1541</v>
      </c>
    </row>
    <row r="455" spans="1:3" x14ac:dyDescent="0.3">
      <c r="A455" s="35" t="s">
        <v>1264</v>
      </c>
      <c r="B455" s="35" t="s">
        <v>1375</v>
      </c>
      <c r="C455" s="35" t="s">
        <v>1542</v>
      </c>
    </row>
    <row r="456" spans="1:3" x14ac:dyDescent="0.3">
      <c r="A456" s="35" t="s">
        <v>1265</v>
      </c>
      <c r="B456" s="35" t="s">
        <v>1468</v>
      </c>
      <c r="C456" s="35" t="s">
        <v>1543</v>
      </c>
    </row>
    <row r="457" spans="1:3" x14ac:dyDescent="0.3">
      <c r="A457" s="35" t="s">
        <v>1266</v>
      </c>
      <c r="B457" s="35" t="s">
        <v>1469</v>
      </c>
      <c r="C457" s="35" t="s">
        <v>1544</v>
      </c>
    </row>
    <row r="458" spans="1:3" x14ac:dyDescent="0.3">
      <c r="A458" s="35" t="s">
        <v>1267</v>
      </c>
      <c r="B458" s="35" t="s">
        <v>1470</v>
      </c>
      <c r="C458" s="35" t="s">
        <v>1545</v>
      </c>
    </row>
    <row r="459" spans="1:3" x14ac:dyDescent="0.3">
      <c r="A459" s="35" t="s">
        <v>1268</v>
      </c>
      <c r="B459" s="35" t="s">
        <v>1471</v>
      </c>
      <c r="C459" s="35" t="s">
        <v>1546</v>
      </c>
    </row>
    <row r="460" spans="1:3" x14ac:dyDescent="0.3">
      <c r="A460" s="35" t="s">
        <v>1269</v>
      </c>
      <c r="B460" s="35" t="s">
        <v>1472</v>
      </c>
      <c r="C460" s="35" t="s">
        <v>1547</v>
      </c>
    </row>
    <row r="461" spans="1:3" x14ac:dyDescent="0.3">
      <c r="A461" s="35" t="s">
        <v>1270</v>
      </c>
      <c r="B461" s="35" t="s">
        <v>1473</v>
      </c>
      <c r="C461" s="35" t="s">
        <v>1548</v>
      </c>
    </row>
    <row r="462" spans="1:3" x14ac:dyDescent="0.3">
      <c r="A462" s="68" t="s">
        <v>1345</v>
      </c>
      <c r="B462" s="35" t="s">
        <v>1474</v>
      </c>
      <c r="C462" s="68" t="s">
        <v>1549</v>
      </c>
    </row>
    <row r="463" spans="1:3" x14ac:dyDescent="0.3">
      <c r="A463" s="35" t="s">
        <v>1271</v>
      </c>
      <c r="B463" s="35" t="s">
        <v>1475</v>
      </c>
      <c r="C463" s="35" t="s">
        <v>1550</v>
      </c>
    </row>
    <row r="464" spans="1:3" x14ac:dyDescent="0.3">
      <c r="A464" s="35" t="s">
        <v>1272</v>
      </c>
      <c r="B464" s="35" t="s">
        <v>1476</v>
      </c>
      <c r="C464" s="35" t="s">
        <v>1551</v>
      </c>
    </row>
    <row r="465" spans="1:3" x14ac:dyDescent="0.3">
      <c r="A465" s="68" t="s">
        <v>1346</v>
      </c>
      <c r="B465" s="35" t="s">
        <v>1477</v>
      </c>
      <c r="C465" s="68" t="s">
        <v>1552</v>
      </c>
    </row>
    <row r="466" spans="1:3" x14ac:dyDescent="0.3">
      <c r="A466" s="35" t="s">
        <v>1273</v>
      </c>
      <c r="B466" s="35" t="s">
        <v>1478</v>
      </c>
      <c r="C466" s="35" t="s">
        <v>1553</v>
      </c>
    </row>
    <row r="467" spans="1:3" x14ac:dyDescent="0.3">
      <c r="A467" s="35" t="s">
        <v>1274</v>
      </c>
      <c r="B467" s="35" t="s">
        <v>1479</v>
      </c>
      <c r="C467" s="35" t="s">
        <v>1554</v>
      </c>
    </row>
    <row r="468" spans="1:3" x14ac:dyDescent="0.3">
      <c r="A468" s="35" t="s">
        <v>1275</v>
      </c>
      <c r="B468" s="35" t="s">
        <v>1480</v>
      </c>
      <c r="C468" s="35" t="s">
        <v>1555</v>
      </c>
    </row>
    <row r="469" spans="1:3" x14ac:dyDescent="0.3">
      <c r="A469" s="35" t="s">
        <v>1276</v>
      </c>
      <c r="B469" s="35" t="s">
        <v>1481</v>
      </c>
      <c r="C469" s="35" t="s">
        <v>1556</v>
      </c>
    </row>
    <row r="470" spans="1:3" x14ac:dyDescent="0.3">
      <c r="A470" s="35" t="s">
        <v>1277</v>
      </c>
      <c r="B470" s="35" t="s">
        <v>1482</v>
      </c>
      <c r="C470" s="35" t="s">
        <v>1557</v>
      </c>
    </row>
    <row r="471" spans="1:3" x14ac:dyDescent="0.3">
      <c r="A471" s="35" t="s">
        <v>1278</v>
      </c>
      <c r="B471" s="35" t="s">
        <v>1483</v>
      </c>
      <c r="C471" s="35" t="s">
        <v>1558</v>
      </c>
    </row>
    <row r="472" spans="1:3" x14ac:dyDescent="0.3">
      <c r="A472" s="35" t="s">
        <v>1279</v>
      </c>
      <c r="B472" s="35" t="s">
        <v>1484</v>
      </c>
      <c r="C472" s="35" t="s">
        <v>1559</v>
      </c>
    </row>
    <row r="473" spans="1:3" x14ac:dyDescent="0.3">
      <c r="A473" s="35" t="s">
        <v>1280</v>
      </c>
      <c r="B473" s="35" t="s">
        <v>1485</v>
      </c>
      <c r="C473" s="35" t="s">
        <v>1560</v>
      </c>
    </row>
    <row r="474" spans="1:3" x14ac:dyDescent="0.3">
      <c r="A474" s="35" t="s">
        <v>1281</v>
      </c>
      <c r="B474" s="35" t="s">
        <v>1486</v>
      </c>
      <c r="C474" s="35" t="s">
        <v>1561</v>
      </c>
    </row>
    <row r="475" spans="1:3" x14ac:dyDescent="0.3">
      <c r="A475" s="35" t="s">
        <v>1282</v>
      </c>
      <c r="B475" s="35" t="s">
        <v>1487</v>
      </c>
      <c r="C475" s="35" t="s">
        <v>1562</v>
      </c>
    </row>
    <row r="476" spans="1:3" x14ac:dyDescent="0.3">
      <c r="A476" s="35" t="s">
        <v>1283</v>
      </c>
      <c r="B476" s="35" t="s">
        <v>1376</v>
      </c>
      <c r="C476" s="35" t="s">
        <v>1563</v>
      </c>
    </row>
    <row r="477" spans="1:3" x14ac:dyDescent="0.3">
      <c r="A477" s="35" t="s">
        <v>1284</v>
      </c>
      <c r="B477" s="35" t="s">
        <v>1377</v>
      </c>
      <c r="C477" s="35" t="s">
        <v>1564</v>
      </c>
    </row>
    <row r="478" spans="1:3" x14ac:dyDescent="0.3">
      <c r="A478" s="35" t="s">
        <v>1285</v>
      </c>
      <c r="B478" s="35" t="s">
        <v>1488</v>
      </c>
      <c r="C478" s="35" t="s">
        <v>1565</v>
      </c>
    </row>
    <row r="479" spans="1:3" x14ac:dyDescent="0.3">
      <c r="A479" s="35" t="s">
        <v>1286</v>
      </c>
      <c r="B479" s="35" t="s">
        <v>1489</v>
      </c>
      <c r="C479" s="35" t="s">
        <v>1566</v>
      </c>
    </row>
    <row r="480" spans="1:3" x14ac:dyDescent="0.3">
      <c r="A480" s="35" t="s">
        <v>1287</v>
      </c>
      <c r="B480" s="35" t="s">
        <v>1490</v>
      </c>
      <c r="C480" s="35" t="s">
        <v>1567</v>
      </c>
    </row>
    <row r="481" spans="1:3" x14ac:dyDescent="0.3">
      <c r="A481" s="35" t="s">
        <v>1288</v>
      </c>
      <c r="B481" s="35" t="s">
        <v>1436</v>
      </c>
      <c r="C481" s="35" t="s">
        <v>1568</v>
      </c>
    </row>
    <row r="482" spans="1:3" x14ac:dyDescent="0.3">
      <c r="A482" s="35" t="s">
        <v>1289</v>
      </c>
      <c r="B482" s="35" t="s">
        <v>1378</v>
      </c>
      <c r="C482" s="35" t="s">
        <v>1569</v>
      </c>
    </row>
    <row r="483" spans="1:3" x14ac:dyDescent="0.3">
      <c r="A483" s="35" t="s">
        <v>1290</v>
      </c>
      <c r="B483" s="35" t="s">
        <v>1379</v>
      </c>
      <c r="C483" s="35" t="s">
        <v>1570</v>
      </c>
    </row>
    <row r="484" spans="1:3" x14ac:dyDescent="0.3">
      <c r="A484" s="35" t="s">
        <v>1291</v>
      </c>
      <c r="B484" s="70" t="s">
        <v>1217</v>
      </c>
      <c r="C484" s="35" t="s">
        <v>1571</v>
      </c>
    </row>
    <row r="485" spans="1:3" x14ac:dyDescent="0.3">
      <c r="A485" s="35" t="s">
        <v>1292</v>
      </c>
      <c r="B485" s="70" t="s">
        <v>1381</v>
      </c>
      <c r="C485" s="35" t="s">
        <v>1572</v>
      </c>
    </row>
    <row r="486" spans="1:3" x14ac:dyDescent="0.3">
      <c r="A486" s="35" t="s">
        <v>1293</v>
      </c>
      <c r="B486" s="70" t="s">
        <v>1382</v>
      </c>
      <c r="C486" s="35" t="s">
        <v>1573</v>
      </c>
    </row>
    <row r="487" spans="1:3" x14ac:dyDescent="0.3">
      <c r="A487" s="35" t="s">
        <v>1294</v>
      </c>
      <c r="B487" s="70" t="s">
        <v>1383</v>
      </c>
      <c r="C487" s="35" t="s">
        <v>1574</v>
      </c>
    </row>
    <row r="488" spans="1:3" x14ac:dyDescent="0.3">
      <c r="A488" s="35" t="s">
        <v>1295</v>
      </c>
      <c r="B488" s="70" t="s">
        <v>1384</v>
      </c>
      <c r="C488" s="35" t="s">
        <v>1575</v>
      </c>
    </row>
    <row r="489" spans="1:3" x14ac:dyDescent="0.3">
      <c r="A489" s="35" t="s">
        <v>1296</v>
      </c>
      <c r="B489" s="70" t="s">
        <v>1385</v>
      </c>
      <c r="C489" s="35" t="s">
        <v>1576</v>
      </c>
    </row>
    <row r="490" spans="1:3" x14ac:dyDescent="0.3">
      <c r="A490" s="35" t="s">
        <v>1297</v>
      </c>
      <c r="B490" s="70" t="s">
        <v>1386</v>
      </c>
      <c r="C490" s="35" t="s">
        <v>1577</v>
      </c>
    </row>
    <row r="491" spans="1:3" x14ac:dyDescent="0.3">
      <c r="A491" s="35" t="s">
        <v>1298</v>
      </c>
      <c r="B491" s="70" t="s">
        <v>1387</v>
      </c>
      <c r="C491" s="35" t="s">
        <v>1578</v>
      </c>
    </row>
    <row r="492" spans="1:3" x14ac:dyDescent="0.3">
      <c r="A492" s="35" t="s">
        <v>1299</v>
      </c>
      <c r="B492" s="70" t="s">
        <v>1388</v>
      </c>
      <c r="C492" s="35" t="s">
        <v>1579</v>
      </c>
    </row>
    <row r="493" spans="1:3" x14ac:dyDescent="0.3">
      <c r="A493" s="35" t="s">
        <v>1300</v>
      </c>
      <c r="B493" s="70" t="s">
        <v>1389</v>
      </c>
      <c r="C493" s="35" t="s">
        <v>1580</v>
      </c>
    </row>
    <row r="494" spans="1:3" x14ac:dyDescent="0.3">
      <c r="A494" s="35" t="s">
        <v>1301</v>
      </c>
      <c r="B494" s="70" t="s">
        <v>1390</v>
      </c>
      <c r="C494" s="35" t="s">
        <v>1581</v>
      </c>
    </row>
    <row r="495" spans="1:3" x14ac:dyDescent="0.3">
      <c r="A495" s="35" t="s">
        <v>1302</v>
      </c>
      <c r="B495" s="70" t="s">
        <v>1391</v>
      </c>
      <c r="C495" s="35" t="s">
        <v>1582</v>
      </c>
    </row>
    <row r="496" spans="1:3" x14ac:dyDescent="0.3">
      <c r="A496" s="35" t="s">
        <v>1303</v>
      </c>
      <c r="B496" s="70" t="s">
        <v>1211</v>
      </c>
      <c r="C496" s="35" t="s">
        <v>1583</v>
      </c>
    </row>
    <row r="497" spans="1:4" x14ac:dyDescent="0.3">
      <c r="A497" s="35" t="s">
        <v>1304</v>
      </c>
      <c r="B497" s="70" t="s">
        <v>1392</v>
      </c>
      <c r="C497" s="35" t="s">
        <v>1584</v>
      </c>
    </row>
    <row r="498" spans="1:4" x14ac:dyDescent="0.3">
      <c r="A498" s="35" t="s">
        <v>1305</v>
      </c>
      <c r="B498" s="70" t="s">
        <v>1393</v>
      </c>
      <c r="C498" s="35" t="s">
        <v>1585</v>
      </c>
    </row>
    <row r="499" spans="1:4" x14ac:dyDescent="0.3">
      <c r="A499" s="35" t="s">
        <v>1306</v>
      </c>
      <c r="B499" s="70" t="s">
        <v>1394</v>
      </c>
      <c r="C499" s="35" t="s">
        <v>1586</v>
      </c>
    </row>
    <row r="500" spans="1:4" x14ac:dyDescent="0.3">
      <c r="A500" s="35" t="s">
        <v>1307</v>
      </c>
      <c r="B500" s="70" t="s">
        <v>1395</v>
      </c>
      <c r="C500" s="35" t="s">
        <v>1587</v>
      </c>
    </row>
    <row r="501" spans="1:4" x14ac:dyDescent="0.3">
      <c r="A501" s="35" t="s">
        <v>1308</v>
      </c>
      <c r="B501" s="70" t="s">
        <v>1396</v>
      </c>
      <c r="C501" s="35" t="s">
        <v>1588</v>
      </c>
    </row>
    <row r="502" spans="1:4" x14ac:dyDescent="0.3">
      <c r="A502" s="68" t="s">
        <v>1347</v>
      </c>
      <c r="B502" s="70" t="s">
        <v>1397</v>
      </c>
      <c r="C502" s="68" t="s">
        <v>1589</v>
      </c>
    </row>
    <row r="503" spans="1:4" x14ac:dyDescent="0.3">
      <c r="A503" s="35" t="s">
        <v>1309</v>
      </c>
      <c r="B503" s="70" t="s">
        <v>1398</v>
      </c>
      <c r="C503" s="35" t="s">
        <v>1590</v>
      </c>
    </row>
    <row r="504" spans="1:4" x14ac:dyDescent="0.3">
      <c r="A504" s="35" t="s">
        <v>1310</v>
      </c>
      <c r="B504" s="70" t="s">
        <v>1399</v>
      </c>
      <c r="C504" s="35" t="s">
        <v>1591</v>
      </c>
    </row>
    <row r="505" spans="1:4" x14ac:dyDescent="0.3">
      <c r="A505" s="35" t="s">
        <v>1311</v>
      </c>
      <c r="B505" s="70" t="s">
        <v>1400</v>
      </c>
      <c r="C505" s="35" t="s">
        <v>1592</v>
      </c>
    </row>
    <row r="506" spans="1:4" x14ac:dyDescent="0.3">
      <c r="A506" s="68" t="s">
        <v>1348</v>
      </c>
      <c r="B506" s="70" t="s">
        <v>1401</v>
      </c>
      <c r="C506" s="68" t="s">
        <v>1593</v>
      </c>
    </row>
    <row r="507" spans="1:4" x14ac:dyDescent="0.3">
      <c r="A507" s="35" t="s">
        <v>1312</v>
      </c>
      <c r="B507" s="70" t="s">
        <v>1402</v>
      </c>
      <c r="C507" s="35" t="s">
        <v>1594</v>
      </c>
    </row>
    <row r="508" spans="1:4" s="37" customFormat="1" x14ac:dyDescent="0.3">
      <c r="A508" s="68" t="s">
        <v>1313</v>
      </c>
      <c r="B508" s="70" t="s">
        <v>1403</v>
      </c>
      <c r="C508" s="68" t="s">
        <v>1595</v>
      </c>
      <c r="D508" s="55"/>
    </row>
    <row r="509" spans="1:4" x14ac:dyDescent="0.3">
      <c r="A509" s="35" t="s">
        <v>1314</v>
      </c>
      <c r="B509" s="70" t="s">
        <v>1404</v>
      </c>
      <c r="C509" s="35" t="s">
        <v>1596</v>
      </c>
    </row>
    <row r="510" spans="1:4" x14ac:dyDescent="0.3">
      <c r="A510" s="68" t="s">
        <v>1349</v>
      </c>
      <c r="B510" s="70" t="s">
        <v>1405</v>
      </c>
      <c r="C510" s="68" t="s">
        <v>1597</v>
      </c>
    </row>
    <row r="511" spans="1:4" x14ac:dyDescent="0.3">
      <c r="A511" s="35" t="s">
        <v>1315</v>
      </c>
      <c r="B511" s="70" t="s">
        <v>1406</v>
      </c>
      <c r="C511" s="35" t="s">
        <v>1598</v>
      </c>
    </row>
    <row r="512" spans="1:4" x14ac:dyDescent="0.3">
      <c r="A512" s="35" t="s">
        <v>1316</v>
      </c>
      <c r="B512" s="70" t="s">
        <v>1407</v>
      </c>
      <c r="C512" s="35" t="s">
        <v>1599</v>
      </c>
    </row>
    <row r="513" spans="1:3" x14ac:dyDescent="0.3">
      <c r="A513" s="35" t="s">
        <v>1317</v>
      </c>
      <c r="B513" s="70" t="s">
        <v>1408</v>
      </c>
      <c r="C513" s="35" t="s">
        <v>1600</v>
      </c>
    </row>
    <row r="514" spans="1:3" x14ac:dyDescent="0.3">
      <c r="A514" s="35" t="s">
        <v>1318</v>
      </c>
      <c r="B514" s="70" t="s">
        <v>1409</v>
      </c>
      <c r="C514" s="35" t="s">
        <v>1601</v>
      </c>
    </row>
    <row r="515" spans="1:3" x14ac:dyDescent="0.3">
      <c r="A515" s="35" t="s">
        <v>1319</v>
      </c>
      <c r="B515" s="70" t="s">
        <v>1410</v>
      </c>
      <c r="C515" s="35" t="s">
        <v>1602</v>
      </c>
    </row>
    <row r="516" spans="1:3" x14ac:dyDescent="0.3">
      <c r="A516" s="35" t="s">
        <v>1320</v>
      </c>
      <c r="B516" s="70" t="s">
        <v>1411</v>
      </c>
      <c r="C516" s="35" t="s">
        <v>1603</v>
      </c>
    </row>
    <row r="517" spans="1:3" x14ac:dyDescent="0.3">
      <c r="A517" s="35" t="s">
        <v>1321</v>
      </c>
      <c r="B517" s="70" t="s">
        <v>1412</v>
      </c>
      <c r="C517" s="35" t="s">
        <v>1604</v>
      </c>
    </row>
    <row r="518" spans="1:3" x14ac:dyDescent="0.3">
      <c r="A518" s="35" t="s">
        <v>1322</v>
      </c>
      <c r="B518" s="70" t="s">
        <v>1413</v>
      </c>
      <c r="C518" s="35" t="s">
        <v>1605</v>
      </c>
    </row>
    <row r="519" spans="1:3" x14ac:dyDescent="0.3">
      <c r="A519" s="35" t="s">
        <v>1323</v>
      </c>
      <c r="B519" s="70" t="s">
        <v>1414</v>
      </c>
      <c r="C519" s="35" t="s">
        <v>1606</v>
      </c>
    </row>
    <row r="520" spans="1:3" x14ac:dyDescent="0.3">
      <c r="A520" s="35" t="s">
        <v>1324</v>
      </c>
      <c r="B520" s="70" t="s">
        <v>1415</v>
      </c>
      <c r="C520" s="35" t="s">
        <v>1607</v>
      </c>
    </row>
    <row r="521" spans="1:3" x14ac:dyDescent="0.3">
      <c r="A521" s="35" t="s">
        <v>1325</v>
      </c>
      <c r="B521" s="70" t="s">
        <v>1416</v>
      </c>
      <c r="C521" s="35" t="s">
        <v>1608</v>
      </c>
    </row>
    <row r="522" spans="1:3" x14ac:dyDescent="0.3">
      <c r="A522" s="35" t="s">
        <v>1326</v>
      </c>
      <c r="B522" s="70" t="s">
        <v>1417</v>
      </c>
      <c r="C522" s="35" t="s">
        <v>1609</v>
      </c>
    </row>
    <row r="523" spans="1:3" x14ac:dyDescent="0.3">
      <c r="A523" s="35" t="s">
        <v>1327</v>
      </c>
      <c r="B523" s="70" t="s">
        <v>1418</v>
      </c>
      <c r="C523" s="35" t="s">
        <v>1610</v>
      </c>
    </row>
    <row r="524" spans="1:3" x14ac:dyDescent="0.3">
      <c r="A524" s="35" t="s">
        <v>1328</v>
      </c>
      <c r="B524" s="70" t="s">
        <v>1419</v>
      </c>
      <c r="C524" s="35" t="s">
        <v>1611</v>
      </c>
    </row>
    <row r="525" spans="1:3" x14ac:dyDescent="0.3">
      <c r="A525" s="35" t="s">
        <v>1329</v>
      </c>
      <c r="B525" s="70" t="s">
        <v>1420</v>
      </c>
      <c r="C525" s="35" t="s">
        <v>1612</v>
      </c>
    </row>
    <row r="526" spans="1:3" x14ac:dyDescent="0.3">
      <c r="A526" s="35" t="s">
        <v>1330</v>
      </c>
      <c r="B526" s="70" t="s">
        <v>1421</v>
      </c>
      <c r="C526" s="35" t="s">
        <v>1613</v>
      </c>
    </row>
    <row r="527" spans="1:3" x14ac:dyDescent="0.3">
      <c r="A527" s="35" t="s">
        <v>1331</v>
      </c>
      <c r="B527" s="70" t="s">
        <v>1422</v>
      </c>
      <c r="C527" s="35" t="s">
        <v>1614</v>
      </c>
    </row>
    <row r="528" spans="1:3" x14ac:dyDescent="0.3">
      <c r="A528" s="35" t="s">
        <v>1332</v>
      </c>
      <c r="B528" s="70" t="s">
        <v>1423</v>
      </c>
      <c r="C528" s="35" t="s">
        <v>1615</v>
      </c>
    </row>
    <row r="529" spans="1:3" x14ac:dyDescent="0.3">
      <c r="A529" s="35" t="s">
        <v>1333</v>
      </c>
      <c r="B529" s="70" t="s">
        <v>1424</v>
      </c>
      <c r="C529" s="35" t="s">
        <v>1616</v>
      </c>
    </row>
    <row r="530" spans="1:3" x14ac:dyDescent="0.3">
      <c r="A530" s="35" t="s">
        <v>1334</v>
      </c>
      <c r="B530" s="70" t="s">
        <v>1425</v>
      </c>
      <c r="C530" s="35" t="s">
        <v>1617</v>
      </c>
    </row>
    <row r="531" spans="1:3" x14ac:dyDescent="0.3">
      <c r="A531" s="35" t="s">
        <v>1335</v>
      </c>
      <c r="B531" s="70" t="s">
        <v>1426</v>
      </c>
      <c r="C531" s="35" t="s">
        <v>1618</v>
      </c>
    </row>
    <row r="532" spans="1:3" x14ac:dyDescent="0.3">
      <c r="A532" s="35" t="s">
        <v>1336</v>
      </c>
      <c r="B532" s="70" t="s">
        <v>1427</v>
      </c>
      <c r="C532" s="35" t="s">
        <v>1619</v>
      </c>
    </row>
    <row r="533" spans="1:3" x14ac:dyDescent="0.3">
      <c r="A533" s="35" t="s">
        <v>1337</v>
      </c>
      <c r="B533" s="70" t="s">
        <v>1428</v>
      </c>
      <c r="C533" s="70" t="s">
        <v>1620</v>
      </c>
    </row>
    <row r="534" spans="1:3" x14ac:dyDescent="0.3">
      <c r="A534" s="35" t="s">
        <v>1338</v>
      </c>
      <c r="B534" s="70" t="s">
        <v>1429</v>
      </c>
      <c r="C534" s="70" t="s">
        <v>1621</v>
      </c>
    </row>
    <row r="535" spans="1:3" x14ac:dyDescent="0.3">
      <c r="A535" s="35" t="s">
        <v>1339</v>
      </c>
      <c r="B535" s="70" t="s">
        <v>1430</v>
      </c>
      <c r="C535" s="70" t="s">
        <v>1622</v>
      </c>
    </row>
    <row r="536" spans="1:3" x14ac:dyDescent="0.3">
      <c r="A536" s="35" t="s">
        <v>1340</v>
      </c>
      <c r="B536" s="70" t="s">
        <v>1431</v>
      </c>
      <c r="C536" s="70" t="s">
        <v>1623</v>
      </c>
    </row>
    <row r="537" spans="1:3" x14ac:dyDescent="0.3">
      <c r="A537" s="35" t="s">
        <v>1341</v>
      </c>
      <c r="B537" s="70" t="s">
        <v>1432</v>
      </c>
      <c r="C537" s="70" t="s">
        <v>1624</v>
      </c>
    </row>
    <row r="538" spans="1:3" x14ac:dyDescent="0.3">
      <c r="A538" s="35" t="s">
        <v>1342</v>
      </c>
      <c r="B538" s="70" t="s">
        <v>1433</v>
      </c>
      <c r="C538" s="70" t="s">
        <v>1625</v>
      </c>
    </row>
    <row r="539" spans="1:3" x14ac:dyDescent="0.3">
      <c r="A539" s="35" t="s">
        <v>1343</v>
      </c>
      <c r="B539" s="71" t="s">
        <v>1434</v>
      </c>
      <c r="C539" s="70" t="s">
        <v>1626</v>
      </c>
    </row>
    <row r="540" spans="1:3" x14ac:dyDescent="0.3">
      <c r="A540" s="68" t="s">
        <v>1350</v>
      </c>
      <c r="B540" s="70" t="s">
        <v>1435</v>
      </c>
      <c r="C540" s="70"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3.2" x14ac:dyDescent="0.25"/>
  <cols>
    <col min="1" max="2" width="18.109375" bestFit="1" customWidth="1"/>
    <col min="3" max="3" width="17.77734375" bestFit="1" customWidth="1"/>
    <col min="4" max="4" width="8" customWidth="1"/>
    <col min="5" max="5" width="6.33203125" style="14" bestFit="1" customWidth="1"/>
    <col min="10" max="10" width="19" bestFit="1" customWidth="1"/>
    <col min="11" max="11" width="6.44140625" customWidth="1"/>
  </cols>
  <sheetData>
    <row r="1" spans="1:8" x14ac:dyDescent="0.25">
      <c r="B1" s="15" t="s">
        <v>23</v>
      </c>
    </row>
    <row r="2" spans="1:8" x14ac:dyDescent="0.25">
      <c r="A2" t="e">
        <f>'Discovery Log'!#REF!</f>
        <v>#REF!</v>
      </c>
      <c r="B2" t="e">
        <f>A2</f>
        <v>#REF!</v>
      </c>
      <c r="C2" s="26" t="e">
        <f>'Discovery Log'!#REF!</f>
        <v>#REF!</v>
      </c>
      <c r="D2" s="15" t="s">
        <v>18</v>
      </c>
      <c r="E2" s="27" t="e" cm="1">
        <f t="array" ref="E2">SUM(IF(FREQUENCY(IF(LEN(B2:B109)&gt;0,MATCH(B2:B109,B2:B109,0),""),IF(LEN(B2:B109)&gt;0,MATCH(B2:B109,B2:B109,0),""))&gt;0,1))</f>
        <v>#REF!</v>
      </c>
      <c r="F2" s="16" t="s">
        <v>19</v>
      </c>
      <c r="G2" s="17"/>
      <c r="H2" s="17"/>
    </row>
    <row r="3" spans="1:8" x14ac:dyDescent="0.25">
      <c r="A3" t="e">
        <f>'Discovery Log'!#REF!</f>
        <v>#REF!</v>
      </c>
      <c r="B3" t="e">
        <f t="shared" ref="B3:B22" si="0">A3</f>
        <v>#REF!</v>
      </c>
      <c r="C3" s="26" t="e">
        <f>'Discovery Log'!#REF!</f>
        <v>#REF!</v>
      </c>
    </row>
    <row r="4" spans="1:8" x14ac:dyDescent="0.25">
      <c r="A4" t="e">
        <f>'Discovery Log'!#REF!</f>
        <v>#REF!</v>
      </c>
      <c r="B4" t="e">
        <f t="shared" si="0"/>
        <v>#REF!</v>
      </c>
      <c r="C4" s="26" t="e">
        <f>'Discovery Log'!#REF!</f>
        <v>#REF!</v>
      </c>
      <c r="D4" s="28" t="s">
        <v>31</v>
      </c>
      <c r="E4" s="27">
        <v>0</v>
      </c>
    </row>
    <row r="5" spans="1:8" x14ac:dyDescent="0.25">
      <c r="A5" t="e">
        <f>'Discovery Log'!#REF!</f>
        <v>#REF!</v>
      </c>
      <c r="B5" t="e">
        <f t="shared" si="0"/>
        <v>#REF!</v>
      </c>
      <c r="C5" s="26" t="e">
        <f>'Discovery Log'!#REF!</f>
        <v>#REF!</v>
      </c>
      <c r="D5" s="28" t="s">
        <v>32</v>
      </c>
      <c r="E5" s="27">
        <v>0</v>
      </c>
    </row>
    <row r="6" spans="1:8" x14ac:dyDescent="0.25">
      <c r="A6" t="e">
        <f>'Discovery Log'!#REF!</f>
        <v>#REF!</v>
      </c>
      <c r="B6" t="e">
        <f t="shared" si="0"/>
        <v>#REF!</v>
      </c>
      <c r="C6" s="26" t="e">
        <f>'Discovery Log'!#REF!</f>
        <v>#REF!</v>
      </c>
      <c r="D6" s="28" t="s">
        <v>33</v>
      </c>
      <c r="E6" s="27" t="e" cm="1">
        <f t="array" ref="E6">SUM(IF(FREQUENCY(IF(LEN(B2:B19)&gt;0,MATCH(B2:B19,B2:B19,0),""),IF(LEN(B2:B19)&gt;0,MATCH(B2:B19,B2:B19,0),""))&gt;0,1))</f>
        <v>#REF!</v>
      </c>
    </row>
    <row r="7" spans="1:8" x14ac:dyDescent="0.25">
      <c r="A7" t="e">
        <f>'Discovery Log'!#REF!</f>
        <v>#REF!</v>
      </c>
      <c r="B7" t="e">
        <f t="shared" si="0"/>
        <v>#REF!</v>
      </c>
      <c r="C7" s="26" t="e">
        <f>'Discovery Log'!#REF!</f>
        <v>#REF!</v>
      </c>
      <c r="D7" s="28" t="s">
        <v>34</v>
      </c>
      <c r="E7" s="27" t="e" cm="1">
        <f t="array" ref="E7">SUM(IF(FREQUENCY(IF(LEN(B20:B90)&gt;0,MATCH(B20:B90,B20:B90,0),""),IF(LEN(B20:B90)&gt;0,MATCH(B20:B90,B20:B90,0),""))&gt;0,1))</f>
        <v>#REF!</v>
      </c>
    </row>
    <row r="8" spans="1:8" x14ac:dyDescent="0.25">
      <c r="A8" t="e">
        <f>'Discovery Log'!#REF!</f>
        <v>#REF!</v>
      </c>
      <c r="B8" t="e">
        <f t="shared" si="0"/>
        <v>#REF!</v>
      </c>
      <c r="C8" s="26" t="e">
        <f>'Discovery Log'!#REF!</f>
        <v>#REF!</v>
      </c>
      <c r="D8" s="28" t="s">
        <v>35</v>
      </c>
      <c r="E8" s="27" cm="1">
        <f t="array" ref="E8">SUM(IF(FREQUENCY(IF(LEN(B91:B102)&gt;0,MATCH(B91:B102,B91:B102,0),""),IF(LEN(B91:B102)&gt;0,MATCH(B91:B102,B91:B102,0),""))&gt;0,1))</f>
        <v>3</v>
      </c>
    </row>
    <row r="9" spans="1:8" x14ac:dyDescent="0.25">
      <c r="A9" t="e">
        <f>'Discovery Log'!#REF!</f>
        <v>#REF!</v>
      </c>
      <c r="B9" t="e">
        <f t="shared" si="0"/>
        <v>#REF!</v>
      </c>
      <c r="C9" s="26" t="e">
        <f>'Discovery Log'!#REF!</f>
        <v>#REF!</v>
      </c>
      <c r="D9" s="28" t="s">
        <v>36</v>
      </c>
      <c r="E9" s="27" cm="1">
        <f t="array" ref="E9">SUM(IF(FREQUENCY(IF(LEN(B103:B109)&gt;0,MATCH(B103:B109,B103:B109,0),""),IF(LEN(B103:B109)&gt;0,MATCH(B103:B109,B103:B109,0),""))&gt;0,1))</f>
        <v>2</v>
      </c>
    </row>
    <row r="10" spans="1:8" x14ac:dyDescent="0.25">
      <c r="A10" t="e">
        <f>'Discovery Log'!#REF!</f>
        <v>#REF!</v>
      </c>
      <c r="B10" t="e">
        <f t="shared" si="0"/>
        <v>#REF!</v>
      </c>
      <c r="C10" s="26" t="e">
        <f>'Discovery Log'!#REF!</f>
        <v>#REF!</v>
      </c>
      <c r="D10" s="28" t="s">
        <v>44</v>
      </c>
      <c r="E10" s="27"/>
    </row>
    <row r="11" spans="1:8" x14ac:dyDescent="0.25">
      <c r="A11" t="e">
        <f>'Discovery Log'!#REF!</f>
        <v>#REF!</v>
      </c>
      <c r="B11" t="e">
        <f t="shared" si="0"/>
        <v>#REF!</v>
      </c>
      <c r="C11" s="26" t="e">
        <f>'Discovery Log'!#REF!</f>
        <v>#REF!</v>
      </c>
      <c r="D11" s="28" t="s">
        <v>45</v>
      </c>
      <c r="E11" s="27"/>
    </row>
    <row r="12" spans="1:8" x14ac:dyDescent="0.25">
      <c r="A12" t="e">
        <f>'Discovery Log'!#REF!</f>
        <v>#REF!</v>
      </c>
      <c r="B12" t="e">
        <f t="shared" si="0"/>
        <v>#REF!</v>
      </c>
      <c r="C12" s="26" t="e">
        <f>'Discovery Log'!#REF!</f>
        <v>#REF!</v>
      </c>
      <c r="D12" s="28" t="s">
        <v>46</v>
      </c>
      <c r="E12" s="27"/>
    </row>
    <row r="13" spans="1:8" x14ac:dyDescent="0.25">
      <c r="A13" t="e">
        <f>'Discovery Log'!#REF!</f>
        <v>#REF!</v>
      </c>
      <c r="B13" t="e">
        <f t="shared" si="0"/>
        <v>#REF!</v>
      </c>
      <c r="C13" s="26" t="e">
        <f>'Discovery Log'!#REF!</f>
        <v>#REF!</v>
      </c>
    </row>
    <row r="14" spans="1:8" ht="13.8" thickBot="1" x14ac:dyDescent="0.3">
      <c r="A14" t="e">
        <f>'Discovery Log'!#REF!</f>
        <v>#REF!</v>
      </c>
      <c r="B14" t="e">
        <f t="shared" si="0"/>
        <v>#REF!</v>
      </c>
      <c r="C14" s="26" t="e">
        <f>'Discovery Log'!#REF!</f>
        <v>#REF!</v>
      </c>
      <c r="E14" s="51" t="e">
        <f>SUM(E4:E12)</f>
        <v>#REF!</v>
      </c>
    </row>
    <row r="15" spans="1:8" ht="13.8" thickTop="1" x14ac:dyDescent="0.25">
      <c r="A15" t="e">
        <f>'Discovery Log'!#REF!</f>
        <v>#REF!</v>
      </c>
      <c r="B15" t="e">
        <f t="shared" si="0"/>
        <v>#REF!</v>
      </c>
      <c r="C15" s="26" t="e">
        <f>'Discovery Log'!#REF!</f>
        <v>#REF!</v>
      </c>
    </row>
    <row r="16" spans="1:8" x14ac:dyDescent="0.25">
      <c r="A16" t="e">
        <f>'Discovery Log'!#REF!</f>
        <v>#REF!</v>
      </c>
      <c r="B16" t="e">
        <f t="shared" si="0"/>
        <v>#REF!</v>
      </c>
      <c r="C16" s="26" t="e">
        <f>'Discovery Log'!#REF!</f>
        <v>#REF!</v>
      </c>
    </row>
    <row r="17" spans="1:3" x14ac:dyDescent="0.25">
      <c r="A17" t="e">
        <f>'Discovery Log'!#REF!</f>
        <v>#REF!</v>
      </c>
      <c r="B17" t="e">
        <f t="shared" si="0"/>
        <v>#REF!</v>
      </c>
      <c r="C17" s="26" t="e">
        <f>'Discovery Log'!#REF!</f>
        <v>#REF!</v>
      </c>
    </row>
    <row r="18" spans="1:3" x14ac:dyDescent="0.25">
      <c r="A18" t="e">
        <f>'Discovery Log'!#REF!</f>
        <v>#REF!</v>
      </c>
      <c r="B18" t="e">
        <f t="shared" si="0"/>
        <v>#REF!</v>
      </c>
      <c r="C18" s="26" t="e">
        <f>'Discovery Log'!#REF!</f>
        <v>#REF!</v>
      </c>
    </row>
    <row r="19" spans="1:3" x14ac:dyDescent="0.25">
      <c r="A19" t="e">
        <f>'Discovery Log'!#REF!</f>
        <v>#REF!</v>
      </c>
      <c r="B19" t="e">
        <f t="shared" si="0"/>
        <v>#REF!</v>
      </c>
      <c r="C19" s="26" t="e">
        <f>'Discovery Log'!#REF!</f>
        <v>#REF!</v>
      </c>
    </row>
    <row r="20" spans="1:3" x14ac:dyDescent="0.25">
      <c r="A20" t="e">
        <f>'Discovery Log'!#REF!</f>
        <v>#REF!</v>
      </c>
      <c r="B20" t="e">
        <f t="shared" si="0"/>
        <v>#REF!</v>
      </c>
      <c r="C20" s="26" t="e">
        <f>'Discovery Log'!#REF!</f>
        <v>#REF!</v>
      </c>
    </row>
    <row r="21" spans="1:3" x14ac:dyDescent="0.25">
      <c r="A21" t="e">
        <f>'Discovery Log'!#REF!</f>
        <v>#REF!</v>
      </c>
      <c r="B21" t="e">
        <f t="shared" si="0"/>
        <v>#REF!</v>
      </c>
      <c r="C21" s="26" t="e">
        <f>'Discovery Log'!#REF!</f>
        <v>#REF!</v>
      </c>
    </row>
    <row r="22" spans="1:3" x14ac:dyDescent="0.25">
      <c r="A22" t="e">
        <f>'Discovery Log'!#REF!</f>
        <v>#REF!</v>
      </c>
      <c r="B22" t="e">
        <f t="shared" si="0"/>
        <v>#REF!</v>
      </c>
      <c r="C22" s="26" t="e">
        <f>'Discovery Log'!#REF!</f>
        <v>#REF!</v>
      </c>
    </row>
    <row r="23" spans="1:3" x14ac:dyDescent="0.25">
      <c r="A23" t="e">
        <f>'Discovery Log'!#REF!</f>
        <v>#REF!</v>
      </c>
      <c r="B23" t="e">
        <f t="shared" ref="B23:B66" si="1">A23</f>
        <v>#REF!</v>
      </c>
      <c r="C23" s="26" t="e">
        <f>'Discovery Log'!#REF!</f>
        <v>#REF!</v>
      </c>
    </row>
    <row r="24" spans="1:3" x14ac:dyDescent="0.25">
      <c r="A24" t="e">
        <f>'Discovery Log'!#REF!</f>
        <v>#REF!</v>
      </c>
      <c r="B24" t="e">
        <f t="shared" si="1"/>
        <v>#REF!</v>
      </c>
      <c r="C24" s="26" t="e">
        <f>'Discovery Log'!#REF!</f>
        <v>#REF!</v>
      </c>
    </row>
    <row r="25" spans="1:3" x14ac:dyDescent="0.25">
      <c r="A25" t="e">
        <f>'Discovery Log'!#REF!</f>
        <v>#REF!</v>
      </c>
      <c r="B25" t="e">
        <f t="shared" si="1"/>
        <v>#REF!</v>
      </c>
      <c r="C25" s="26" t="e">
        <f>'Discovery Log'!#REF!</f>
        <v>#REF!</v>
      </c>
    </row>
    <row r="26" spans="1:3" x14ac:dyDescent="0.25">
      <c r="A26" t="e">
        <f>'Discovery Log'!#REF!</f>
        <v>#REF!</v>
      </c>
      <c r="B26" t="e">
        <f t="shared" si="1"/>
        <v>#REF!</v>
      </c>
      <c r="C26" s="26" t="e">
        <f>'Discovery Log'!#REF!</f>
        <v>#REF!</v>
      </c>
    </row>
    <row r="27" spans="1:3" x14ac:dyDescent="0.25">
      <c r="A27" t="e">
        <f>'Discovery Log'!#REF!</f>
        <v>#REF!</v>
      </c>
      <c r="B27" t="e">
        <f t="shared" si="1"/>
        <v>#REF!</v>
      </c>
      <c r="C27" s="26" t="e">
        <f>'Discovery Log'!#REF!</f>
        <v>#REF!</v>
      </c>
    </row>
    <row r="28" spans="1:3" x14ac:dyDescent="0.25">
      <c r="A28" t="e">
        <f>'Discovery Log'!#REF!</f>
        <v>#REF!</v>
      </c>
      <c r="B28" t="e">
        <f t="shared" si="1"/>
        <v>#REF!</v>
      </c>
      <c r="C28" s="26" t="e">
        <f>'Discovery Log'!#REF!</f>
        <v>#REF!</v>
      </c>
    </row>
    <row r="29" spans="1:3" x14ac:dyDescent="0.25">
      <c r="A29" t="e">
        <f>'Discovery Log'!#REF!</f>
        <v>#REF!</v>
      </c>
      <c r="B29" t="e">
        <f t="shared" si="1"/>
        <v>#REF!</v>
      </c>
      <c r="C29" s="26" t="e">
        <f>'Discovery Log'!#REF!</f>
        <v>#REF!</v>
      </c>
    </row>
    <row r="30" spans="1:3" x14ac:dyDescent="0.25">
      <c r="A30" t="e">
        <f>'Discovery Log'!#REF!</f>
        <v>#REF!</v>
      </c>
      <c r="B30" t="e">
        <f t="shared" si="1"/>
        <v>#REF!</v>
      </c>
      <c r="C30" s="26" t="e">
        <f>'Discovery Log'!#REF!</f>
        <v>#REF!</v>
      </c>
    </row>
    <row r="31" spans="1:3" x14ac:dyDescent="0.25">
      <c r="A31" t="e">
        <f>'Discovery Log'!#REF!</f>
        <v>#REF!</v>
      </c>
      <c r="B31" t="e">
        <f t="shared" si="1"/>
        <v>#REF!</v>
      </c>
      <c r="C31" s="26" t="e">
        <f>'Discovery Log'!#REF!</f>
        <v>#REF!</v>
      </c>
    </row>
    <row r="32" spans="1:3" x14ac:dyDescent="0.25">
      <c r="A32" t="e">
        <f>'Discovery Log'!#REF!</f>
        <v>#REF!</v>
      </c>
      <c r="B32" t="e">
        <f t="shared" si="1"/>
        <v>#REF!</v>
      </c>
      <c r="C32" s="26" t="e">
        <f>'Discovery Log'!#REF!</f>
        <v>#REF!</v>
      </c>
    </row>
    <row r="33" spans="1:3" x14ac:dyDescent="0.25">
      <c r="A33" t="e">
        <f>'Discovery Log'!#REF!</f>
        <v>#REF!</v>
      </c>
      <c r="B33" t="e">
        <f t="shared" si="1"/>
        <v>#REF!</v>
      </c>
      <c r="C33" s="26" t="e">
        <f>'Discovery Log'!#REF!</f>
        <v>#REF!</v>
      </c>
    </row>
    <row r="34" spans="1:3" x14ac:dyDescent="0.25">
      <c r="A34" t="e">
        <f>'Discovery Log'!#REF!</f>
        <v>#REF!</v>
      </c>
      <c r="B34" t="e">
        <f t="shared" si="1"/>
        <v>#REF!</v>
      </c>
      <c r="C34" s="26" t="e">
        <f>'Discovery Log'!#REF!</f>
        <v>#REF!</v>
      </c>
    </row>
    <row r="35" spans="1:3" x14ac:dyDescent="0.25">
      <c r="A35" t="e">
        <f>'Discovery Log'!#REF!</f>
        <v>#REF!</v>
      </c>
      <c r="B35" t="e">
        <f t="shared" si="1"/>
        <v>#REF!</v>
      </c>
      <c r="C35" s="26" t="e">
        <f>'Discovery Log'!#REF!</f>
        <v>#REF!</v>
      </c>
    </row>
    <row r="36" spans="1:3" x14ac:dyDescent="0.25">
      <c r="A36" t="e">
        <f>'Discovery Log'!#REF!</f>
        <v>#REF!</v>
      </c>
      <c r="B36" t="e">
        <f t="shared" si="1"/>
        <v>#REF!</v>
      </c>
      <c r="C36" s="26" t="e">
        <f>'Discovery Log'!#REF!</f>
        <v>#REF!</v>
      </c>
    </row>
    <row r="37" spans="1:3" x14ac:dyDescent="0.25">
      <c r="A37" t="str">
        <f>'Discovery Log'!D4</f>
        <v>OEIS-2</v>
      </c>
      <c r="B37" t="str">
        <f t="shared" si="1"/>
        <v>OEIS-2</v>
      </c>
      <c r="C37" s="26">
        <f>'Discovery Log'!J4</f>
        <v>45786</v>
      </c>
    </row>
    <row r="38" spans="1:3" x14ac:dyDescent="0.25">
      <c r="A38" t="str">
        <f>'Discovery Log'!D5</f>
        <v>OEIS-2</v>
      </c>
      <c r="B38" t="str">
        <f t="shared" si="1"/>
        <v>OEIS-2</v>
      </c>
      <c r="C38" s="26">
        <f>'Discovery Log'!J5</f>
        <v>45786</v>
      </c>
    </row>
    <row r="39" spans="1:3" x14ac:dyDescent="0.25">
      <c r="A39" t="str">
        <f>'Discovery Log'!D6</f>
        <v>OEIS-2</v>
      </c>
      <c r="B39" t="str">
        <f t="shared" si="1"/>
        <v>OEIS-2</v>
      </c>
      <c r="C39" s="26">
        <f>'Discovery Log'!J6</f>
        <v>45786</v>
      </c>
    </row>
    <row r="40" spans="1:3" x14ac:dyDescent="0.25">
      <c r="A40" t="str">
        <f>'Discovery Log'!D7</f>
        <v>OEIS-2</v>
      </c>
      <c r="B40" t="str">
        <f t="shared" si="1"/>
        <v>OEIS-2</v>
      </c>
      <c r="C40" s="26">
        <f>'Discovery Log'!J7</f>
        <v>45786</v>
      </c>
    </row>
    <row r="41" spans="1:3" x14ac:dyDescent="0.25">
      <c r="A41" t="str">
        <f>'Discovery Log'!D8</f>
        <v>OEIS-2</v>
      </c>
      <c r="B41" t="str">
        <f t="shared" si="1"/>
        <v>OEIS-2</v>
      </c>
      <c r="C41" s="26">
        <f>'Discovery Log'!J8</f>
        <v>45786</v>
      </c>
    </row>
    <row r="42" spans="1:3" x14ac:dyDescent="0.25">
      <c r="A42" t="str">
        <f>'Discovery Log'!D9</f>
        <v>OEIS-2</v>
      </c>
      <c r="B42" t="str">
        <f t="shared" si="1"/>
        <v>OEIS-2</v>
      </c>
      <c r="C42" s="26">
        <f>'Discovery Log'!J9</f>
        <v>45786</v>
      </c>
    </row>
    <row r="43" spans="1:3" x14ac:dyDescent="0.25">
      <c r="A43" t="str">
        <f>'Discovery Log'!D10</f>
        <v>OEIS-2</v>
      </c>
      <c r="B43" t="str">
        <f t="shared" si="1"/>
        <v>OEIS-2</v>
      </c>
      <c r="C43" s="26">
        <f>'Discovery Log'!J10</f>
        <v>45786</v>
      </c>
    </row>
    <row r="44" spans="1:3" x14ac:dyDescent="0.25">
      <c r="A44" t="str">
        <f>'Discovery Log'!D11</f>
        <v>OEIS-2</v>
      </c>
      <c r="B44" t="str">
        <f t="shared" si="1"/>
        <v>OEIS-2</v>
      </c>
      <c r="C44" s="26">
        <f>'Discovery Log'!J11</f>
        <v>45786</v>
      </c>
    </row>
    <row r="45" spans="1:3" x14ac:dyDescent="0.25">
      <c r="A45" t="str">
        <f>'Discovery Log'!D12</f>
        <v>OEIS-2</v>
      </c>
      <c r="B45" t="str">
        <f t="shared" si="1"/>
        <v>OEIS-2</v>
      </c>
      <c r="C45" s="26">
        <f>'Discovery Log'!J12</f>
        <v>45786</v>
      </c>
    </row>
    <row r="46" spans="1:3" x14ac:dyDescent="0.25">
      <c r="A46" t="str">
        <f>'Discovery Log'!D13</f>
        <v>OEIS-2</v>
      </c>
      <c r="B46" t="str">
        <f t="shared" si="1"/>
        <v>OEIS-2</v>
      </c>
      <c r="C46" s="26">
        <f>'Discovery Log'!J13</f>
        <v>45786</v>
      </c>
    </row>
    <row r="47" spans="1:3" x14ac:dyDescent="0.25">
      <c r="A47" t="str">
        <f>'Discovery Log'!D14</f>
        <v>MGRA-3</v>
      </c>
      <c r="B47" t="str">
        <f t="shared" si="1"/>
        <v>MGRA-3</v>
      </c>
      <c r="C47" s="26">
        <f>'Discovery Log'!J14</f>
        <v>45789</v>
      </c>
    </row>
    <row r="48" spans="1:3" x14ac:dyDescent="0.25">
      <c r="A48" t="str">
        <f>'Discovery Log'!D15</f>
        <v>MGRA-3</v>
      </c>
      <c r="B48" t="str">
        <f t="shared" si="1"/>
        <v>MGRA-3</v>
      </c>
      <c r="C48" s="26">
        <f>'Discovery Log'!J15</f>
        <v>45789</v>
      </c>
    </row>
    <row r="49" spans="1:3" x14ac:dyDescent="0.25">
      <c r="A49" t="str">
        <f>'Discovery Log'!D16</f>
        <v>MGRA-3</v>
      </c>
      <c r="B49" t="str">
        <f t="shared" si="1"/>
        <v>MGRA-3</v>
      </c>
      <c r="C49" s="26">
        <f>'Discovery Log'!J16</f>
        <v>45789</v>
      </c>
    </row>
    <row r="50" spans="1:3" x14ac:dyDescent="0.25">
      <c r="A50" t="str">
        <f>'Discovery Log'!D17</f>
        <v>MGRA-3</v>
      </c>
      <c r="B50" t="str">
        <f t="shared" si="1"/>
        <v>MGRA-3</v>
      </c>
      <c r="C50" s="26">
        <f>'Discovery Log'!J17</f>
        <v>45789</v>
      </c>
    </row>
    <row r="51" spans="1:3" x14ac:dyDescent="0.25">
      <c r="A51" t="str">
        <f>'Discovery Log'!D18</f>
        <v>MGRA-3</v>
      </c>
      <c r="B51" t="str">
        <f t="shared" si="1"/>
        <v>MGRA-3</v>
      </c>
      <c r="C51" s="26">
        <f>'Discovery Log'!J18</f>
        <v>45789</v>
      </c>
    </row>
    <row r="52" spans="1:3" x14ac:dyDescent="0.25">
      <c r="A52" t="str">
        <f>'Discovery Log'!D19</f>
        <v>MGRA-3</v>
      </c>
      <c r="B52" t="str">
        <f t="shared" si="1"/>
        <v>MGRA-3</v>
      </c>
      <c r="C52" s="26">
        <f>'Discovery Log'!J19</f>
        <v>45789</v>
      </c>
    </row>
    <row r="53" spans="1:3" x14ac:dyDescent="0.25">
      <c r="A53" t="str">
        <f>'Discovery Log'!D20</f>
        <v>MGRA-3</v>
      </c>
      <c r="B53" t="str">
        <f t="shared" si="1"/>
        <v>MGRA-3</v>
      </c>
      <c r="C53" s="26">
        <f>'Discovery Log'!J20</f>
        <v>45789</v>
      </c>
    </row>
    <row r="54" spans="1:3" x14ac:dyDescent="0.25">
      <c r="A54" t="str">
        <f>'Discovery Log'!D21</f>
        <v>MGRA-3</v>
      </c>
      <c r="B54" t="str">
        <f t="shared" si="1"/>
        <v>MGRA-3</v>
      </c>
      <c r="C54" s="26">
        <f>'Discovery Log'!J21</f>
        <v>45789</v>
      </c>
    </row>
    <row r="55" spans="1:3" x14ac:dyDescent="0.25">
      <c r="A55" t="str">
        <f>'Discovery Log'!D22</f>
        <v>MGRA-3</v>
      </c>
      <c r="B55" t="str">
        <f t="shared" si="1"/>
        <v>MGRA-3</v>
      </c>
      <c r="C55" s="26">
        <f>'Discovery Log'!J22</f>
        <v>45789</v>
      </c>
    </row>
    <row r="56" spans="1:3" x14ac:dyDescent="0.25">
      <c r="A56" t="str">
        <f>'Discovery Log'!D23</f>
        <v>MGRA-3</v>
      </c>
      <c r="B56" t="str">
        <f t="shared" si="1"/>
        <v>MGRA-3</v>
      </c>
      <c r="C56" s="26">
        <f>'Discovery Log'!J23</f>
        <v>45789</v>
      </c>
    </row>
    <row r="57" spans="1:3" x14ac:dyDescent="0.25">
      <c r="A57" t="str">
        <f>'Discovery Log'!D24</f>
        <v>MGRA-3</v>
      </c>
      <c r="B57" t="str">
        <f t="shared" si="1"/>
        <v>MGRA-3</v>
      </c>
      <c r="C57" s="26">
        <f>'Discovery Log'!J24</f>
        <v>45789</v>
      </c>
    </row>
    <row r="58" spans="1:3" x14ac:dyDescent="0.25">
      <c r="A58" t="str">
        <f>'Discovery Log'!D25</f>
        <v>OEIS-3</v>
      </c>
      <c r="B58" t="str">
        <f t="shared" si="1"/>
        <v>OEIS-3</v>
      </c>
      <c r="C58" s="26">
        <f>'Discovery Log'!J25</f>
        <v>45790</v>
      </c>
    </row>
    <row r="59" spans="1:3" x14ac:dyDescent="0.25">
      <c r="A59" t="str">
        <f>'Discovery Log'!D26</f>
        <v>OEIS-3</v>
      </c>
      <c r="B59" t="str">
        <f t="shared" si="1"/>
        <v>OEIS-3</v>
      </c>
      <c r="C59" s="26">
        <f>'Discovery Log'!J26</f>
        <v>45790</v>
      </c>
    </row>
    <row r="60" spans="1:3" x14ac:dyDescent="0.25">
      <c r="A60" t="str">
        <f>'Discovery Log'!D27</f>
        <v>OEIS-3</v>
      </c>
      <c r="B60" t="str">
        <f t="shared" si="1"/>
        <v>OEIS-3</v>
      </c>
      <c r="C60" s="26">
        <f>'Discovery Log'!J27</f>
        <v>45790</v>
      </c>
    </row>
    <row r="61" spans="1:3" x14ac:dyDescent="0.25">
      <c r="A61" t="str">
        <f>'Discovery Log'!D28</f>
        <v>OEIS-3</v>
      </c>
      <c r="B61" t="str">
        <f t="shared" si="1"/>
        <v>OEIS-3</v>
      </c>
      <c r="C61" s="26">
        <f>'Discovery Log'!J28</f>
        <v>45790</v>
      </c>
    </row>
    <row r="62" spans="1:3" x14ac:dyDescent="0.25">
      <c r="A62" t="str">
        <f>'Discovery Log'!D29</f>
        <v>OEIS-3</v>
      </c>
      <c r="B62" t="str">
        <f t="shared" si="1"/>
        <v>OEIS-3</v>
      </c>
      <c r="C62" s="26">
        <f>'Discovery Log'!J29</f>
        <v>45790</v>
      </c>
    </row>
    <row r="63" spans="1:3" x14ac:dyDescent="0.25">
      <c r="A63" t="str">
        <f>'Discovery Log'!D30</f>
        <v>OEIS-3</v>
      </c>
      <c r="B63" t="str">
        <f t="shared" si="1"/>
        <v>OEIS-3</v>
      </c>
      <c r="C63" s="26">
        <f>'Discovery Log'!J30</f>
        <v>45790</v>
      </c>
    </row>
    <row r="64" spans="1:3" x14ac:dyDescent="0.25">
      <c r="A64" t="str">
        <f>'Discovery Log'!D31</f>
        <v>OEIS-4</v>
      </c>
      <c r="B64" t="str">
        <f t="shared" si="1"/>
        <v>OEIS-4</v>
      </c>
      <c r="C64" s="26">
        <f>'Discovery Log'!J31</f>
        <v>45792</v>
      </c>
    </row>
    <row r="65" spans="1:3" x14ac:dyDescent="0.25">
      <c r="A65" t="str">
        <f>'Discovery Log'!D32</f>
        <v>OEIS-4</v>
      </c>
      <c r="B65" t="str">
        <f t="shared" si="1"/>
        <v>OEIS-4</v>
      </c>
      <c r="C65" s="26">
        <f>'Discovery Log'!J32</f>
        <v>45792</v>
      </c>
    </row>
    <row r="66" spans="1:3" x14ac:dyDescent="0.25">
      <c r="A66" t="str">
        <f>'Discovery Log'!D33</f>
        <v>OEIS-4</v>
      </c>
      <c r="B66" t="str">
        <f t="shared" si="1"/>
        <v>OEIS-4</v>
      </c>
      <c r="C66" s="26">
        <f>'Discovery Log'!J33</f>
        <v>45792</v>
      </c>
    </row>
    <row r="67" spans="1:3" x14ac:dyDescent="0.25">
      <c r="A67" t="str">
        <f>'Discovery Log'!D34</f>
        <v>OEIS-4</v>
      </c>
      <c r="B67" t="str">
        <f t="shared" ref="B67:B130" si="2">A67</f>
        <v>OEIS-4</v>
      </c>
      <c r="C67" s="26">
        <f>'Discovery Log'!J34</f>
        <v>45792</v>
      </c>
    </row>
    <row r="68" spans="1:3" x14ac:dyDescent="0.25">
      <c r="A68" t="str">
        <f>'Discovery Log'!D35</f>
        <v>OEIS-4</v>
      </c>
      <c r="B68" t="str">
        <f t="shared" si="2"/>
        <v>OEIS-4</v>
      </c>
      <c r="C68" s="26">
        <f>'Discovery Log'!J35</f>
        <v>45792</v>
      </c>
    </row>
    <row r="69" spans="1:3" x14ac:dyDescent="0.25">
      <c r="A69" t="str">
        <f>'Discovery Log'!D36</f>
        <v>OEIS-4</v>
      </c>
      <c r="B69" t="str">
        <f t="shared" si="2"/>
        <v>OEIS-4</v>
      </c>
      <c r="C69" s="26">
        <f>'Discovery Log'!J36</f>
        <v>45792</v>
      </c>
    </row>
    <row r="70" spans="1:3" x14ac:dyDescent="0.25">
      <c r="A70" t="str">
        <f>'Discovery Log'!D37</f>
        <v>OEIS-4</v>
      </c>
      <c r="B70" t="str">
        <f t="shared" si="2"/>
        <v>OEIS-4</v>
      </c>
      <c r="C70" s="26">
        <f>'Discovery Log'!J37</f>
        <v>45792</v>
      </c>
    </row>
    <row r="71" spans="1:3" x14ac:dyDescent="0.25">
      <c r="A71" t="str">
        <f>'Discovery Log'!D38</f>
        <v>OEIS-4</v>
      </c>
      <c r="B71" t="str">
        <f t="shared" si="2"/>
        <v>OEIS-4</v>
      </c>
      <c r="C71" s="26">
        <f>'Discovery Log'!J38</f>
        <v>45792</v>
      </c>
    </row>
    <row r="72" spans="1:3" x14ac:dyDescent="0.25">
      <c r="A72" t="str">
        <f>'Discovery Log'!D39</f>
        <v>OEIS-4</v>
      </c>
      <c r="B72" t="str">
        <f t="shared" si="2"/>
        <v>OEIS-4</v>
      </c>
      <c r="C72" s="26">
        <f>'Discovery Log'!J39</f>
        <v>45792</v>
      </c>
    </row>
    <row r="73" spans="1:3" x14ac:dyDescent="0.25">
      <c r="A73" t="str">
        <f>'Discovery Log'!D40</f>
        <v>OEIS-4</v>
      </c>
      <c r="B73" t="str">
        <f t="shared" si="2"/>
        <v>OEIS-4</v>
      </c>
      <c r="C73" s="26">
        <f>'Discovery Log'!J40</f>
        <v>45792</v>
      </c>
    </row>
    <row r="74" spans="1:3" x14ac:dyDescent="0.25">
      <c r="A74" t="str">
        <f>'Discovery Log'!D41</f>
        <v>OEIS-4</v>
      </c>
      <c r="B74" t="str">
        <f t="shared" si="2"/>
        <v>OEIS-4</v>
      </c>
      <c r="C74" s="26">
        <f>'Discovery Log'!J41</f>
        <v>45792</v>
      </c>
    </row>
    <row r="75" spans="1:3" x14ac:dyDescent="0.25">
      <c r="A75" t="str">
        <f>'Discovery Log'!D42</f>
        <v>OEIS-5</v>
      </c>
      <c r="B75" t="str">
        <f t="shared" si="2"/>
        <v>OEIS-5</v>
      </c>
      <c r="C75" s="26">
        <f>'Discovery Log'!J42</f>
        <v>45793</v>
      </c>
    </row>
    <row r="76" spans="1:3" x14ac:dyDescent="0.25">
      <c r="A76" t="str">
        <f>'Discovery Log'!D43</f>
        <v>OEIS-5</v>
      </c>
      <c r="B76" t="str">
        <f t="shared" si="2"/>
        <v>OEIS-5</v>
      </c>
      <c r="C76" s="26">
        <f>'Discovery Log'!J43</f>
        <v>45793</v>
      </c>
    </row>
    <row r="77" spans="1:3" x14ac:dyDescent="0.25">
      <c r="A77" t="str">
        <f>'Discovery Log'!D44</f>
        <v>OEIS-5</v>
      </c>
      <c r="B77" t="str">
        <f t="shared" si="2"/>
        <v>OEIS-5</v>
      </c>
      <c r="C77" s="26">
        <f>'Discovery Log'!J44</f>
        <v>45793</v>
      </c>
    </row>
    <row r="78" spans="1:3" x14ac:dyDescent="0.25">
      <c r="A78" t="str">
        <f>'Discovery Log'!D45</f>
        <v>OEIS-5</v>
      </c>
      <c r="B78" t="str">
        <f t="shared" si="2"/>
        <v>OEIS-5</v>
      </c>
      <c r="C78" s="26">
        <f>'Discovery Log'!J45</f>
        <v>45793</v>
      </c>
    </row>
    <row r="79" spans="1:3" x14ac:dyDescent="0.25">
      <c r="A79" t="str">
        <f>'Discovery Log'!D46</f>
        <v>OEIS-5</v>
      </c>
      <c r="B79" t="str">
        <f t="shared" si="2"/>
        <v>OEIS-5</v>
      </c>
      <c r="C79" s="26">
        <f>'Discovery Log'!J46</f>
        <v>45793</v>
      </c>
    </row>
    <row r="80" spans="1:3" x14ac:dyDescent="0.25">
      <c r="A80" t="str">
        <f>'Discovery Log'!D47</f>
        <v>OEIS-5</v>
      </c>
      <c r="B80" t="str">
        <f t="shared" si="2"/>
        <v>OEIS-5</v>
      </c>
      <c r="C80" s="26">
        <f>'Discovery Log'!J47</f>
        <v>45793</v>
      </c>
    </row>
    <row r="81" spans="1:3" x14ac:dyDescent="0.25">
      <c r="A81" t="str">
        <f>'Discovery Log'!D48</f>
        <v>OEIS-5</v>
      </c>
      <c r="B81" t="str">
        <f t="shared" si="2"/>
        <v>OEIS-5</v>
      </c>
      <c r="C81" s="26">
        <f>'Discovery Log'!J48</f>
        <v>45793</v>
      </c>
    </row>
    <row r="82" spans="1:3" x14ac:dyDescent="0.25">
      <c r="A82" t="str">
        <f>'Discovery Log'!D49</f>
        <v>OEIS-5</v>
      </c>
      <c r="B82" t="str">
        <f t="shared" si="2"/>
        <v>OEIS-5</v>
      </c>
      <c r="C82" s="26">
        <f>'Discovery Log'!J49</f>
        <v>45793</v>
      </c>
    </row>
    <row r="83" spans="1:3" x14ac:dyDescent="0.25">
      <c r="A83" t="str">
        <f>'Discovery Log'!D50</f>
        <v>OEIS-5</v>
      </c>
      <c r="B83" t="str">
        <f t="shared" si="2"/>
        <v>OEIS-5</v>
      </c>
      <c r="C83" s="26">
        <f>'Discovery Log'!J50</f>
        <v>45793</v>
      </c>
    </row>
    <row r="84" spans="1:3" x14ac:dyDescent="0.25">
      <c r="A84" t="str">
        <f>'Discovery Log'!D51</f>
        <v>OEIS-5</v>
      </c>
      <c r="B84" t="str">
        <f t="shared" si="2"/>
        <v>OEIS-5</v>
      </c>
      <c r="C84" s="26">
        <f>'Discovery Log'!J51</f>
        <v>45793</v>
      </c>
    </row>
    <row r="85" spans="1:3" x14ac:dyDescent="0.25">
      <c r="A85" t="str">
        <f>'Discovery Log'!D52</f>
        <v>OEIS-5</v>
      </c>
      <c r="B85" t="str">
        <f t="shared" si="2"/>
        <v>OEIS-5</v>
      </c>
      <c r="C85" s="26">
        <f>'Discovery Log'!J52</f>
        <v>45793</v>
      </c>
    </row>
    <row r="86" spans="1:3" x14ac:dyDescent="0.25">
      <c r="A86" t="str">
        <f>'Discovery Log'!D53</f>
        <v>OEIS-5</v>
      </c>
      <c r="B86" t="str">
        <f t="shared" si="2"/>
        <v>OEIS-5</v>
      </c>
      <c r="C86" s="26">
        <f>'Discovery Log'!J53</f>
        <v>45793</v>
      </c>
    </row>
    <row r="87" spans="1:3" x14ac:dyDescent="0.25">
      <c r="A87" t="str">
        <f>'Discovery Log'!D54</f>
        <v>OEIS-5</v>
      </c>
      <c r="B87" t="str">
        <f t="shared" si="2"/>
        <v>OEIS-5</v>
      </c>
      <c r="C87" s="26">
        <f>'Discovery Log'!J54</f>
        <v>45793</v>
      </c>
    </row>
    <row r="88" spans="1:3" x14ac:dyDescent="0.25">
      <c r="A88" t="str">
        <f>'Discovery Log'!D55</f>
        <v>OEIS-5</v>
      </c>
      <c r="B88" t="str">
        <f t="shared" ref="B88:B91" si="3">A88</f>
        <v>OEIS-5</v>
      </c>
      <c r="C88" s="26">
        <f>'Discovery Log'!J55</f>
        <v>45793</v>
      </c>
    </row>
    <row r="89" spans="1:3" x14ac:dyDescent="0.25">
      <c r="A89" t="str">
        <f>'Discovery Log'!D56</f>
        <v>OEIS-5</v>
      </c>
      <c r="B89" t="str">
        <f t="shared" si="3"/>
        <v>OEIS-5</v>
      </c>
      <c r="C89" s="26">
        <f>'Discovery Log'!J56</f>
        <v>45793</v>
      </c>
    </row>
    <row r="90" spans="1:3" x14ac:dyDescent="0.25">
      <c r="A90" t="str">
        <f>'Discovery Log'!D57</f>
        <v>OEIS-5</v>
      </c>
      <c r="B90" t="str">
        <f t="shared" si="3"/>
        <v>OEIS-5</v>
      </c>
      <c r="C90" s="26">
        <f>'Discovery Log'!J57</f>
        <v>45793</v>
      </c>
    </row>
    <row r="91" spans="1:3" x14ac:dyDescent="0.25">
      <c r="A91" t="str">
        <f>'Discovery Log'!D58</f>
        <v>OEIS-5</v>
      </c>
      <c r="B91" t="str">
        <f t="shared" si="3"/>
        <v>OEIS-5</v>
      </c>
      <c r="C91" s="26">
        <f>'Discovery Log'!J58</f>
        <v>45793</v>
      </c>
    </row>
    <row r="92" spans="1:3" x14ac:dyDescent="0.25">
      <c r="A92" t="str">
        <f>'Discovery Log'!D58</f>
        <v>OEIS-5</v>
      </c>
      <c r="B92" t="str">
        <f t="shared" si="2"/>
        <v>OEIS-5</v>
      </c>
      <c r="C92" s="26">
        <f>'Discovery Log'!J58</f>
        <v>45793</v>
      </c>
    </row>
    <row r="93" spans="1:3" x14ac:dyDescent="0.25">
      <c r="A93" t="str">
        <f>'Discovery Log'!D59</f>
        <v>OEIS-6</v>
      </c>
      <c r="B93" t="str">
        <f t="shared" si="2"/>
        <v>OEIS-6</v>
      </c>
      <c r="C93" s="26">
        <f>'Discovery Log'!J59</f>
        <v>45797</v>
      </c>
    </row>
    <row r="94" spans="1:3" x14ac:dyDescent="0.25">
      <c r="A94" t="str">
        <f>'Discovery Log'!D60</f>
        <v>OEIS-6</v>
      </c>
      <c r="B94" t="str">
        <f t="shared" si="2"/>
        <v>OEIS-6</v>
      </c>
      <c r="C94" s="26">
        <f>'Discovery Log'!J60</f>
        <v>45797</v>
      </c>
    </row>
    <row r="95" spans="1:3" x14ac:dyDescent="0.25">
      <c r="A95" t="str">
        <f>'Discovery Log'!D61</f>
        <v>OEIS-6</v>
      </c>
      <c r="B95" t="str">
        <f t="shared" ref="B95:B102" si="4">A95</f>
        <v>OEIS-6</v>
      </c>
      <c r="C95" s="26">
        <f>'Discovery Log'!J61</f>
        <v>45797</v>
      </c>
    </row>
    <row r="96" spans="1:3" x14ac:dyDescent="0.25">
      <c r="A96" t="str">
        <f>'Discovery Log'!D62</f>
        <v>OEIS-6</v>
      </c>
      <c r="B96" t="str">
        <f t="shared" si="4"/>
        <v>OEIS-6</v>
      </c>
      <c r="C96" s="26">
        <f>'Discovery Log'!J62</f>
        <v>45797</v>
      </c>
    </row>
    <row r="97" spans="1:3" x14ac:dyDescent="0.25">
      <c r="A97" t="str">
        <f>'Discovery Log'!D63</f>
        <v>OEIS-6</v>
      </c>
      <c r="B97" t="str">
        <f t="shared" si="4"/>
        <v>OEIS-6</v>
      </c>
      <c r="C97" s="26">
        <f>'Discovery Log'!J63</f>
        <v>45797</v>
      </c>
    </row>
    <row r="98" spans="1:3" x14ac:dyDescent="0.25">
      <c r="A98" t="str">
        <f>'Discovery Log'!D64</f>
        <v>OEIS-6</v>
      </c>
      <c r="B98" t="str">
        <f t="shared" si="4"/>
        <v>OEIS-6</v>
      </c>
      <c r="C98" s="26">
        <f>'Discovery Log'!J64</f>
        <v>45797</v>
      </c>
    </row>
    <row r="99" spans="1:3" x14ac:dyDescent="0.25">
      <c r="A99" t="str">
        <f>'Discovery Log'!D65</f>
        <v>OEIS-6</v>
      </c>
      <c r="B99" t="str">
        <f t="shared" si="4"/>
        <v>OEIS-6</v>
      </c>
      <c r="C99" s="26">
        <f>'Discovery Log'!J65</f>
        <v>45797</v>
      </c>
    </row>
    <row r="100" spans="1:3" x14ac:dyDescent="0.25">
      <c r="A100" t="str">
        <f>'Discovery Log'!D66</f>
        <v>OEIS-6</v>
      </c>
      <c r="B100" t="str">
        <f t="shared" si="4"/>
        <v>OEIS-6</v>
      </c>
      <c r="C100" s="26">
        <f>'Discovery Log'!J66</f>
        <v>45797</v>
      </c>
    </row>
    <row r="101" spans="1:3" x14ac:dyDescent="0.25">
      <c r="A101" t="str">
        <f>'Discovery Log'!D67</f>
        <v>OEIS-6</v>
      </c>
      <c r="B101" t="str">
        <f t="shared" si="4"/>
        <v>OEIS-6</v>
      </c>
      <c r="C101" s="26">
        <f>'Discovery Log'!J67</f>
        <v>45797</v>
      </c>
    </row>
    <row r="102" spans="1:3" x14ac:dyDescent="0.25">
      <c r="A102" t="str">
        <f>'Discovery Log'!D87</f>
        <v>OEIS-7</v>
      </c>
      <c r="B102" t="str">
        <f t="shared" si="4"/>
        <v>OEIS-7</v>
      </c>
      <c r="C102" s="26">
        <f>'Discovery Log'!J87</f>
        <v>45800</v>
      </c>
    </row>
    <row r="103" spans="1:3" x14ac:dyDescent="0.25">
      <c r="A103" t="str">
        <f>'Discovery Log'!D88</f>
        <v>OEIS-7</v>
      </c>
      <c r="B103" t="str">
        <f t="shared" ref="B103:B107" si="5">A103</f>
        <v>OEIS-7</v>
      </c>
      <c r="C103" s="26">
        <f>'Discovery Log'!J88</f>
        <v>45800</v>
      </c>
    </row>
    <row r="104" spans="1:3" x14ac:dyDescent="0.25">
      <c r="A104" t="str">
        <f>'Discovery Log'!D89</f>
        <v>OEIS-7</v>
      </c>
      <c r="B104" t="str">
        <f t="shared" si="5"/>
        <v>OEIS-7</v>
      </c>
      <c r="C104" s="26">
        <f>'Discovery Log'!J89</f>
        <v>45800</v>
      </c>
    </row>
    <row r="105" spans="1:3" x14ac:dyDescent="0.25">
      <c r="A105" t="str">
        <f>'Discovery Log'!D90</f>
        <v>OEIS-7</v>
      </c>
      <c r="B105" t="str">
        <f t="shared" si="5"/>
        <v>OEIS-7</v>
      </c>
      <c r="C105" s="26">
        <f>'Discovery Log'!J90</f>
        <v>45800</v>
      </c>
    </row>
    <row r="106" spans="1:3" x14ac:dyDescent="0.25">
      <c r="A106" t="str">
        <f>'Discovery Log'!D91</f>
        <v>SPD-1</v>
      </c>
      <c r="B106" t="str">
        <f t="shared" si="5"/>
        <v>SPD-1</v>
      </c>
      <c r="C106" s="26">
        <f>'Discovery Log'!J91</f>
        <v>45804</v>
      </c>
    </row>
    <row r="107" spans="1:3" x14ac:dyDescent="0.25">
      <c r="A107" t="str">
        <f>'Discovery Log'!D92</f>
        <v>SPD-1</v>
      </c>
      <c r="B107" t="str">
        <f t="shared" si="5"/>
        <v>SPD-1</v>
      </c>
      <c r="C107" s="26">
        <f>'Discovery Log'!J92</f>
        <v>45804</v>
      </c>
    </row>
    <row r="108" spans="1:3" x14ac:dyDescent="0.25">
      <c r="A108" t="str">
        <f>'Discovery Log'!D93</f>
        <v>SPD-1</v>
      </c>
      <c r="B108" t="str">
        <f t="shared" si="2"/>
        <v>SPD-1</v>
      </c>
      <c r="C108" s="26">
        <f>'Discovery Log'!J93</f>
        <v>45804</v>
      </c>
    </row>
    <row r="109" spans="1:3" x14ac:dyDescent="0.25">
      <c r="A109" t="str">
        <f>'Discovery Log'!D94</f>
        <v>SPD-1</v>
      </c>
      <c r="B109" t="str">
        <f t="shared" si="2"/>
        <v>SPD-1</v>
      </c>
      <c r="C109" s="26">
        <f>'Discovery Log'!J94</f>
        <v>45804</v>
      </c>
    </row>
    <row r="110" spans="1:3" x14ac:dyDescent="0.25">
      <c r="A110" t="str">
        <f>'Discovery Log'!D95</f>
        <v>SPD-1</v>
      </c>
      <c r="B110" t="str">
        <f t="shared" si="2"/>
        <v>SPD-1</v>
      </c>
      <c r="C110" s="26">
        <f>'Discovery Log'!J95</f>
        <v>45804</v>
      </c>
    </row>
    <row r="111" spans="1:3" x14ac:dyDescent="0.25">
      <c r="A111" t="str">
        <f>'Discovery Log'!D96</f>
        <v>SPD-1</v>
      </c>
      <c r="B111" t="str">
        <f t="shared" si="2"/>
        <v>SPD-1</v>
      </c>
      <c r="C111" s="26">
        <f>'Discovery Log'!J96</f>
        <v>45804</v>
      </c>
    </row>
    <row r="112" spans="1:3" x14ac:dyDescent="0.25">
      <c r="A112" t="str">
        <f>'Discovery Log'!D97</f>
        <v>SPD-1</v>
      </c>
      <c r="B112" t="str">
        <f t="shared" si="2"/>
        <v>SPD-1</v>
      </c>
      <c r="C112" s="26">
        <f>'Discovery Log'!J97</f>
        <v>45804</v>
      </c>
    </row>
    <row r="113" spans="1:3" x14ac:dyDescent="0.25">
      <c r="A113" t="str">
        <f>'Discovery Log'!D98</f>
        <v>SPD-1</v>
      </c>
      <c r="B113" t="str">
        <f t="shared" si="2"/>
        <v>SPD-1</v>
      </c>
      <c r="C113" s="26">
        <f>'Discovery Log'!J98</f>
        <v>45804</v>
      </c>
    </row>
    <row r="114" spans="1:3" x14ac:dyDescent="0.25">
      <c r="A114" t="str">
        <f>'Discovery Log'!D99</f>
        <v>MGRA-5</v>
      </c>
      <c r="B114" t="str">
        <f t="shared" si="2"/>
        <v>MGRA-5</v>
      </c>
      <c r="C114" s="26">
        <f>'Discovery Log'!J99</f>
        <v>45807</v>
      </c>
    </row>
    <row r="115" spans="1:3" x14ac:dyDescent="0.25">
      <c r="A115" t="str">
        <f>'Discovery Log'!D100</f>
        <v>MGRA-5</v>
      </c>
      <c r="B115" t="str">
        <f t="shared" si="2"/>
        <v>MGRA-5</v>
      </c>
      <c r="C115" s="26">
        <f>'Discovery Log'!J100</f>
        <v>45807</v>
      </c>
    </row>
    <row r="116" spans="1:3" x14ac:dyDescent="0.25">
      <c r="A116" t="str">
        <f>'Discovery Log'!D101</f>
        <v>OEIS-8</v>
      </c>
      <c r="B116" t="str">
        <f t="shared" si="2"/>
        <v>OEIS-8</v>
      </c>
      <c r="C116" s="26">
        <f>'Discovery Log'!J101</f>
        <v>45807</v>
      </c>
    </row>
    <row r="117" spans="1:3" x14ac:dyDescent="0.25">
      <c r="A117" t="str">
        <f>'Discovery Log'!D102</f>
        <v>OEIS-8</v>
      </c>
      <c r="B117" t="str">
        <f t="shared" si="2"/>
        <v>OEIS-8</v>
      </c>
      <c r="C117" s="26">
        <f>'Discovery Log'!J102</f>
        <v>45807</v>
      </c>
    </row>
    <row r="118" spans="1:3" x14ac:dyDescent="0.25">
      <c r="A118" t="str">
        <f>'Discovery Log'!D103</f>
        <v>OEIS-8</v>
      </c>
      <c r="B118" t="str">
        <f t="shared" si="2"/>
        <v>OEIS-8</v>
      </c>
      <c r="C118" s="26">
        <f>'Discovery Log'!J103</f>
        <v>45807</v>
      </c>
    </row>
    <row r="119" spans="1:3" x14ac:dyDescent="0.25">
      <c r="A119" t="str">
        <f>'Discovery Log'!D104</f>
        <v>OEIS-8</v>
      </c>
      <c r="B119" t="str">
        <f t="shared" si="2"/>
        <v>OEIS-8</v>
      </c>
      <c r="C119" s="26">
        <f>'Discovery Log'!J104</f>
        <v>45807</v>
      </c>
    </row>
    <row r="120" spans="1:3" x14ac:dyDescent="0.25">
      <c r="A120" t="str">
        <f>'Discovery Log'!D105</f>
        <v>OEIS-8</v>
      </c>
      <c r="B120" t="str">
        <f t="shared" si="2"/>
        <v>OEIS-8</v>
      </c>
      <c r="C120" s="26">
        <f>'Discovery Log'!J105</f>
        <v>45807</v>
      </c>
    </row>
    <row r="121" spans="1:3" x14ac:dyDescent="0.25">
      <c r="A121" t="str">
        <f>'Discovery Log'!D106</f>
        <v>-</v>
      </c>
      <c r="B121" t="str">
        <f t="shared" si="2"/>
        <v>-</v>
      </c>
      <c r="C121" s="26">
        <f>'Discovery Log'!J106</f>
        <v>0</v>
      </c>
    </row>
    <row r="122" spans="1:3" x14ac:dyDescent="0.25">
      <c r="A122" t="str">
        <f>'Discovery Log'!D107</f>
        <v>-</v>
      </c>
      <c r="B122" t="str">
        <f t="shared" si="2"/>
        <v>-</v>
      </c>
      <c r="C122" s="26">
        <f>'Discovery Log'!J107</f>
        <v>0</v>
      </c>
    </row>
    <row r="123" spans="1:3" x14ac:dyDescent="0.25">
      <c r="A123" t="str">
        <f>'Discovery Log'!D108</f>
        <v>-</v>
      </c>
      <c r="B123" t="str">
        <f t="shared" si="2"/>
        <v>-</v>
      </c>
      <c r="C123" s="26">
        <f>'Discovery Log'!J108</f>
        <v>0</v>
      </c>
    </row>
    <row r="124" spans="1:3" x14ac:dyDescent="0.25">
      <c r="A124" t="str">
        <f>'Discovery Log'!D109</f>
        <v>-</v>
      </c>
      <c r="B124" t="str">
        <f t="shared" si="2"/>
        <v>-</v>
      </c>
      <c r="C124" s="26">
        <f>'Discovery Log'!J109</f>
        <v>0</v>
      </c>
    </row>
    <row r="125" spans="1:3" x14ac:dyDescent="0.25">
      <c r="A125" t="str">
        <f>'Discovery Log'!D110</f>
        <v>-</v>
      </c>
      <c r="B125" t="str">
        <f t="shared" si="2"/>
        <v>-</v>
      </c>
      <c r="C125" s="26">
        <f>'Discovery Log'!J110</f>
        <v>0</v>
      </c>
    </row>
    <row r="126" spans="1:3" x14ac:dyDescent="0.25">
      <c r="A126" t="str">
        <f>'Discovery Log'!D111</f>
        <v>-</v>
      </c>
      <c r="B126" t="str">
        <f t="shared" si="2"/>
        <v>-</v>
      </c>
      <c r="C126" s="26">
        <f>'Discovery Log'!J111</f>
        <v>0</v>
      </c>
    </row>
    <row r="127" spans="1:3" x14ac:dyDescent="0.25">
      <c r="A127" t="str">
        <f>'Discovery Log'!D112</f>
        <v>-</v>
      </c>
      <c r="B127" t="str">
        <f t="shared" si="2"/>
        <v>-</v>
      </c>
      <c r="C127" s="26">
        <f>'Discovery Log'!J112</f>
        <v>0</v>
      </c>
    </row>
    <row r="128" spans="1:3" x14ac:dyDescent="0.25">
      <c r="A128" t="str">
        <f>'Discovery Log'!D113</f>
        <v>-</v>
      </c>
      <c r="B128" t="str">
        <f t="shared" si="2"/>
        <v>-</v>
      </c>
      <c r="C128" s="26">
        <f>'Discovery Log'!J113</f>
        <v>0</v>
      </c>
    </row>
    <row r="129" spans="1:3" x14ac:dyDescent="0.25">
      <c r="A129" t="str">
        <f>'Discovery Log'!D114</f>
        <v>-</v>
      </c>
      <c r="B129" t="str">
        <f t="shared" si="2"/>
        <v>-</v>
      </c>
      <c r="C129" s="26">
        <f>'Discovery Log'!J114</f>
        <v>0</v>
      </c>
    </row>
    <row r="130" spans="1:3" x14ac:dyDescent="0.25">
      <c r="A130" t="str">
        <f>'Discovery Log'!D115</f>
        <v>-</v>
      </c>
      <c r="B130" t="str">
        <f t="shared" si="2"/>
        <v>-</v>
      </c>
      <c r="C130" s="26">
        <f>'Discovery Log'!J115</f>
        <v>0</v>
      </c>
    </row>
    <row r="131" spans="1:3" x14ac:dyDescent="0.25">
      <c r="A131" t="str">
        <f>'Discovery Log'!D116</f>
        <v>-</v>
      </c>
      <c r="B131" t="str">
        <f t="shared" ref="B131:B194" si="6">A131</f>
        <v>-</v>
      </c>
      <c r="C131" s="26">
        <f>'Discovery Log'!J116</f>
        <v>0</v>
      </c>
    </row>
    <row r="132" spans="1:3" x14ac:dyDescent="0.25">
      <c r="A132" t="str">
        <f>'Discovery Log'!D117</f>
        <v>-</v>
      </c>
      <c r="B132" t="str">
        <f t="shared" si="6"/>
        <v>-</v>
      </c>
      <c r="C132" s="26">
        <f>'Discovery Log'!J117</f>
        <v>0</v>
      </c>
    </row>
    <row r="133" spans="1:3" x14ac:dyDescent="0.25">
      <c r="A133" t="str">
        <f>'Discovery Log'!D118</f>
        <v>-</v>
      </c>
      <c r="B133" t="str">
        <f t="shared" si="6"/>
        <v>-</v>
      </c>
      <c r="C133" s="26">
        <f>'Discovery Log'!J118</f>
        <v>0</v>
      </c>
    </row>
    <row r="134" spans="1:3" x14ac:dyDescent="0.25">
      <c r="A134" t="str">
        <f>'Discovery Log'!D119</f>
        <v>-</v>
      </c>
      <c r="B134" t="str">
        <f t="shared" si="6"/>
        <v>-</v>
      </c>
      <c r="C134" s="26">
        <f>'Discovery Log'!J119</f>
        <v>0</v>
      </c>
    </row>
    <row r="135" spans="1:3" x14ac:dyDescent="0.25">
      <c r="A135" t="str">
        <f>'Discovery Log'!D120</f>
        <v>-</v>
      </c>
      <c r="B135" t="str">
        <f t="shared" si="6"/>
        <v>-</v>
      </c>
      <c r="C135" s="26">
        <f>'Discovery Log'!J120</f>
        <v>0</v>
      </c>
    </row>
    <row r="136" spans="1:3" x14ac:dyDescent="0.25">
      <c r="A136" t="str">
        <f>'Discovery Log'!D121</f>
        <v>-</v>
      </c>
      <c r="B136" t="str">
        <f t="shared" si="6"/>
        <v>-</v>
      </c>
      <c r="C136" s="26">
        <f>'Discovery Log'!J121</f>
        <v>0</v>
      </c>
    </row>
    <row r="137" spans="1:3" x14ac:dyDescent="0.25">
      <c r="A137" t="str">
        <f>'Discovery Log'!D122</f>
        <v>-</v>
      </c>
      <c r="B137" t="str">
        <f t="shared" si="6"/>
        <v>-</v>
      </c>
      <c r="C137" s="26">
        <f>'Discovery Log'!J122</f>
        <v>0</v>
      </c>
    </row>
    <row r="138" spans="1:3" x14ac:dyDescent="0.25">
      <c r="A138" t="str">
        <f>'Discovery Log'!D123</f>
        <v>-</v>
      </c>
      <c r="B138" t="str">
        <f t="shared" si="6"/>
        <v>-</v>
      </c>
      <c r="C138" s="26">
        <f>'Discovery Log'!J123</f>
        <v>0</v>
      </c>
    </row>
    <row r="139" spans="1:3" x14ac:dyDescent="0.25">
      <c r="A139" t="str">
        <f>'Discovery Log'!D124</f>
        <v>-</v>
      </c>
      <c r="B139" t="str">
        <f t="shared" si="6"/>
        <v>-</v>
      </c>
      <c r="C139" s="26">
        <f>'Discovery Log'!J124</f>
        <v>0</v>
      </c>
    </row>
    <row r="140" spans="1:3" x14ac:dyDescent="0.25">
      <c r="A140" t="str">
        <f>'Discovery Log'!D125</f>
        <v>-</v>
      </c>
      <c r="B140" t="str">
        <f t="shared" si="6"/>
        <v>-</v>
      </c>
      <c r="C140" s="26">
        <f>'Discovery Log'!J125</f>
        <v>0</v>
      </c>
    </row>
    <row r="141" spans="1:3" x14ac:dyDescent="0.25">
      <c r="A141" t="str">
        <f>'Discovery Log'!D126</f>
        <v>-</v>
      </c>
      <c r="B141" t="str">
        <f t="shared" si="6"/>
        <v>-</v>
      </c>
      <c r="C141" s="26">
        <f>'Discovery Log'!J126</f>
        <v>0</v>
      </c>
    </row>
    <row r="142" spans="1:3" x14ac:dyDescent="0.25">
      <c r="A142" t="str">
        <f>'Discovery Log'!D127</f>
        <v>-</v>
      </c>
      <c r="B142" t="str">
        <f t="shared" si="6"/>
        <v>-</v>
      </c>
      <c r="C142" s="26">
        <f>'Discovery Log'!J127</f>
        <v>0</v>
      </c>
    </row>
    <row r="143" spans="1:3" x14ac:dyDescent="0.25">
      <c r="A143" t="str">
        <f>'Discovery Log'!D128</f>
        <v>-</v>
      </c>
      <c r="B143" t="str">
        <f t="shared" si="6"/>
        <v>-</v>
      </c>
      <c r="C143" s="26">
        <f>'Discovery Log'!J128</f>
        <v>0</v>
      </c>
    </row>
    <row r="144" spans="1:3" x14ac:dyDescent="0.25">
      <c r="A144" t="str">
        <f>'Discovery Log'!D129</f>
        <v>-</v>
      </c>
      <c r="B144" t="str">
        <f t="shared" si="6"/>
        <v>-</v>
      </c>
      <c r="C144" s="26">
        <f>'Discovery Log'!J129</f>
        <v>0</v>
      </c>
    </row>
    <row r="145" spans="1:3" x14ac:dyDescent="0.25">
      <c r="A145" t="str">
        <f>'Discovery Log'!D130</f>
        <v>-</v>
      </c>
      <c r="B145" t="str">
        <f t="shared" si="6"/>
        <v>-</v>
      </c>
      <c r="C145" s="26">
        <f>'Discovery Log'!J130</f>
        <v>0</v>
      </c>
    </row>
    <row r="146" spans="1:3" x14ac:dyDescent="0.25">
      <c r="A146" t="str">
        <f>'Discovery Log'!D131</f>
        <v>-</v>
      </c>
      <c r="B146" t="str">
        <f t="shared" si="6"/>
        <v>-</v>
      </c>
      <c r="C146" s="26">
        <f>'Discovery Log'!J131</f>
        <v>0</v>
      </c>
    </row>
    <row r="147" spans="1:3" x14ac:dyDescent="0.25">
      <c r="A147" t="str">
        <f>'Discovery Log'!D132</f>
        <v>-</v>
      </c>
      <c r="B147" t="str">
        <f t="shared" si="6"/>
        <v>-</v>
      </c>
      <c r="C147" s="26">
        <f>'Discovery Log'!J132</f>
        <v>0</v>
      </c>
    </row>
    <row r="148" spans="1:3" x14ac:dyDescent="0.25">
      <c r="A148" t="str">
        <f>'Discovery Log'!D133</f>
        <v>-</v>
      </c>
      <c r="B148" t="str">
        <f t="shared" si="6"/>
        <v>-</v>
      </c>
      <c r="C148" s="26">
        <f>'Discovery Log'!J133</f>
        <v>0</v>
      </c>
    </row>
    <row r="149" spans="1:3" x14ac:dyDescent="0.25">
      <c r="A149" t="str">
        <f>'Discovery Log'!D134</f>
        <v>-</v>
      </c>
      <c r="B149" t="str">
        <f t="shared" si="6"/>
        <v>-</v>
      </c>
      <c r="C149" s="26">
        <f>'Discovery Log'!J134</f>
        <v>0</v>
      </c>
    </row>
    <row r="150" spans="1:3" x14ac:dyDescent="0.25">
      <c r="A150" t="str">
        <f>'Discovery Log'!D135</f>
        <v>-</v>
      </c>
      <c r="B150" t="str">
        <f t="shared" si="6"/>
        <v>-</v>
      </c>
      <c r="C150" s="26">
        <f>'Discovery Log'!J135</f>
        <v>0</v>
      </c>
    </row>
    <row r="151" spans="1:3" x14ac:dyDescent="0.25">
      <c r="A151" t="str">
        <f>'Discovery Log'!D136</f>
        <v>-</v>
      </c>
      <c r="B151" t="str">
        <f t="shared" si="6"/>
        <v>-</v>
      </c>
      <c r="C151" s="26">
        <f>'Discovery Log'!J136</f>
        <v>0</v>
      </c>
    </row>
    <row r="152" spans="1:3" x14ac:dyDescent="0.25">
      <c r="A152" t="str">
        <f>'Discovery Log'!D137</f>
        <v>-</v>
      </c>
      <c r="B152" t="str">
        <f t="shared" si="6"/>
        <v>-</v>
      </c>
      <c r="C152" s="26">
        <f>'Discovery Log'!J137</f>
        <v>0</v>
      </c>
    </row>
    <row r="153" spans="1:3" x14ac:dyDescent="0.25">
      <c r="A153" t="str">
        <f>'Discovery Log'!D138</f>
        <v>-</v>
      </c>
      <c r="B153" t="str">
        <f t="shared" si="6"/>
        <v>-</v>
      </c>
      <c r="C153" s="26">
        <f>'Discovery Log'!J138</f>
        <v>0</v>
      </c>
    </row>
    <row r="154" spans="1:3" x14ac:dyDescent="0.25">
      <c r="A154" t="str">
        <f>'Discovery Log'!D139</f>
        <v>-</v>
      </c>
      <c r="B154" t="str">
        <f t="shared" si="6"/>
        <v>-</v>
      </c>
      <c r="C154" s="26">
        <f>'Discovery Log'!J139</f>
        <v>0</v>
      </c>
    </row>
    <row r="155" spans="1:3" x14ac:dyDescent="0.25">
      <c r="A155" t="str">
        <f>'Discovery Log'!D140</f>
        <v>-</v>
      </c>
      <c r="B155" t="str">
        <f t="shared" si="6"/>
        <v>-</v>
      </c>
      <c r="C155" s="26">
        <f>'Discovery Log'!J140</f>
        <v>0</v>
      </c>
    </row>
    <row r="156" spans="1:3" x14ac:dyDescent="0.25">
      <c r="A156" t="str">
        <f>'Discovery Log'!D141</f>
        <v>-</v>
      </c>
      <c r="B156" t="str">
        <f t="shared" si="6"/>
        <v>-</v>
      </c>
      <c r="C156" s="26">
        <f>'Discovery Log'!J141</f>
        <v>0</v>
      </c>
    </row>
    <row r="157" spans="1:3" x14ac:dyDescent="0.25">
      <c r="A157" t="str">
        <f>'Discovery Log'!D142</f>
        <v>-</v>
      </c>
      <c r="B157" t="str">
        <f t="shared" si="6"/>
        <v>-</v>
      </c>
      <c r="C157" s="26">
        <f>'Discovery Log'!J142</f>
        <v>0</v>
      </c>
    </row>
    <row r="158" spans="1:3" x14ac:dyDescent="0.25">
      <c r="A158" t="str">
        <f>'Discovery Log'!D143</f>
        <v>-</v>
      </c>
      <c r="B158" t="str">
        <f t="shared" si="6"/>
        <v>-</v>
      </c>
      <c r="C158" s="26">
        <f>'Discovery Log'!J143</f>
        <v>0</v>
      </c>
    </row>
    <row r="159" spans="1:3" x14ac:dyDescent="0.25">
      <c r="A159" t="str">
        <f>'Discovery Log'!D144</f>
        <v>-</v>
      </c>
      <c r="B159" t="str">
        <f t="shared" si="6"/>
        <v>-</v>
      </c>
      <c r="C159" s="26">
        <f>'Discovery Log'!J144</f>
        <v>0</v>
      </c>
    </row>
    <row r="160" spans="1:3" x14ac:dyDescent="0.25">
      <c r="A160" t="str">
        <f>'Discovery Log'!D145</f>
        <v>-</v>
      </c>
      <c r="B160" t="str">
        <f t="shared" si="6"/>
        <v>-</v>
      </c>
      <c r="C160" s="26">
        <f>'Discovery Log'!J145</f>
        <v>0</v>
      </c>
    </row>
    <row r="161" spans="1:3" x14ac:dyDescent="0.25">
      <c r="A161" t="str">
        <f>'Discovery Log'!D146</f>
        <v>-</v>
      </c>
      <c r="B161" t="str">
        <f t="shared" si="6"/>
        <v>-</v>
      </c>
      <c r="C161" s="26">
        <f>'Discovery Log'!J146</f>
        <v>0</v>
      </c>
    </row>
    <row r="162" spans="1:3" x14ac:dyDescent="0.25">
      <c r="A162" t="str">
        <f>'Discovery Log'!D147</f>
        <v>-</v>
      </c>
      <c r="B162" t="str">
        <f t="shared" si="6"/>
        <v>-</v>
      </c>
      <c r="C162" s="26">
        <f>'Discovery Log'!J147</f>
        <v>0</v>
      </c>
    </row>
    <row r="163" spans="1:3" x14ac:dyDescent="0.25">
      <c r="A163" t="str">
        <f>'Discovery Log'!D148</f>
        <v>-</v>
      </c>
      <c r="B163" t="str">
        <f t="shared" si="6"/>
        <v>-</v>
      </c>
      <c r="C163" s="26">
        <f>'Discovery Log'!J148</f>
        <v>0</v>
      </c>
    </row>
    <row r="164" spans="1:3" x14ac:dyDescent="0.25">
      <c r="A164" t="str">
        <f>'Discovery Log'!D149</f>
        <v>-</v>
      </c>
      <c r="B164" t="str">
        <f t="shared" si="6"/>
        <v>-</v>
      </c>
      <c r="C164" s="26">
        <f>'Discovery Log'!J149</f>
        <v>0</v>
      </c>
    </row>
    <row r="165" spans="1:3" x14ac:dyDescent="0.25">
      <c r="A165" t="str">
        <f>'Discovery Log'!D150</f>
        <v>-</v>
      </c>
      <c r="B165" t="str">
        <f t="shared" si="6"/>
        <v>-</v>
      </c>
      <c r="C165" s="26">
        <f>'Discovery Log'!J150</f>
        <v>0</v>
      </c>
    </row>
    <row r="166" spans="1:3" x14ac:dyDescent="0.25">
      <c r="A166" t="str">
        <f>'Discovery Log'!D151</f>
        <v>-</v>
      </c>
      <c r="B166" t="str">
        <f t="shared" si="6"/>
        <v>-</v>
      </c>
      <c r="C166" s="26">
        <f>'Discovery Log'!J151</f>
        <v>0</v>
      </c>
    </row>
    <row r="167" spans="1:3" x14ac:dyDescent="0.25">
      <c r="A167" t="str">
        <f>'Discovery Log'!D152</f>
        <v>-</v>
      </c>
      <c r="B167" t="str">
        <f t="shared" si="6"/>
        <v>-</v>
      </c>
      <c r="C167" s="26">
        <f>'Discovery Log'!J152</f>
        <v>0</v>
      </c>
    </row>
    <row r="168" spans="1:3" x14ac:dyDescent="0.25">
      <c r="A168" t="str">
        <f>'Discovery Log'!D153</f>
        <v>-</v>
      </c>
      <c r="B168" t="str">
        <f t="shared" si="6"/>
        <v>-</v>
      </c>
      <c r="C168" s="26">
        <f>'Discovery Log'!J153</f>
        <v>0</v>
      </c>
    </row>
    <row r="169" spans="1:3" x14ac:dyDescent="0.25">
      <c r="A169" t="str">
        <f>'Discovery Log'!D154</f>
        <v>-</v>
      </c>
      <c r="B169" t="str">
        <f t="shared" si="6"/>
        <v>-</v>
      </c>
      <c r="C169" s="26">
        <f>'Discovery Log'!J154</f>
        <v>0</v>
      </c>
    </row>
    <row r="170" spans="1:3" x14ac:dyDescent="0.25">
      <c r="A170" t="str">
        <f>'Discovery Log'!D155</f>
        <v>-</v>
      </c>
      <c r="B170" t="str">
        <f t="shared" si="6"/>
        <v>-</v>
      </c>
      <c r="C170" s="26">
        <f>'Discovery Log'!J155</f>
        <v>0</v>
      </c>
    </row>
    <row r="171" spans="1:3" x14ac:dyDescent="0.25">
      <c r="A171" t="str">
        <f>'Discovery Log'!D156</f>
        <v>-</v>
      </c>
      <c r="B171" t="str">
        <f t="shared" si="6"/>
        <v>-</v>
      </c>
      <c r="C171" s="26">
        <f>'Discovery Log'!J156</f>
        <v>0</v>
      </c>
    </row>
    <row r="172" spans="1:3" x14ac:dyDescent="0.25">
      <c r="A172" t="str">
        <f>'Discovery Log'!D157</f>
        <v>-</v>
      </c>
      <c r="B172" t="str">
        <f t="shared" si="6"/>
        <v>-</v>
      </c>
      <c r="C172" s="26">
        <f>'Discovery Log'!J157</f>
        <v>0</v>
      </c>
    </row>
    <row r="173" spans="1:3" x14ac:dyDescent="0.25">
      <c r="A173" t="str">
        <f>'Discovery Log'!D158</f>
        <v>-</v>
      </c>
      <c r="B173" t="str">
        <f t="shared" si="6"/>
        <v>-</v>
      </c>
      <c r="C173" s="26">
        <f>'Discovery Log'!J158</f>
        <v>0</v>
      </c>
    </row>
    <row r="174" spans="1:3" x14ac:dyDescent="0.25">
      <c r="A174" t="str">
        <f>'Discovery Log'!D159</f>
        <v>-</v>
      </c>
      <c r="B174" t="str">
        <f t="shared" si="6"/>
        <v>-</v>
      </c>
      <c r="C174" s="26">
        <f>'Discovery Log'!J159</f>
        <v>0</v>
      </c>
    </row>
    <row r="175" spans="1:3" x14ac:dyDescent="0.25">
      <c r="A175" t="str">
        <f>'Discovery Log'!D160</f>
        <v>-</v>
      </c>
      <c r="B175" t="str">
        <f t="shared" si="6"/>
        <v>-</v>
      </c>
      <c r="C175" s="26">
        <f>'Discovery Log'!J160</f>
        <v>0</v>
      </c>
    </row>
    <row r="176" spans="1:3" x14ac:dyDescent="0.25">
      <c r="A176" t="str">
        <f>'Discovery Log'!D161</f>
        <v>-</v>
      </c>
      <c r="B176" t="str">
        <f t="shared" si="6"/>
        <v>-</v>
      </c>
      <c r="C176" s="26">
        <f>'Discovery Log'!J161</f>
        <v>0</v>
      </c>
    </row>
    <row r="177" spans="1:3" x14ac:dyDescent="0.25">
      <c r="A177" t="str">
        <f>'Discovery Log'!D162</f>
        <v>-</v>
      </c>
      <c r="B177" t="str">
        <f t="shared" si="6"/>
        <v>-</v>
      </c>
      <c r="C177" s="26">
        <f>'Discovery Log'!J162</f>
        <v>0</v>
      </c>
    </row>
    <row r="178" spans="1:3" x14ac:dyDescent="0.25">
      <c r="A178" t="str">
        <f>'Discovery Log'!D163</f>
        <v>-</v>
      </c>
      <c r="B178" t="str">
        <f t="shared" si="6"/>
        <v>-</v>
      </c>
      <c r="C178" s="26">
        <f>'Discovery Log'!J163</f>
        <v>0</v>
      </c>
    </row>
    <row r="179" spans="1:3" x14ac:dyDescent="0.25">
      <c r="A179" t="str">
        <f>'Discovery Log'!D164</f>
        <v>-</v>
      </c>
      <c r="B179" t="str">
        <f t="shared" si="6"/>
        <v>-</v>
      </c>
      <c r="C179" s="26">
        <f>'Discovery Log'!J164</f>
        <v>0</v>
      </c>
    </row>
    <row r="180" spans="1:3" x14ac:dyDescent="0.25">
      <c r="A180" t="str">
        <f>'Discovery Log'!D165</f>
        <v>-</v>
      </c>
      <c r="B180" t="str">
        <f t="shared" si="6"/>
        <v>-</v>
      </c>
      <c r="C180" s="26">
        <f>'Discovery Log'!J165</f>
        <v>0</v>
      </c>
    </row>
    <row r="181" spans="1:3" x14ac:dyDescent="0.25">
      <c r="A181" t="str">
        <f>'Discovery Log'!D166</f>
        <v>-</v>
      </c>
      <c r="B181" t="str">
        <f t="shared" si="6"/>
        <v>-</v>
      </c>
      <c r="C181" s="26">
        <f>'Discovery Log'!J166</f>
        <v>0</v>
      </c>
    </row>
    <row r="182" spans="1:3" x14ac:dyDescent="0.25">
      <c r="A182" t="str">
        <f>'Discovery Log'!D167</f>
        <v>-</v>
      </c>
      <c r="B182" t="str">
        <f t="shared" si="6"/>
        <v>-</v>
      </c>
      <c r="C182" s="26">
        <f>'Discovery Log'!J167</f>
        <v>0</v>
      </c>
    </row>
    <row r="183" spans="1:3" x14ac:dyDescent="0.25">
      <c r="A183" t="str">
        <f>'Discovery Log'!D168</f>
        <v>-</v>
      </c>
      <c r="B183" t="str">
        <f t="shared" si="6"/>
        <v>-</v>
      </c>
      <c r="C183" s="26">
        <f>'Discovery Log'!J168</f>
        <v>0</v>
      </c>
    </row>
    <row r="184" spans="1:3" x14ac:dyDescent="0.25">
      <c r="A184" t="str">
        <f>'Discovery Log'!D169</f>
        <v>-</v>
      </c>
      <c r="B184" t="str">
        <f t="shared" si="6"/>
        <v>-</v>
      </c>
      <c r="C184" s="26">
        <f>'Discovery Log'!J169</f>
        <v>0</v>
      </c>
    </row>
    <row r="185" spans="1:3" x14ac:dyDescent="0.25">
      <c r="A185" t="str">
        <f>'Discovery Log'!D170</f>
        <v>-</v>
      </c>
      <c r="B185" t="str">
        <f t="shared" si="6"/>
        <v>-</v>
      </c>
      <c r="C185" s="26">
        <f>'Discovery Log'!J170</f>
        <v>0</v>
      </c>
    </row>
    <row r="186" spans="1:3" x14ac:dyDescent="0.25">
      <c r="A186" t="str">
        <f>'Discovery Log'!D171</f>
        <v>-</v>
      </c>
      <c r="B186" t="str">
        <f t="shared" si="6"/>
        <v>-</v>
      </c>
      <c r="C186" s="26">
        <f>'Discovery Log'!J171</f>
        <v>0</v>
      </c>
    </row>
    <row r="187" spans="1:3" x14ac:dyDescent="0.25">
      <c r="A187" t="str">
        <f>'Discovery Log'!D172</f>
        <v>-</v>
      </c>
      <c r="B187" t="str">
        <f t="shared" si="6"/>
        <v>-</v>
      </c>
      <c r="C187" s="26">
        <f>'Discovery Log'!J172</f>
        <v>0</v>
      </c>
    </row>
    <row r="188" spans="1:3" x14ac:dyDescent="0.25">
      <c r="A188" t="str">
        <f>'Discovery Log'!D173</f>
        <v>-</v>
      </c>
      <c r="B188" t="str">
        <f t="shared" si="6"/>
        <v>-</v>
      </c>
      <c r="C188" s="26">
        <f>'Discovery Log'!J173</f>
        <v>0</v>
      </c>
    </row>
    <row r="189" spans="1:3" x14ac:dyDescent="0.25">
      <c r="A189" t="str">
        <f>'Discovery Log'!D174</f>
        <v>-</v>
      </c>
      <c r="B189" t="str">
        <f t="shared" si="6"/>
        <v>-</v>
      </c>
      <c r="C189" s="26">
        <f>'Discovery Log'!J174</f>
        <v>0</v>
      </c>
    </row>
    <row r="190" spans="1:3" x14ac:dyDescent="0.25">
      <c r="A190" t="str">
        <f>'Discovery Log'!D175</f>
        <v>-</v>
      </c>
      <c r="B190" t="str">
        <f t="shared" si="6"/>
        <v>-</v>
      </c>
      <c r="C190" s="26">
        <f>'Discovery Log'!J175</f>
        <v>0</v>
      </c>
    </row>
    <row r="191" spans="1:3" x14ac:dyDescent="0.25">
      <c r="A191" t="str">
        <f>'Discovery Log'!D176</f>
        <v>-</v>
      </c>
      <c r="B191" t="str">
        <f t="shared" si="6"/>
        <v>-</v>
      </c>
      <c r="C191" s="26">
        <f>'Discovery Log'!J176</f>
        <v>0</v>
      </c>
    </row>
    <row r="192" spans="1:3" x14ac:dyDescent="0.25">
      <c r="A192" t="str">
        <f>'Discovery Log'!D177</f>
        <v>-</v>
      </c>
      <c r="B192" t="str">
        <f t="shared" si="6"/>
        <v>-</v>
      </c>
      <c r="C192" s="26">
        <f>'Discovery Log'!J177</f>
        <v>0</v>
      </c>
    </row>
    <row r="193" spans="1:3" x14ac:dyDescent="0.25">
      <c r="A193" t="str">
        <f>'Discovery Log'!D178</f>
        <v>-</v>
      </c>
      <c r="B193" t="str">
        <f t="shared" si="6"/>
        <v>-</v>
      </c>
      <c r="C193" s="26">
        <f>'Discovery Log'!J178</f>
        <v>0</v>
      </c>
    </row>
    <row r="194" spans="1:3" x14ac:dyDescent="0.25">
      <c r="A194" t="str">
        <f>'Discovery Log'!D179</f>
        <v>-</v>
      </c>
      <c r="B194" t="str">
        <f t="shared" si="6"/>
        <v>-</v>
      </c>
      <c r="C194" s="26">
        <f>'Discovery Log'!J179</f>
        <v>0</v>
      </c>
    </row>
    <row r="195" spans="1:3" x14ac:dyDescent="0.25">
      <c r="A195" t="str">
        <f>'Discovery Log'!D180</f>
        <v>-</v>
      </c>
      <c r="B195" t="str">
        <f t="shared" ref="B195:B208" si="7">A195</f>
        <v>-</v>
      </c>
      <c r="C195" s="26">
        <f>'Discovery Log'!J180</f>
        <v>0</v>
      </c>
    </row>
    <row r="196" spans="1:3" x14ac:dyDescent="0.25">
      <c r="A196" t="str">
        <f>'Discovery Log'!D181</f>
        <v>-</v>
      </c>
      <c r="B196" t="str">
        <f t="shared" si="7"/>
        <v>-</v>
      </c>
      <c r="C196" s="26">
        <f>'Discovery Log'!J181</f>
        <v>0</v>
      </c>
    </row>
    <row r="197" spans="1:3" x14ac:dyDescent="0.25">
      <c r="A197" t="str">
        <f>'Discovery Log'!D182</f>
        <v>-</v>
      </c>
      <c r="B197" t="str">
        <f t="shared" si="7"/>
        <v>-</v>
      </c>
      <c r="C197" s="26">
        <f>'Discovery Log'!J182</f>
        <v>0</v>
      </c>
    </row>
    <row r="198" spans="1:3" x14ac:dyDescent="0.25">
      <c r="A198" t="str">
        <f>'Discovery Log'!D183</f>
        <v>-</v>
      </c>
      <c r="B198" t="str">
        <f t="shared" si="7"/>
        <v>-</v>
      </c>
      <c r="C198" s="26">
        <f>'Discovery Log'!J183</f>
        <v>0</v>
      </c>
    </row>
    <row r="199" spans="1:3" x14ac:dyDescent="0.25">
      <c r="A199" t="str">
        <f>'Discovery Log'!D184</f>
        <v>-</v>
      </c>
      <c r="B199" t="str">
        <f t="shared" si="7"/>
        <v>-</v>
      </c>
      <c r="C199" s="26">
        <f>'Discovery Log'!J184</f>
        <v>0</v>
      </c>
    </row>
    <row r="200" spans="1:3" x14ac:dyDescent="0.25">
      <c r="A200" t="str">
        <f>'Discovery Log'!D185</f>
        <v>-</v>
      </c>
      <c r="B200" t="str">
        <f t="shared" si="7"/>
        <v>-</v>
      </c>
      <c r="C200" s="26">
        <f>'Discovery Log'!J185</f>
        <v>0</v>
      </c>
    </row>
    <row r="201" spans="1:3" x14ac:dyDescent="0.25">
      <c r="A201" t="str">
        <f>'Discovery Log'!D186</f>
        <v>-</v>
      </c>
      <c r="B201" t="str">
        <f t="shared" si="7"/>
        <v>-</v>
      </c>
      <c r="C201" s="26">
        <f>'Discovery Log'!J186</f>
        <v>0</v>
      </c>
    </row>
    <row r="202" spans="1:3" x14ac:dyDescent="0.25">
      <c r="A202" t="str">
        <f>'Discovery Log'!D187</f>
        <v>-</v>
      </c>
      <c r="B202" t="str">
        <f t="shared" si="7"/>
        <v>-</v>
      </c>
      <c r="C202" s="26">
        <f>'Discovery Log'!J187</f>
        <v>0</v>
      </c>
    </row>
    <row r="203" spans="1:3" x14ac:dyDescent="0.25">
      <c r="A203" t="str">
        <f>'Discovery Log'!D188</f>
        <v>-</v>
      </c>
      <c r="B203" t="str">
        <f t="shared" si="7"/>
        <v>-</v>
      </c>
      <c r="C203" s="26">
        <f>'Discovery Log'!J188</f>
        <v>0</v>
      </c>
    </row>
    <row r="204" spans="1:3" x14ac:dyDescent="0.25">
      <c r="A204" t="str">
        <f>'Discovery Log'!D189</f>
        <v>-</v>
      </c>
      <c r="B204" t="str">
        <f t="shared" si="7"/>
        <v>-</v>
      </c>
      <c r="C204" s="26">
        <f>'Discovery Log'!J189</f>
        <v>0</v>
      </c>
    </row>
    <row r="205" spans="1:3" x14ac:dyDescent="0.25">
      <c r="A205" t="str">
        <f>'Discovery Log'!D190</f>
        <v>-</v>
      </c>
      <c r="B205" t="str">
        <f t="shared" si="7"/>
        <v>-</v>
      </c>
      <c r="C205" s="26">
        <f>'Discovery Log'!J190</f>
        <v>0</v>
      </c>
    </row>
    <row r="206" spans="1:3" x14ac:dyDescent="0.25">
      <c r="A206" t="str">
        <f>'Discovery Log'!D191</f>
        <v>-</v>
      </c>
      <c r="B206" t="str">
        <f t="shared" si="7"/>
        <v>-</v>
      </c>
      <c r="C206" s="26">
        <f>'Discovery Log'!J191</f>
        <v>0</v>
      </c>
    </row>
    <row r="207" spans="1:3" x14ac:dyDescent="0.25">
      <c r="A207" t="str">
        <f>'Discovery Log'!D192</f>
        <v>-</v>
      </c>
      <c r="B207" t="str">
        <f t="shared" si="7"/>
        <v>-</v>
      </c>
      <c r="C207" s="26">
        <f>'Discovery Log'!J192</f>
        <v>0</v>
      </c>
    </row>
    <row r="208" spans="1:3" x14ac:dyDescent="0.25">
      <c r="A208">
        <f>'Discovery Log'!D193</f>
        <v>0</v>
      </c>
      <c r="B208">
        <f t="shared" si="7"/>
        <v>0</v>
      </c>
      <c r="C208" s="26">
        <f>'Discovery Log'!J193</f>
        <v>0</v>
      </c>
    </row>
    <row r="209" spans="3:3" x14ac:dyDescent="0.25">
      <c r="C209" s="26"/>
    </row>
    <row r="210" spans="3:3" x14ac:dyDescent="0.25">
      <c r="C210" s="26"/>
    </row>
  </sheetData>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3.2" x14ac:dyDescent="0.25"/>
  <cols>
    <col min="1" max="1" width="12.77734375" bestFit="1" customWidth="1"/>
    <col min="2" max="2" width="20.1093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2" max="12" width="9.6640625" customWidth="1"/>
    <col min="13" max="13" width="3.77734375" customWidth="1"/>
    <col min="15" max="15" width="36.6640625" bestFit="1" customWidth="1"/>
    <col min="16" max="16" width="9.77734375" bestFit="1" customWidth="1"/>
  </cols>
  <sheetData>
    <row r="1" spans="1:16" x14ac:dyDescent="0.25">
      <c r="E1" s="76" t="s">
        <v>58</v>
      </c>
      <c r="F1" s="76"/>
      <c r="G1" s="76"/>
      <c r="H1" s="21"/>
      <c r="I1" s="21"/>
      <c r="J1" s="76" t="s">
        <v>59</v>
      </c>
      <c r="K1" s="76"/>
      <c r="L1" s="76"/>
      <c r="N1" s="62" t="s">
        <v>56</v>
      </c>
      <c r="O1" s="63" t="s">
        <v>57</v>
      </c>
      <c r="P1" s="63" t="s">
        <v>55</v>
      </c>
    </row>
    <row r="2" spans="1:16" x14ac:dyDescent="0.25">
      <c r="B2" s="27" t="s">
        <v>30</v>
      </c>
      <c r="E2" s="21"/>
      <c r="F2" s="21"/>
      <c r="G2" s="21"/>
      <c r="H2" s="21"/>
      <c r="I2" s="21"/>
      <c r="J2" s="21"/>
      <c r="K2" s="19"/>
      <c r="L2" s="21"/>
      <c r="N2" s="9"/>
      <c r="P2" s="28"/>
    </row>
    <row r="3" spans="1:16" ht="14.4" x14ac:dyDescent="0.25">
      <c r="A3" s="18" t="s">
        <v>24</v>
      </c>
      <c r="B3" t="s">
        <v>25</v>
      </c>
      <c r="E3" s="24" t="s">
        <v>21</v>
      </c>
      <c r="F3" s="20">
        <f>COUNTIF(A4:A23,"*")</f>
        <v>1</v>
      </c>
      <c r="G3" s="21"/>
      <c r="H3" s="20"/>
      <c r="I3" s="21"/>
      <c r="J3" s="24" t="s">
        <v>21</v>
      </c>
      <c r="K3" s="20">
        <f>K6</f>
        <v>52</v>
      </c>
      <c r="L3" s="21"/>
      <c r="N3" s="9"/>
      <c r="O3" s="58"/>
      <c r="P3" s="28"/>
    </row>
    <row r="4" spans="1:16" x14ac:dyDescent="0.25">
      <c r="A4">
        <v>0</v>
      </c>
      <c r="B4">
        <v>171</v>
      </c>
      <c r="E4" s="24" t="s">
        <v>20</v>
      </c>
      <c r="F4" s="20" t="e">
        <f>GETPIVOTDATA("Data Requests",$B$24)</f>
        <v>#REF!</v>
      </c>
      <c r="G4" s="21"/>
      <c r="H4" s="21"/>
      <c r="I4" s="21"/>
      <c r="J4" s="24" t="s">
        <v>20</v>
      </c>
      <c r="K4" s="20">
        <f>K15</f>
        <v>176</v>
      </c>
      <c r="L4" s="21"/>
      <c r="N4" s="9"/>
      <c r="O4" s="59"/>
      <c r="P4" s="28"/>
    </row>
    <row r="5" spans="1:16" x14ac:dyDescent="0.25">
      <c r="A5" t="s">
        <v>26</v>
      </c>
      <c r="B5">
        <v>171</v>
      </c>
      <c r="E5" s="24"/>
      <c r="F5" s="19"/>
      <c r="G5" s="21"/>
      <c r="H5" s="21"/>
      <c r="I5" s="21"/>
      <c r="J5" s="24"/>
      <c r="K5" s="19"/>
      <c r="L5" s="21"/>
      <c r="N5" s="9"/>
      <c r="O5" s="59"/>
      <c r="P5" s="28"/>
    </row>
    <row r="6" spans="1:16" ht="13.8" thickBot="1" x14ac:dyDescent="0.3">
      <c r="E6" s="24" t="s">
        <v>22</v>
      </c>
      <c r="F6" s="22">
        <f>SUM(F7:F11)</f>
        <v>0</v>
      </c>
      <c r="G6" s="21"/>
      <c r="H6" s="21"/>
      <c r="I6" s="21"/>
      <c r="J6" s="24" t="s">
        <v>22</v>
      </c>
      <c r="K6" s="22">
        <f>SUM(K7:K12)</f>
        <v>52</v>
      </c>
      <c r="L6" s="21"/>
      <c r="N6" s="9"/>
      <c r="O6" s="59"/>
      <c r="P6" s="28"/>
    </row>
    <row r="7" spans="1:16" ht="13.8" thickTop="1" x14ac:dyDescent="0.25">
      <c r="E7" s="23" t="s">
        <v>14</v>
      </c>
      <c r="F7" s="25">
        <f>COUNTIF(A4:A12,"*"&amp;E7&amp;"*")</f>
        <v>0</v>
      </c>
      <c r="G7" s="21"/>
      <c r="H7" s="21"/>
      <c r="I7" s="21"/>
      <c r="J7" s="23" t="s">
        <v>14</v>
      </c>
      <c r="K7" s="45">
        <v>3</v>
      </c>
      <c r="L7" s="21"/>
      <c r="N7" s="28"/>
      <c r="O7" s="59"/>
      <c r="P7" s="28"/>
    </row>
    <row r="8" spans="1:16" ht="14.4" x14ac:dyDescent="0.25">
      <c r="E8" s="23" t="s">
        <v>15</v>
      </c>
      <c r="F8" s="25">
        <f>COUNTIF(A14:A16,"*"&amp;E8&amp;"*")</f>
        <v>0</v>
      </c>
      <c r="G8" s="21"/>
      <c r="H8" s="21"/>
      <c r="I8" s="21"/>
      <c r="J8" s="23" t="s">
        <v>15</v>
      </c>
      <c r="K8" s="45">
        <v>1</v>
      </c>
      <c r="L8" s="21"/>
      <c r="N8" s="9"/>
      <c r="O8" s="60"/>
      <c r="P8" s="28"/>
    </row>
    <row r="9" spans="1:16" x14ac:dyDescent="0.25">
      <c r="E9" s="23" t="s">
        <v>16</v>
      </c>
      <c r="F9" s="25">
        <f>COUNTIF(A17:A22,"*"&amp;E9&amp;"*")</f>
        <v>0</v>
      </c>
      <c r="G9" s="21"/>
      <c r="H9" s="21"/>
      <c r="I9" s="21"/>
      <c r="J9" s="23" t="s">
        <v>47</v>
      </c>
      <c r="K9" s="45">
        <v>0</v>
      </c>
      <c r="L9" s="21"/>
      <c r="N9" s="9"/>
      <c r="O9" s="61"/>
      <c r="P9" s="28"/>
    </row>
    <row r="10" spans="1:16" x14ac:dyDescent="0.25">
      <c r="E10" s="23" t="s">
        <v>60</v>
      </c>
      <c r="F10" s="25">
        <f>COUNTIF(A13,"*"&amp;E10&amp;"*")</f>
        <v>0</v>
      </c>
      <c r="G10" s="21"/>
      <c r="H10" s="21"/>
      <c r="I10" s="21"/>
      <c r="J10" s="23" t="s">
        <v>16</v>
      </c>
      <c r="K10" s="45">
        <v>8</v>
      </c>
      <c r="L10" s="21"/>
      <c r="N10" s="9"/>
      <c r="O10" s="61"/>
      <c r="P10" s="28"/>
    </row>
    <row r="11" spans="1:16" x14ac:dyDescent="0.25">
      <c r="E11" s="23" t="s">
        <v>47</v>
      </c>
      <c r="F11" s="25">
        <f>COUNTIF(A23,"*"&amp;E11&amp;"*")</f>
        <v>0</v>
      </c>
      <c r="G11" s="21"/>
      <c r="H11" s="21"/>
      <c r="I11" s="21"/>
      <c r="J11" s="23" t="s">
        <v>61</v>
      </c>
      <c r="K11" s="45">
        <v>40</v>
      </c>
      <c r="L11" s="21"/>
      <c r="N11" s="9"/>
      <c r="O11" s="59"/>
      <c r="P11" s="28"/>
    </row>
    <row r="12" spans="1:16" x14ac:dyDescent="0.25">
      <c r="E12" s="21"/>
      <c r="F12" s="21"/>
      <c r="G12" s="21"/>
      <c r="H12" s="21"/>
      <c r="I12" s="21"/>
      <c r="J12" s="23" t="s">
        <v>29</v>
      </c>
      <c r="K12" s="45" t="s">
        <v>48</v>
      </c>
      <c r="L12" s="21"/>
      <c r="N12" s="9"/>
      <c r="O12" s="59"/>
      <c r="P12" s="28"/>
    </row>
    <row r="13" spans="1:16" x14ac:dyDescent="0.25">
      <c r="E13" s="21"/>
      <c r="F13" s="21"/>
      <c r="G13" s="21"/>
      <c r="H13" s="21"/>
      <c r="I13" s="21"/>
      <c r="L13" s="21"/>
      <c r="N13" s="9"/>
      <c r="P13" s="28"/>
    </row>
    <row r="14" spans="1:16" ht="13.8" thickBot="1" x14ac:dyDescent="0.3">
      <c r="E14" s="24" t="s">
        <v>28</v>
      </c>
      <c r="F14" s="22">
        <f>SUM(F15:F19)</f>
        <v>342</v>
      </c>
      <c r="G14" s="21"/>
      <c r="H14" s="21"/>
      <c r="I14" s="21"/>
      <c r="J14" s="23"/>
      <c r="K14" s="19"/>
      <c r="L14" s="21"/>
      <c r="N14" s="9"/>
      <c r="P14" s="28"/>
    </row>
    <row r="15" spans="1:16" ht="14.4" thickTop="1" thickBot="1" x14ac:dyDescent="0.3">
      <c r="E15" s="23" t="s">
        <v>14</v>
      </c>
      <c r="F15" s="19">
        <f>SUM(B4:B12)</f>
        <v>342</v>
      </c>
      <c r="G15" s="21"/>
      <c r="H15" s="21"/>
      <c r="I15" s="21"/>
      <c r="J15" s="24" t="s">
        <v>28</v>
      </c>
      <c r="K15" s="22">
        <f>SUM(K16:K21)</f>
        <v>176</v>
      </c>
      <c r="L15" s="21"/>
      <c r="N15" s="9"/>
      <c r="P15" s="28"/>
    </row>
    <row r="16" spans="1:16" ht="13.8" thickTop="1" x14ac:dyDescent="0.25">
      <c r="E16" s="23" t="s">
        <v>15</v>
      </c>
      <c r="F16" s="19">
        <f>SUM(B14:B16)</f>
        <v>0</v>
      </c>
      <c r="G16" s="21"/>
      <c r="H16" s="21"/>
      <c r="I16" s="21"/>
      <c r="J16" s="23" t="s">
        <v>14</v>
      </c>
      <c r="K16" s="29">
        <v>20</v>
      </c>
      <c r="L16" s="21"/>
      <c r="N16" s="9"/>
      <c r="P16" s="28"/>
    </row>
    <row r="17" spans="5:16" x14ac:dyDescent="0.25">
      <c r="E17" s="23" t="s">
        <v>16</v>
      </c>
      <c r="F17" s="19">
        <f>SUM(B17:B22)</f>
        <v>0</v>
      </c>
      <c r="G17" s="21"/>
      <c r="H17" s="21"/>
      <c r="I17" s="21"/>
      <c r="J17" s="23" t="s">
        <v>15</v>
      </c>
      <c r="K17" s="29">
        <v>7</v>
      </c>
      <c r="L17" s="21"/>
      <c r="N17" s="9"/>
      <c r="P17" s="28"/>
    </row>
    <row r="18" spans="5:16" x14ac:dyDescent="0.25">
      <c r="E18" s="23" t="s">
        <v>60</v>
      </c>
      <c r="F18" s="19">
        <f>SUM(B13)</f>
        <v>0</v>
      </c>
      <c r="G18" s="21"/>
      <c r="H18" s="21"/>
      <c r="I18" s="21"/>
      <c r="J18" s="23" t="s">
        <v>47</v>
      </c>
      <c r="K18" s="29">
        <v>0</v>
      </c>
      <c r="L18" s="21"/>
      <c r="N18" s="9"/>
      <c r="P18" s="28"/>
    </row>
    <row r="19" spans="5:16" x14ac:dyDescent="0.25">
      <c r="E19" s="23" t="s">
        <v>47</v>
      </c>
      <c r="F19" s="19">
        <f>SUM(B23)</f>
        <v>0</v>
      </c>
      <c r="G19" s="21"/>
      <c r="H19" s="21"/>
      <c r="I19" s="21"/>
      <c r="J19" s="23" t="s">
        <v>16</v>
      </c>
      <c r="K19" s="29">
        <v>106</v>
      </c>
      <c r="L19" s="21"/>
      <c r="N19" s="9"/>
      <c r="P19" s="28"/>
    </row>
    <row r="20" spans="5:16" x14ac:dyDescent="0.25">
      <c r="E20" s="21"/>
      <c r="F20" s="21"/>
      <c r="G20" s="21"/>
      <c r="H20" s="21"/>
      <c r="I20" s="21"/>
      <c r="J20" s="23" t="s">
        <v>61</v>
      </c>
      <c r="K20" s="45">
        <v>43</v>
      </c>
      <c r="L20" s="21"/>
      <c r="N20" s="9"/>
      <c r="P20" s="28"/>
    </row>
    <row r="21" spans="5:16" x14ac:dyDescent="0.25">
      <c r="E21" s="52">
        <v>45467</v>
      </c>
      <c r="F21" s="21"/>
      <c r="G21" s="21"/>
      <c r="H21" s="21"/>
      <c r="I21" s="21"/>
      <c r="J21" s="23" t="s">
        <v>29</v>
      </c>
      <c r="K21" s="45" t="s">
        <v>48</v>
      </c>
      <c r="L21" s="21"/>
      <c r="N21" s="9"/>
      <c r="P21" s="28"/>
    </row>
    <row r="22" spans="5:16" x14ac:dyDescent="0.25">
      <c r="E22" s="21"/>
      <c r="F22" s="21"/>
      <c r="G22" s="21"/>
      <c r="H22" s="21"/>
      <c r="I22" s="21"/>
      <c r="K22" s="21"/>
      <c r="L22" s="21"/>
      <c r="N22" s="9"/>
      <c r="P22" s="28"/>
    </row>
    <row r="23" spans="5:16" x14ac:dyDescent="0.25">
      <c r="E23" s="31" t="s">
        <v>27</v>
      </c>
      <c r="F23" s="30"/>
      <c r="J23" s="52">
        <v>45467</v>
      </c>
      <c r="K23" s="21"/>
      <c r="L23" s="21"/>
      <c r="N23" s="9"/>
      <c r="P23" s="28"/>
    </row>
    <row r="24" spans="5:16" x14ac:dyDescent="0.25">
      <c r="E24" s="32" t="s">
        <v>21</v>
      </c>
      <c r="F24" s="33" t="e">
        <f>'DR Count'!E2</f>
        <v>#REF!</v>
      </c>
      <c r="J24" s="30" t="s">
        <v>37</v>
      </c>
      <c r="N24" s="9"/>
      <c r="P24" s="28"/>
    </row>
    <row r="25" spans="5:16" x14ac:dyDescent="0.25">
      <c r="E25" s="32" t="s">
        <v>20</v>
      </c>
      <c r="F25" s="33">
        <f>COUNT('Discovery Log'!A4:A193)</f>
        <v>189</v>
      </c>
      <c r="N25" s="9"/>
      <c r="P25" s="28"/>
    </row>
    <row r="26" spans="5:16" x14ac:dyDescent="0.25">
      <c r="N26" s="9"/>
      <c r="P26" s="28"/>
    </row>
    <row r="27" spans="5:16" x14ac:dyDescent="0.25">
      <c r="N27" s="9"/>
      <c r="P27" s="28"/>
    </row>
    <row r="28" spans="5:16" x14ac:dyDescent="0.25">
      <c r="N28" s="9"/>
      <c r="P28" s="28"/>
    </row>
    <row r="29" spans="5:16" x14ac:dyDescent="0.25">
      <c r="N29" s="9"/>
      <c r="P29" s="28"/>
    </row>
    <row r="30" spans="5:16" x14ac:dyDescent="0.25">
      <c r="N30" s="9"/>
      <c r="P30" s="28"/>
    </row>
    <row r="31" spans="5:16" x14ac:dyDescent="0.25">
      <c r="N31" s="9"/>
      <c r="P31" s="28"/>
    </row>
    <row r="32" spans="5:16" x14ac:dyDescent="0.25">
      <c r="N32" s="9"/>
      <c r="P32" s="28"/>
    </row>
    <row r="33" spans="14:16" x14ac:dyDescent="0.25">
      <c r="N33" s="9"/>
      <c r="P33" s="28"/>
    </row>
    <row r="34" spans="14:16" x14ac:dyDescent="0.25">
      <c r="N34" s="9"/>
      <c r="P34" s="28"/>
    </row>
    <row r="35" spans="14:16" x14ac:dyDescent="0.25">
      <c r="N35" s="9"/>
      <c r="P35" s="28"/>
    </row>
    <row r="36" spans="14:16" x14ac:dyDescent="0.25">
      <c r="N36" s="9"/>
      <c r="P36" s="28"/>
    </row>
    <row r="37" spans="14:16" x14ac:dyDescent="0.25">
      <c r="N37" s="9"/>
      <c r="P37" s="28"/>
    </row>
    <row r="38" spans="14:16" x14ac:dyDescent="0.25">
      <c r="N38" s="9"/>
      <c r="P38" s="28"/>
    </row>
    <row r="39" spans="14:16" x14ac:dyDescent="0.25">
      <c r="N39" s="9"/>
      <c r="P39" s="28"/>
    </row>
    <row r="40" spans="14:16" x14ac:dyDescent="0.25">
      <c r="N40" s="9"/>
      <c r="P40" s="28"/>
    </row>
    <row r="41" spans="14:16" x14ac:dyDescent="0.25">
      <c r="N41" s="9"/>
      <c r="P41" s="28"/>
    </row>
    <row r="42" spans="14:16" x14ac:dyDescent="0.25">
      <c r="N42" s="9"/>
      <c r="P42" s="28"/>
    </row>
    <row r="43" spans="14:16" x14ac:dyDescent="0.25">
      <c r="N43" s="9"/>
      <c r="P43" s="28"/>
    </row>
    <row r="44" spans="14:16" x14ac:dyDescent="0.25">
      <c r="N44" s="9"/>
      <c r="P44" s="28"/>
    </row>
    <row r="45" spans="14:16" x14ac:dyDescent="0.25">
      <c r="N45" s="9"/>
      <c r="P45" s="28"/>
    </row>
    <row r="46" spans="14:16" x14ac:dyDescent="0.25">
      <c r="N46" s="9"/>
      <c r="P46" s="28"/>
    </row>
    <row r="47" spans="14:16" x14ac:dyDescent="0.25">
      <c r="N47" s="9"/>
      <c r="P47" s="28"/>
    </row>
    <row r="48" spans="14:16" x14ac:dyDescent="0.25">
      <c r="N48" s="9"/>
      <c r="P48" s="28"/>
    </row>
    <row r="49" spans="14:16" x14ac:dyDescent="0.25">
      <c r="N49" s="9"/>
      <c r="P49" s="28"/>
    </row>
    <row r="50" spans="14:16" x14ac:dyDescent="0.25">
      <c r="N50" s="9"/>
      <c r="P50" s="28"/>
    </row>
    <row r="51" spans="14:16" x14ac:dyDescent="0.25">
      <c r="N51" s="9"/>
      <c r="P51" s="28"/>
    </row>
    <row r="52" spans="14:16" x14ac:dyDescent="0.25">
      <c r="N52" s="9"/>
      <c r="P52" s="28"/>
    </row>
    <row r="53" spans="14:16" x14ac:dyDescent="0.25">
      <c r="N53" s="9"/>
      <c r="O53" s="8"/>
      <c r="P53" s="28"/>
    </row>
    <row r="54" spans="14:16" x14ac:dyDescent="0.25">
      <c r="P54" s="28"/>
    </row>
    <row r="55" spans="14:16" x14ac:dyDescent="0.25">
      <c r="P55" s="28"/>
    </row>
  </sheetData>
  <mergeCells count="2">
    <mergeCell ref="E1:G1"/>
    <mergeCell ref="J1:L1"/>
  </mergeCells>
  <phoneticPr fontId="10"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8EBD8-C253-4E11-8792-B24ED437CBAE}">
  <ds:schemaRefs>
    <ds:schemaRef ds:uri="http://purl.org/dc/terms/"/>
    <ds:schemaRef ds:uri="2104ad18-0c40-4759-978d-9031b6355d10"/>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0a17f64-e774-4a01-b2f5-de7df872f7b3"/>
    <ds:schemaRef ds:uri="http://schemas.microsoft.com/office/2006/metadata/properties"/>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Discovery Log</vt:lpstr>
      <vt:lpstr>WMP Sections</vt:lpstr>
      <vt:lpstr>DR Count</vt:lpstr>
      <vt:lpstr>Analytics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2025-06-05T18:23:44Z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