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filterPrivacy="1" defaultThemeVersion="166925"/>
  <xr:revisionPtr revIDLastSave="22" documentId="8_{15C0A234-A193-448D-8073-20045A024906}" xr6:coauthVersionLast="47" xr6:coauthVersionMax="47" xr10:uidLastSave="{770AB7B9-0457-4EFF-8D4B-3BC43DFC1B10}"/>
  <bookViews>
    <workbookView xWindow="28680" yWindow="-120" windowWidth="29040" windowHeight="15840" tabRatio="696" activeTab="14" xr2:uid="{45D822DF-5C0A-499D-8CAF-45903AD0C7F6}"/>
  </bookViews>
  <sheets>
    <sheet name="Quarterly Submission Guide" sheetId="2" r:id="rId1"/>
    <sheet name="Table1 Dist_Conversion" sheetId="36" state="hidden" r:id="rId2"/>
    <sheet name="Tab1_Trans_Conversion" sheetId="37" state="hidden" r:id="rId3"/>
    <sheet name="Table 1" sheetId="34" r:id="rId4"/>
    <sheet name="Table 2" sheetId="35" r:id="rId5"/>
    <sheet name="Table 3" sheetId="5" r:id="rId6"/>
    <sheet name="Table 4" sheetId="6" r:id="rId7"/>
    <sheet name="Table 5" sheetId="7" r:id="rId8"/>
    <sheet name="Table 6" sheetId="11" r:id="rId9"/>
    <sheet name="Table 7.1" sheetId="29" r:id="rId10"/>
    <sheet name="Table 7.2" sheetId="30" r:id="rId11"/>
    <sheet name="Table 8" sheetId="16" r:id="rId12"/>
    <sheet name="Table 9" sheetId="17" r:id="rId13"/>
    <sheet name="Table 10" sheetId="18" r:id="rId14"/>
    <sheet name="Table 11" sheetId="20" r:id="rId15"/>
    <sheet name="Sheet1" sheetId="38" r:id="rId16"/>
    <sheet name="Table 12" sheetId="3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s>
  <definedNames>
    <definedName name="\0" localSheetId="16">#REF!</definedName>
    <definedName name="\0" localSheetId="1">#REF!</definedName>
    <definedName name="\0">#REF!</definedName>
    <definedName name="\A" localSheetId="16">#REF!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6" hidden="1">{#N/A,#N/A,FALSE,"Edison";#N/A,#N/A,FALSE," EIX"}</definedName>
    <definedName name="______________a2" localSheetId="1" hidden="1">{#N/A,#N/A,FALSE,"Edison";#N/A,#N/A,FALSE," EIX"}</definedName>
    <definedName name="______________a2" hidden="1">{#N/A,#N/A,FALSE,"Edison";#N/A,#N/A,FALSE," EIX"}</definedName>
    <definedName name="______________bb2" localSheetId="16" hidden="1">{#N/A,#N/A,FALSE,"Edison";#N/A,#N/A,FALSE," EIX"}</definedName>
    <definedName name="______________bb2" localSheetId="1" hidden="1">{#N/A,#N/A,FALSE,"Edison";#N/A,#N/A,FALSE," EIX"}</definedName>
    <definedName name="______________bb2" hidden="1">{#N/A,#N/A,FALSE,"Edison";#N/A,#N/A,FALSE," EIX"}</definedName>
    <definedName name="______________ccc2" localSheetId="16" hidden="1">{#N/A,#N/A,FALSE,"Edison";#N/A,#N/A,FALSE," EIX"}</definedName>
    <definedName name="______________ccc2" localSheetId="1" hidden="1">{#N/A,#N/A,FALSE,"Edison";#N/A,#N/A,FALSE," EIX"}</definedName>
    <definedName name="______________ccc2" hidden="1">{#N/A,#N/A,FALSE,"Edison";#N/A,#N/A,FALSE," EIX"}</definedName>
    <definedName name="____________a2" localSheetId="16" hidden="1">{#N/A,#N/A,FALSE,"Edison";#N/A,#N/A,FALSE," EIX"}</definedName>
    <definedName name="____________a2" localSheetId="1" hidden="1">{#N/A,#N/A,FALSE,"Edison";#N/A,#N/A,FALSE," EIX"}</definedName>
    <definedName name="____________a2" hidden="1">{#N/A,#N/A,FALSE,"Edison";#N/A,#N/A,FALSE," EIX"}</definedName>
    <definedName name="____________bb2" localSheetId="16" hidden="1">{#N/A,#N/A,FALSE,"Edison";#N/A,#N/A,FALSE," EIX"}</definedName>
    <definedName name="____________bb2" localSheetId="1" hidden="1">{#N/A,#N/A,FALSE,"Edison";#N/A,#N/A,FALSE," EIX"}</definedName>
    <definedName name="____________bb2" hidden="1">{#N/A,#N/A,FALSE,"Edison";#N/A,#N/A,FALSE," EIX"}</definedName>
    <definedName name="____________ccc2" localSheetId="16" hidden="1">{#N/A,#N/A,FALSE,"Edison";#N/A,#N/A,FALSE," EIX"}</definedName>
    <definedName name="____________ccc2" localSheetId="1" hidden="1">{#N/A,#N/A,FALSE,"Edison";#N/A,#N/A,FALSE," EIX"}</definedName>
    <definedName name="____________ccc2" hidden="1">{#N/A,#N/A,FALSE,"Edison";#N/A,#N/A,FALSE," EIX"}</definedName>
    <definedName name="__________a2" localSheetId="16" hidden="1">{#N/A,#N/A,FALSE,"Edison";#N/A,#N/A,FALSE," EIX"}</definedName>
    <definedName name="__________a2" localSheetId="1" hidden="1">{#N/A,#N/A,FALSE,"Edison";#N/A,#N/A,FALSE," EIX"}</definedName>
    <definedName name="__________a2" hidden="1">{#N/A,#N/A,FALSE,"Edison";#N/A,#N/A,FALSE," EIX"}</definedName>
    <definedName name="__________bb2" localSheetId="16" hidden="1">{#N/A,#N/A,FALSE,"Edison";#N/A,#N/A,FALSE," EIX"}</definedName>
    <definedName name="__________bb2" localSheetId="1" hidden="1">{#N/A,#N/A,FALSE,"Edison";#N/A,#N/A,FALSE," EIX"}</definedName>
    <definedName name="__________bb2" hidden="1">{#N/A,#N/A,FALSE,"Edison";#N/A,#N/A,FALSE," EIX"}</definedName>
    <definedName name="__________ccc2" localSheetId="16" hidden="1">{#N/A,#N/A,FALSE,"Edison";#N/A,#N/A,FALSE," EIX"}</definedName>
    <definedName name="__________ccc2" localSheetId="1" hidden="1">{#N/A,#N/A,FALSE,"Edison";#N/A,#N/A,FALSE," EIX"}</definedName>
    <definedName name="__________ccc2" hidden="1">{#N/A,#N/A,FALSE,"Edison";#N/A,#N/A,FALSE," EIX"}</definedName>
    <definedName name="_________a2" localSheetId="16" hidden="1">{#N/A,#N/A,FALSE,"Edison";#N/A,#N/A,FALSE," EIX"}</definedName>
    <definedName name="_________a2" localSheetId="1" hidden="1">{#N/A,#N/A,FALSE,"Edison";#N/A,#N/A,FALSE," EIX"}</definedName>
    <definedName name="_________a2" hidden="1">{#N/A,#N/A,FALSE,"Edison";#N/A,#N/A,FALSE," EIX"}</definedName>
    <definedName name="_________bb2" localSheetId="16" hidden="1">{#N/A,#N/A,FALSE,"Edison";#N/A,#N/A,FALSE," EIX"}</definedName>
    <definedName name="_________bb2" localSheetId="1" hidden="1">{#N/A,#N/A,FALSE,"Edison";#N/A,#N/A,FALSE," EIX"}</definedName>
    <definedName name="_________bb2" hidden="1">{#N/A,#N/A,FALSE,"Edison";#N/A,#N/A,FALSE," EIX"}</definedName>
    <definedName name="_________ccc2" localSheetId="16" hidden="1">{#N/A,#N/A,FALSE,"Edison";#N/A,#N/A,FALSE," EIX"}</definedName>
    <definedName name="_________ccc2" localSheetId="1" hidden="1">{#N/A,#N/A,FALSE,"Edison";#N/A,#N/A,FALSE," EIX"}</definedName>
    <definedName name="_________ccc2" hidden="1">{#N/A,#N/A,FALSE,"Edison";#N/A,#N/A,FALSE," EIX"}</definedName>
    <definedName name="________a2" localSheetId="16" hidden="1">{#N/A,#N/A,FALSE,"Edison";#N/A,#N/A,FALSE," EIX"}</definedName>
    <definedName name="________a2" localSheetId="1" hidden="1">{#N/A,#N/A,FALSE,"Edison";#N/A,#N/A,FALSE," EIX"}</definedName>
    <definedName name="________a2" hidden="1">{#N/A,#N/A,FALSE,"Edison";#N/A,#N/A,FALSE," EIX"}</definedName>
    <definedName name="________bb2" localSheetId="16" hidden="1">{#N/A,#N/A,FALSE,"Edison";#N/A,#N/A,FALSE," EIX"}</definedName>
    <definedName name="________bb2" localSheetId="1" hidden="1">{#N/A,#N/A,FALSE,"Edison";#N/A,#N/A,FALSE," EIX"}</definedName>
    <definedName name="________bb2" hidden="1">{#N/A,#N/A,FALSE,"Edison";#N/A,#N/A,FALSE," EIX"}</definedName>
    <definedName name="________ccc2" localSheetId="16" hidden="1">{#N/A,#N/A,FALSE,"Edison";#N/A,#N/A,FALSE," EIX"}</definedName>
    <definedName name="________ccc2" localSheetId="1" hidden="1">{#N/A,#N/A,FALSE,"Edison";#N/A,#N/A,FALSE," EIX"}</definedName>
    <definedName name="________ccc2" hidden="1">{#N/A,#N/A,FALSE,"Edison";#N/A,#N/A,FALSE," EIX"}</definedName>
    <definedName name="_______a2" localSheetId="16" hidden="1">{#N/A,#N/A,FALSE,"Edison";#N/A,#N/A,FALSE," EIX"}</definedName>
    <definedName name="_______a2" localSheetId="1" hidden="1">{#N/A,#N/A,FALSE,"Edison";#N/A,#N/A,FALSE," EIX"}</definedName>
    <definedName name="_______a2" hidden="1">{#N/A,#N/A,FALSE,"Edison";#N/A,#N/A,FALSE," EIX"}</definedName>
    <definedName name="_______bb2" localSheetId="16" hidden="1">{#N/A,#N/A,FALSE,"Edison";#N/A,#N/A,FALSE," EIX"}</definedName>
    <definedName name="_______bb2" localSheetId="1" hidden="1">{#N/A,#N/A,FALSE,"Edison";#N/A,#N/A,FALSE," EIX"}</definedName>
    <definedName name="_______bb2" hidden="1">{#N/A,#N/A,FALSE,"Edison";#N/A,#N/A,FALSE," EIX"}</definedName>
    <definedName name="_______ccc2" localSheetId="16" hidden="1">{#N/A,#N/A,FALSE,"Edison";#N/A,#N/A,FALSE," EIX"}</definedName>
    <definedName name="_______ccc2" localSheetId="1" hidden="1">{#N/A,#N/A,FALSE,"Edison";#N/A,#N/A,FALSE," EIX"}</definedName>
    <definedName name="_______ccc2" hidden="1">{#N/A,#N/A,FALSE,"Edison";#N/A,#N/A,FALSE," EIX"}</definedName>
    <definedName name="_______YR257">[1]Setup!$N$80</definedName>
    <definedName name="______a2" localSheetId="16" hidden="1">{#N/A,#N/A,FALSE,"Edison";#N/A,#N/A,FALSE," EIX"}</definedName>
    <definedName name="______a2" localSheetId="1" hidden="1">{#N/A,#N/A,FALSE,"Edison";#N/A,#N/A,FALSE," EIX"}</definedName>
    <definedName name="______a2" hidden="1">{#N/A,#N/A,FALSE,"Edison";#N/A,#N/A,FALSE," EIX"}</definedName>
    <definedName name="______bb2" localSheetId="16" hidden="1">{#N/A,#N/A,FALSE,"Edison";#N/A,#N/A,FALSE," EIX"}</definedName>
    <definedName name="______bb2" localSheetId="1" hidden="1">{#N/A,#N/A,FALSE,"Edison";#N/A,#N/A,FALSE," EIX"}</definedName>
    <definedName name="______bb2" hidden="1">{#N/A,#N/A,FALSE,"Edison";#N/A,#N/A,FALSE," EIX"}</definedName>
    <definedName name="______ccc2" localSheetId="16" hidden="1">{#N/A,#N/A,FALSE,"Edison";#N/A,#N/A,FALSE," EIX"}</definedName>
    <definedName name="______ccc2" localSheetId="1" hidden="1">{#N/A,#N/A,FALSE,"Edison";#N/A,#N/A,FALSE," EIX"}</definedName>
    <definedName name="______ccc2" hidden="1">{#N/A,#N/A,FALSE,"Edison";#N/A,#N/A,FALSE," EIX"}</definedName>
    <definedName name="______YR257">[1]Setup!$N$80</definedName>
    <definedName name="_____a2" localSheetId="16" hidden="1">{#N/A,#N/A,FALSE,"Edison";#N/A,#N/A,FALSE," EIX"}</definedName>
    <definedName name="_____a2" localSheetId="1" hidden="1">{#N/A,#N/A,FALSE,"Edison";#N/A,#N/A,FALSE," EIX"}</definedName>
    <definedName name="_____a2" hidden="1">{#N/A,#N/A,FALSE,"Edison";#N/A,#N/A,FALSE," EIX"}</definedName>
    <definedName name="_____bb2" localSheetId="16" hidden="1">{#N/A,#N/A,FALSE,"Edison";#N/A,#N/A,FALSE," EIX"}</definedName>
    <definedName name="_____bb2" localSheetId="1" hidden="1">{#N/A,#N/A,FALSE,"Edison";#N/A,#N/A,FALSE," EIX"}</definedName>
    <definedName name="_____bb2" hidden="1">{#N/A,#N/A,FALSE,"Edison";#N/A,#N/A,FALSE," EIX"}</definedName>
    <definedName name="_____ccc2" localSheetId="16" hidden="1">{#N/A,#N/A,FALSE,"Edison";#N/A,#N/A,FALSE," EIX"}</definedName>
    <definedName name="_____ccc2" localSheetId="1"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6" hidden="1">{#N/A,#N/A,FALSE,"Edison";#N/A,#N/A,FALSE," EIX"}</definedName>
    <definedName name="____a2" localSheetId="1" hidden="1">{#N/A,#N/A,FALSE,"Edison";#N/A,#N/A,FALSE," EIX"}</definedName>
    <definedName name="____a2" hidden="1">{#N/A,#N/A,FALSE,"Edison";#N/A,#N/A,FALSE," EIX"}</definedName>
    <definedName name="____a2_1" localSheetId="16" hidden="1">{#N/A,#N/A,FALSE,"Edison";#N/A,#N/A,FALSE," EIX"}</definedName>
    <definedName name="____a2_1" localSheetId="1" hidden="1">{#N/A,#N/A,FALSE,"Edison";#N/A,#N/A,FALSE," EIX"}</definedName>
    <definedName name="____a2_1" hidden="1">{#N/A,#N/A,FALSE,"Edison";#N/A,#N/A,FALSE," EIX"}</definedName>
    <definedName name="____a2_1_1" localSheetId="16" hidden="1">{#N/A,#N/A,FALSE,"Edison";#N/A,#N/A,FALSE," EIX"}</definedName>
    <definedName name="____a2_1_1" localSheetId="1" hidden="1">{#N/A,#N/A,FALSE,"Edison";#N/A,#N/A,FALSE," EIX"}</definedName>
    <definedName name="____a2_1_1" hidden="1">{#N/A,#N/A,FALSE,"Edison";#N/A,#N/A,FALSE," EIX"}</definedName>
    <definedName name="____a2_1_1_1" localSheetId="16" hidden="1">{#N/A,#N/A,FALSE,"Edison";#N/A,#N/A,FALSE," EIX"}</definedName>
    <definedName name="____a2_1_1_1" localSheetId="1" hidden="1">{#N/A,#N/A,FALSE,"Edison";#N/A,#N/A,FALSE," EIX"}</definedName>
    <definedName name="____a2_1_1_1" hidden="1">{#N/A,#N/A,FALSE,"Edison";#N/A,#N/A,FALSE," EIX"}</definedName>
    <definedName name="____a2_1_2" localSheetId="16" hidden="1">{#N/A,#N/A,FALSE,"Edison";#N/A,#N/A,FALSE," EIX"}</definedName>
    <definedName name="____a2_1_2" localSheetId="1" hidden="1">{#N/A,#N/A,FALSE,"Edison";#N/A,#N/A,FALSE," EIX"}</definedName>
    <definedName name="____a2_1_2" hidden="1">{#N/A,#N/A,FALSE,"Edison";#N/A,#N/A,FALSE," EIX"}</definedName>
    <definedName name="____a2_1_2_1" localSheetId="16" hidden="1">{#N/A,#N/A,FALSE,"Edison";#N/A,#N/A,FALSE," EIX"}</definedName>
    <definedName name="____a2_1_2_1" localSheetId="1" hidden="1">{#N/A,#N/A,FALSE,"Edison";#N/A,#N/A,FALSE," EIX"}</definedName>
    <definedName name="____a2_1_2_1" hidden="1">{#N/A,#N/A,FALSE,"Edison";#N/A,#N/A,FALSE," EIX"}</definedName>
    <definedName name="____a2_1_3" localSheetId="16" hidden="1">{#N/A,#N/A,FALSE,"Edison";#N/A,#N/A,FALSE," EIX"}</definedName>
    <definedName name="____a2_1_3" localSheetId="1" hidden="1">{#N/A,#N/A,FALSE,"Edison";#N/A,#N/A,FALSE," EIX"}</definedName>
    <definedName name="____a2_1_3" hidden="1">{#N/A,#N/A,FALSE,"Edison";#N/A,#N/A,FALSE," EIX"}</definedName>
    <definedName name="____a2_1_3_1" localSheetId="16" hidden="1">{#N/A,#N/A,FALSE,"Edison";#N/A,#N/A,FALSE," EIX"}</definedName>
    <definedName name="____a2_1_3_1" localSheetId="1" hidden="1">{#N/A,#N/A,FALSE,"Edison";#N/A,#N/A,FALSE," EIX"}</definedName>
    <definedName name="____a2_1_3_1" hidden="1">{#N/A,#N/A,FALSE,"Edison";#N/A,#N/A,FALSE," EIX"}</definedName>
    <definedName name="____a2_1_4" localSheetId="16" hidden="1">{#N/A,#N/A,FALSE,"Edison";#N/A,#N/A,FALSE," EIX"}</definedName>
    <definedName name="____a2_1_4" localSheetId="1" hidden="1">{#N/A,#N/A,FALSE,"Edison";#N/A,#N/A,FALSE," EIX"}</definedName>
    <definedName name="____a2_1_4" hidden="1">{#N/A,#N/A,FALSE,"Edison";#N/A,#N/A,FALSE," EIX"}</definedName>
    <definedName name="____a2_1_4_1" localSheetId="16" hidden="1">{#N/A,#N/A,FALSE,"Edison";#N/A,#N/A,FALSE," EIX"}</definedName>
    <definedName name="____a2_1_4_1" localSheetId="1" hidden="1">{#N/A,#N/A,FALSE,"Edison";#N/A,#N/A,FALSE," EIX"}</definedName>
    <definedName name="____a2_1_4_1" hidden="1">{#N/A,#N/A,FALSE,"Edison";#N/A,#N/A,FALSE," EIX"}</definedName>
    <definedName name="____a2_1_5" localSheetId="16" hidden="1">{#N/A,#N/A,FALSE,"Edison";#N/A,#N/A,FALSE," EIX"}</definedName>
    <definedName name="____a2_1_5" localSheetId="1" hidden="1">{#N/A,#N/A,FALSE,"Edison";#N/A,#N/A,FALSE," EIX"}</definedName>
    <definedName name="____a2_1_5" hidden="1">{#N/A,#N/A,FALSE,"Edison";#N/A,#N/A,FALSE," EIX"}</definedName>
    <definedName name="____a2_1_5_1" localSheetId="16" hidden="1">{#N/A,#N/A,FALSE,"Edison";#N/A,#N/A,FALSE," EIX"}</definedName>
    <definedName name="____a2_1_5_1" localSheetId="1" hidden="1">{#N/A,#N/A,FALSE,"Edison";#N/A,#N/A,FALSE," EIX"}</definedName>
    <definedName name="____a2_1_5_1" hidden="1">{#N/A,#N/A,FALSE,"Edison";#N/A,#N/A,FALSE," EIX"}</definedName>
    <definedName name="____a2_2" localSheetId="16" hidden="1">{#N/A,#N/A,FALSE,"Edison";#N/A,#N/A,FALSE," EIX"}</definedName>
    <definedName name="____a2_2" localSheetId="1" hidden="1">{#N/A,#N/A,FALSE,"Edison";#N/A,#N/A,FALSE," EIX"}</definedName>
    <definedName name="____a2_2" hidden="1">{#N/A,#N/A,FALSE,"Edison";#N/A,#N/A,FALSE," EIX"}</definedName>
    <definedName name="____a2_2_1" localSheetId="16" hidden="1">{#N/A,#N/A,FALSE,"Edison";#N/A,#N/A,FALSE," EIX"}</definedName>
    <definedName name="____a2_2_1" localSheetId="1" hidden="1">{#N/A,#N/A,FALSE,"Edison";#N/A,#N/A,FALSE," EIX"}</definedName>
    <definedName name="____a2_2_1" hidden="1">{#N/A,#N/A,FALSE,"Edison";#N/A,#N/A,FALSE," EIX"}</definedName>
    <definedName name="____a2_2_1_1" localSheetId="16" hidden="1">{#N/A,#N/A,FALSE,"Edison";#N/A,#N/A,FALSE," EIX"}</definedName>
    <definedName name="____a2_2_1_1" localSheetId="1" hidden="1">{#N/A,#N/A,FALSE,"Edison";#N/A,#N/A,FALSE," EIX"}</definedName>
    <definedName name="____a2_2_1_1" hidden="1">{#N/A,#N/A,FALSE,"Edison";#N/A,#N/A,FALSE," EIX"}</definedName>
    <definedName name="____a2_2_2" localSheetId="16" hidden="1">{#N/A,#N/A,FALSE,"Edison";#N/A,#N/A,FALSE," EIX"}</definedName>
    <definedName name="____a2_2_2" localSheetId="1" hidden="1">{#N/A,#N/A,FALSE,"Edison";#N/A,#N/A,FALSE," EIX"}</definedName>
    <definedName name="____a2_2_2" hidden="1">{#N/A,#N/A,FALSE,"Edison";#N/A,#N/A,FALSE," EIX"}</definedName>
    <definedName name="____a2_2_2_1" localSheetId="16" hidden="1">{#N/A,#N/A,FALSE,"Edison";#N/A,#N/A,FALSE," EIX"}</definedName>
    <definedName name="____a2_2_2_1" localSheetId="1" hidden="1">{#N/A,#N/A,FALSE,"Edison";#N/A,#N/A,FALSE," EIX"}</definedName>
    <definedName name="____a2_2_2_1" hidden="1">{#N/A,#N/A,FALSE,"Edison";#N/A,#N/A,FALSE," EIX"}</definedName>
    <definedName name="____a2_2_3" localSheetId="16" hidden="1">{#N/A,#N/A,FALSE,"Edison";#N/A,#N/A,FALSE," EIX"}</definedName>
    <definedName name="____a2_2_3" localSheetId="1" hidden="1">{#N/A,#N/A,FALSE,"Edison";#N/A,#N/A,FALSE," EIX"}</definedName>
    <definedName name="____a2_2_3" hidden="1">{#N/A,#N/A,FALSE,"Edison";#N/A,#N/A,FALSE," EIX"}</definedName>
    <definedName name="____a2_2_3_1" localSheetId="16" hidden="1">{#N/A,#N/A,FALSE,"Edison";#N/A,#N/A,FALSE," EIX"}</definedName>
    <definedName name="____a2_2_3_1" localSheetId="1" hidden="1">{#N/A,#N/A,FALSE,"Edison";#N/A,#N/A,FALSE," EIX"}</definedName>
    <definedName name="____a2_2_3_1" hidden="1">{#N/A,#N/A,FALSE,"Edison";#N/A,#N/A,FALSE," EIX"}</definedName>
    <definedName name="____a2_2_4" localSheetId="16" hidden="1">{#N/A,#N/A,FALSE,"Edison";#N/A,#N/A,FALSE," EIX"}</definedName>
    <definedName name="____a2_2_4" localSheetId="1" hidden="1">{#N/A,#N/A,FALSE,"Edison";#N/A,#N/A,FALSE," EIX"}</definedName>
    <definedName name="____a2_2_4" hidden="1">{#N/A,#N/A,FALSE,"Edison";#N/A,#N/A,FALSE," EIX"}</definedName>
    <definedName name="____a2_2_4_1" localSheetId="16" hidden="1">{#N/A,#N/A,FALSE,"Edison";#N/A,#N/A,FALSE," EIX"}</definedName>
    <definedName name="____a2_2_4_1" localSheetId="1" hidden="1">{#N/A,#N/A,FALSE,"Edison";#N/A,#N/A,FALSE," EIX"}</definedName>
    <definedName name="____a2_2_4_1" hidden="1">{#N/A,#N/A,FALSE,"Edison";#N/A,#N/A,FALSE," EIX"}</definedName>
    <definedName name="____a2_2_5" localSheetId="16" hidden="1">{#N/A,#N/A,FALSE,"Edison";#N/A,#N/A,FALSE," EIX"}</definedName>
    <definedName name="____a2_2_5" localSheetId="1" hidden="1">{#N/A,#N/A,FALSE,"Edison";#N/A,#N/A,FALSE," EIX"}</definedName>
    <definedName name="____a2_2_5" hidden="1">{#N/A,#N/A,FALSE,"Edison";#N/A,#N/A,FALSE," EIX"}</definedName>
    <definedName name="____a2_2_5_1" localSheetId="16" hidden="1">{#N/A,#N/A,FALSE,"Edison";#N/A,#N/A,FALSE," EIX"}</definedName>
    <definedName name="____a2_2_5_1" localSheetId="1" hidden="1">{#N/A,#N/A,FALSE,"Edison";#N/A,#N/A,FALSE," EIX"}</definedName>
    <definedName name="____a2_2_5_1" hidden="1">{#N/A,#N/A,FALSE,"Edison";#N/A,#N/A,FALSE," EIX"}</definedName>
    <definedName name="____a2_3" localSheetId="16" hidden="1">{#N/A,#N/A,FALSE,"Edison";#N/A,#N/A,FALSE," EIX"}</definedName>
    <definedName name="____a2_3" localSheetId="1" hidden="1">{#N/A,#N/A,FALSE,"Edison";#N/A,#N/A,FALSE," EIX"}</definedName>
    <definedName name="____a2_3" hidden="1">{#N/A,#N/A,FALSE,"Edison";#N/A,#N/A,FALSE," EIX"}</definedName>
    <definedName name="____a2_3_1" localSheetId="16" hidden="1">{#N/A,#N/A,FALSE,"Edison";#N/A,#N/A,FALSE," EIX"}</definedName>
    <definedName name="____a2_3_1" localSheetId="1" hidden="1">{#N/A,#N/A,FALSE,"Edison";#N/A,#N/A,FALSE," EIX"}</definedName>
    <definedName name="____a2_3_1" hidden="1">{#N/A,#N/A,FALSE,"Edison";#N/A,#N/A,FALSE," EIX"}</definedName>
    <definedName name="____a2_3_1_1" localSheetId="16" hidden="1">{#N/A,#N/A,FALSE,"Edison";#N/A,#N/A,FALSE," EIX"}</definedName>
    <definedName name="____a2_3_1_1" localSheetId="1" hidden="1">{#N/A,#N/A,FALSE,"Edison";#N/A,#N/A,FALSE," EIX"}</definedName>
    <definedName name="____a2_3_1_1" hidden="1">{#N/A,#N/A,FALSE,"Edison";#N/A,#N/A,FALSE," EIX"}</definedName>
    <definedName name="____a2_3_2" localSheetId="16" hidden="1">{#N/A,#N/A,FALSE,"Edison";#N/A,#N/A,FALSE," EIX"}</definedName>
    <definedName name="____a2_3_2" localSheetId="1" hidden="1">{#N/A,#N/A,FALSE,"Edison";#N/A,#N/A,FALSE," EIX"}</definedName>
    <definedName name="____a2_3_2" hidden="1">{#N/A,#N/A,FALSE,"Edison";#N/A,#N/A,FALSE," EIX"}</definedName>
    <definedName name="____a2_3_2_1" localSheetId="16" hidden="1">{#N/A,#N/A,FALSE,"Edison";#N/A,#N/A,FALSE," EIX"}</definedName>
    <definedName name="____a2_3_2_1" localSheetId="1" hidden="1">{#N/A,#N/A,FALSE,"Edison";#N/A,#N/A,FALSE," EIX"}</definedName>
    <definedName name="____a2_3_2_1" hidden="1">{#N/A,#N/A,FALSE,"Edison";#N/A,#N/A,FALSE," EIX"}</definedName>
    <definedName name="____a2_3_3" localSheetId="16" hidden="1">{#N/A,#N/A,FALSE,"Edison";#N/A,#N/A,FALSE," EIX"}</definedName>
    <definedName name="____a2_3_3" localSheetId="1" hidden="1">{#N/A,#N/A,FALSE,"Edison";#N/A,#N/A,FALSE," EIX"}</definedName>
    <definedName name="____a2_3_3" hidden="1">{#N/A,#N/A,FALSE,"Edison";#N/A,#N/A,FALSE," EIX"}</definedName>
    <definedName name="____a2_3_3_1" localSheetId="16" hidden="1">{#N/A,#N/A,FALSE,"Edison";#N/A,#N/A,FALSE," EIX"}</definedName>
    <definedName name="____a2_3_3_1" localSheetId="1" hidden="1">{#N/A,#N/A,FALSE,"Edison";#N/A,#N/A,FALSE," EIX"}</definedName>
    <definedName name="____a2_3_3_1" hidden="1">{#N/A,#N/A,FALSE,"Edison";#N/A,#N/A,FALSE," EIX"}</definedName>
    <definedName name="____a2_3_4" localSheetId="16" hidden="1">{#N/A,#N/A,FALSE,"Edison";#N/A,#N/A,FALSE," EIX"}</definedName>
    <definedName name="____a2_3_4" localSheetId="1" hidden="1">{#N/A,#N/A,FALSE,"Edison";#N/A,#N/A,FALSE," EIX"}</definedName>
    <definedName name="____a2_3_4" hidden="1">{#N/A,#N/A,FALSE,"Edison";#N/A,#N/A,FALSE," EIX"}</definedName>
    <definedName name="____a2_3_4_1" localSheetId="16" hidden="1">{#N/A,#N/A,FALSE,"Edison";#N/A,#N/A,FALSE," EIX"}</definedName>
    <definedName name="____a2_3_4_1" localSheetId="1" hidden="1">{#N/A,#N/A,FALSE,"Edison";#N/A,#N/A,FALSE," EIX"}</definedName>
    <definedName name="____a2_3_4_1" hidden="1">{#N/A,#N/A,FALSE,"Edison";#N/A,#N/A,FALSE," EIX"}</definedName>
    <definedName name="____a2_3_5" localSheetId="16" hidden="1">{#N/A,#N/A,FALSE,"Edison";#N/A,#N/A,FALSE," EIX"}</definedName>
    <definedName name="____a2_3_5" localSheetId="1" hidden="1">{#N/A,#N/A,FALSE,"Edison";#N/A,#N/A,FALSE," EIX"}</definedName>
    <definedName name="____a2_3_5" hidden="1">{#N/A,#N/A,FALSE,"Edison";#N/A,#N/A,FALSE," EIX"}</definedName>
    <definedName name="____a2_3_5_1" localSheetId="16" hidden="1">{#N/A,#N/A,FALSE,"Edison";#N/A,#N/A,FALSE," EIX"}</definedName>
    <definedName name="____a2_3_5_1" localSheetId="1" hidden="1">{#N/A,#N/A,FALSE,"Edison";#N/A,#N/A,FALSE," EIX"}</definedName>
    <definedName name="____a2_3_5_1" hidden="1">{#N/A,#N/A,FALSE,"Edison";#N/A,#N/A,FALSE," EIX"}</definedName>
    <definedName name="____a2_4" localSheetId="16" hidden="1">{#N/A,#N/A,FALSE,"Edison";#N/A,#N/A,FALSE," EIX"}</definedName>
    <definedName name="____a2_4" localSheetId="1" hidden="1">{#N/A,#N/A,FALSE,"Edison";#N/A,#N/A,FALSE," EIX"}</definedName>
    <definedName name="____a2_4" hidden="1">{#N/A,#N/A,FALSE,"Edison";#N/A,#N/A,FALSE," EIX"}</definedName>
    <definedName name="____a2_4_1" localSheetId="16" hidden="1">{#N/A,#N/A,FALSE,"Edison";#N/A,#N/A,FALSE," EIX"}</definedName>
    <definedName name="____a2_4_1" localSheetId="1" hidden="1">{#N/A,#N/A,FALSE,"Edison";#N/A,#N/A,FALSE," EIX"}</definedName>
    <definedName name="____a2_4_1" hidden="1">{#N/A,#N/A,FALSE,"Edison";#N/A,#N/A,FALSE," EIX"}</definedName>
    <definedName name="____a2_4_1_1" localSheetId="16" hidden="1">{#N/A,#N/A,FALSE,"Edison";#N/A,#N/A,FALSE," EIX"}</definedName>
    <definedName name="____a2_4_1_1" localSheetId="1" hidden="1">{#N/A,#N/A,FALSE,"Edison";#N/A,#N/A,FALSE," EIX"}</definedName>
    <definedName name="____a2_4_1_1" hidden="1">{#N/A,#N/A,FALSE,"Edison";#N/A,#N/A,FALSE," EIX"}</definedName>
    <definedName name="____a2_4_2" localSheetId="16" hidden="1">{#N/A,#N/A,FALSE,"Edison";#N/A,#N/A,FALSE," EIX"}</definedName>
    <definedName name="____a2_4_2" localSheetId="1" hidden="1">{#N/A,#N/A,FALSE,"Edison";#N/A,#N/A,FALSE," EIX"}</definedName>
    <definedName name="____a2_4_2" hidden="1">{#N/A,#N/A,FALSE,"Edison";#N/A,#N/A,FALSE," EIX"}</definedName>
    <definedName name="____a2_4_2_1" localSheetId="16" hidden="1">{#N/A,#N/A,FALSE,"Edison";#N/A,#N/A,FALSE," EIX"}</definedName>
    <definedName name="____a2_4_2_1" localSheetId="1" hidden="1">{#N/A,#N/A,FALSE,"Edison";#N/A,#N/A,FALSE," EIX"}</definedName>
    <definedName name="____a2_4_2_1" hidden="1">{#N/A,#N/A,FALSE,"Edison";#N/A,#N/A,FALSE," EIX"}</definedName>
    <definedName name="____a2_4_3" localSheetId="16" hidden="1">{#N/A,#N/A,FALSE,"Edison";#N/A,#N/A,FALSE," EIX"}</definedName>
    <definedName name="____a2_4_3" localSheetId="1" hidden="1">{#N/A,#N/A,FALSE,"Edison";#N/A,#N/A,FALSE," EIX"}</definedName>
    <definedName name="____a2_4_3" hidden="1">{#N/A,#N/A,FALSE,"Edison";#N/A,#N/A,FALSE," EIX"}</definedName>
    <definedName name="____a2_4_3_1" localSheetId="16" hidden="1">{#N/A,#N/A,FALSE,"Edison";#N/A,#N/A,FALSE," EIX"}</definedName>
    <definedName name="____a2_4_3_1" localSheetId="1" hidden="1">{#N/A,#N/A,FALSE,"Edison";#N/A,#N/A,FALSE," EIX"}</definedName>
    <definedName name="____a2_4_3_1" hidden="1">{#N/A,#N/A,FALSE,"Edison";#N/A,#N/A,FALSE," EIX"}</definedName>
    <definedName name="____a2_4_4" localSheetId="16" hidden="1">{#N/A,#N/A,FALSE,"Edison";#N/A,#N/A,FALSE," EIX"}</definedName>
    <definedName name="____a2_4_4" localSheetId="1" hidden="1">{#N/A,#N/A,FALSE,"Edison";#N/A,#N/A,FALSE," EIX"}</definedName>
    <definedName name="____a2_4_4" hidden="1">{#N/A,#N/A,FALSE,"Edison";#N/A,#N/A,FALSE," EIX"}</definedName>
    <definedName name="____a2_4_4_1" localSheetId="16" hidden="1">{#N/A,#N/A,FALSE,"Edison";#N/A,#N/A,FALSE," EIX"}</definedName>
    <definedName name="____a2_4_4_1" localSheetId="1" hidden="1">{#N/A,#N/A,FALSE,"Edison";#N/A,#N/A,FALSE," EIX"}</definedName>
    <definedName name="____a2_4_4_1" hidden="1">{#N/A,#N/A,FALSE,"Edison";#N/A,#N/A,FALSE," EIX"}</definedName>
    <definedName name="____a2_4_5" localSheetId="16" hidden="1">{#N/A,#N/A,FALSE,"Edison";#N/A,#N/A,FALSE," EIX"}</definedName>
    <definedName name="____a2_4_5" localSheetId="1" hidden="1">{#N/A,#N/A,FALSE,"Edison";#N/A,#N/A,FALSE," EIX"}</definedName>
    <definedName name="____a2_4_5" hidden="1">{#N/A,#N/A,FALSE,"Edison";#N/A,#N/A,FALSE," EIX"}</definedName>
    <definedName name="____a2_4_5_1" localSheetId="16" hidden="1">{#N/A,#N/A,FALSE,"Edison";#N/A,#N/A,FALSE," EIX"}</definedName>
    <definedName name="____a2_4_5_1" localSheetId="1" hidden="1">{#N/A,#N/A,FALSE,"Edison";#N/A,#N/A,FALSE," EIX"}</definedName>
    <definedName name="____a2_4_5_1" hidden="1">{#N/A,#N/A,FALSE,"Edison";#N/A,#N/A,FALSE," EIX"}</definedName>
    <definedName name="____a2_5" localSheetId="16" hidden="1">{#N/A,#N/A,FALSE,"Edison";#N/A,#N/A,FALSE," EIX"}</definedName>
    <definedName name="____a2_5" localSheetId="1" hidden="1">{#N/A,#N/A,FALSE,"Edison";#N/A,#N/A,FALSE," EIX"}</definedName>
    <definedName name="____a2_5" hidden="1">{#N/A,#N/A,FALSE,"Edison";#N/A,#N/A,FALSE," EIX"}</definedName>
    <definedName name="____a2_5_1" localSheetId="16" hidden="1">{#N/A,#N/A,FALSE,"Edison";#N/A,#N/A,FALSE," EIX"}</definedName>
    <definedName name="____a2_5_1" localSheetId="1" hidden="1">{#N/A,#N/A,FALSE,"Edison";#N/A,#N/A,FALSE," EIX"}</definedName>
    <definedName name="____a2_5_1" hidden="1">{#N/A,#N/A,FALSE,"Edison";#N/A,#N/A,FALSE," EIX"}</definedName>
    <definedName name="____a2_5_1_1" localSheetId="16" hidden="1">{#N/A,#N/A,FALSE,"Edison";#N/A,#N/A,FALSE," EIX"}</definedName>
    <definedName name="____a2_5_1_1" localSheetId="1" hidden="1">{#N/A,#N/A,FALSE,"Edison";#N/A,#N/A,FALSE," EIX"}</definedName>
    <definedName name="____a2_5_1_1" hidden="1">{#N/A,#N/A,FALSE,"Edison";#N/A,#N/A,FALSE," EIX"}</definedName>
    <definedName name="____a2_5_2" localSheetId="16" hidden="1">{#N/A,#N/A,FALSE,"Edison";#N/A,#N/A,FALSE," EIX"}</definedName>
    <definedName name="____a2_5_2" localSheetId="1" hidden="1">{#N/A,#N/A,FALSE,"Edison";#N/A,#N/A,FALSE," EIX"}</definedName>
    <definedName name="____a2_5_2" hidden="1">{#N/A,#N/A,FALSE,"Edison";#N/A,#N/A,FALSE," EIX"}</definedName>
    <definedName name="____a2_5_2_1" localSheetId="16" hidden="1">{#N/A,#N/A,FALSE,"Edison";#N/A,#N/A,FALSE," EIX"}</definedName>
    <definedName name="____a2_5_2_1" localSheetId="1" hidden="1">{#N/A,#N/A,FALSE,"Edison";#N/A,#N/A,FALSE," EIX"}</definedName>
    <definedName name="____a2_5_2_1" hidden="1">{#N/A,#N/A,FALSE,"Edison";#N/A,#N/A,FALSE," EIX"}</definedName>
    <definedName name="____a2_5_3" localSheetId="16" hidden="1">{#N/A,#N/A,FALSE,"Edison";#N/A,#N/A,FALSE," EIX"}</definedName>
    <definedName name="____a2_5_3" localSheetId="1" hidden="1">{#N/A,#N/A,FALSE,"Edison";#N/A,#N/A,FALSE," EIX"}</definedName>
    <definedName name="____a2_5_3" hidden="1">{#N/A,#N/A,FALSE,"Edison";#N/A,#N/A,FALSE," EIX"}</definedName>
    <definedName name="____a2_5_3_1" localSheetId="16" hidden="1">{#N/A,#N/A,FALSE,"Edison";#N/A,#N/A,FALSE," EIX"}</definedName>
    <definedName name="____a2_5_3_1" localSheetId="1" hidden="1">{#N/A,#N/A,FALSE,"Edison";#N/A,#N/A,FALSE," EIX"}</definedName>
    <definedName name="____a2_5_3_1" hidden="1">{#N/A,#N/A,FALSE,"Edison";#N/A,#N/A,FALSE," EIX"}</definedName>
    <definedName name="____a2_5_4" localSheetId="16" hidden="1">{#N/A,#N/A,FALSE,"Edison";#N/A,#N/A,FALSE," EIX"}</definedName>
    <definedName name="____a2_5_4" localSheetId="1" hidden="1">{#N/A,#N/A,FALSE,"Edison";#N/A,#N/A,FALSE," EIX"}</definedName>
    <definedName name="____a2_5_4" hidden="1">{#N/A,#N/A,FALSE,"Edison";#N/A,#N/A,FALSE," EIX"}</definedName>
    <definedName name="____a2_5_4_1" localSheetId="16" hidden="1">{#N/A,#N/A,FALSE,"Edison";#N/A,#N/A,FALSE," EIX"}</definedName>
    <definedName name="____a2_5_4_1" localSheetId="1" hidden="1">{#N/A,#N/A,FALSE,"Edison";#N/A,#N/A,FALSE," EIX"}</definedName>
    <definedName name="____a2_5_4_1" hidden="1">{#N/A,#N/A,FALSE,"Edison";#N/A,#N/A,FALSE," EIX"}</definedName>
    <definedName name="____a2_5_5" localSheetId="16" hidden="1">{#N/A,#N/A,FALSE,"Edison";#N/A,#N/A,FALSE," EIX"}</definedName>
    <definedName name="____a2_5_5" localSheetId="1" hidden="1">{#N/A,#N/A,FALSE,"Edison";#N/A,#N/A,FALSE," EIX"}</definedName>
    <definedName name="____a2_5_5" hidden="1">{#N/A,#N/A,FALSE,"Edison";#N/A,#N/A,FALSE," EIX"}</definedName>
    <definedName name="____a2_5_5_1" localSheetId="16" hidden="1">{#N/A,#N/A,FALSE,"Edison";#N/A,#N/A,FALSE," EIX"}</definedName>
    <definedName name="____a2_5_5_1" localSheetId="1" hidden="1">{#N/A,#N/A,FALSE,"Edison";#N/A,#N/A,FALSE," EIX"}</definedName>
    <definedName name="____a2_5_5_1" hidden="1">{#N/A,#N/A,FALSE,"Edison";#N/A,#N/A,FALSE," EIX"}</definedName>
    <definedName name="____bb2" localSheetId="16" hidden="1">{#N/A,#N/A,FALSE,"Edison";#N/A,#N/A,FALSE," EIX"}</definedName>
    <definedName name="____bb2" localSheetId="1" hidden="1">{#N/A,#N/A,FALSE,"Edison";#N/A,#N/A,FALSE," EIX"}</definedName>
    <definedName name="____bb2" hidden="1">{#N/A,#N/A,FALSE,"Edison";#N/A,#N/A,FALSE," EIX"}</definedName>
    <definedName name="____bb2_1" localSheetId="16" hidden="1">{#N/A,#N/A,FALSE,"Edison";#N/A,#N/A,FALSE," EIX"}</definedName>
    <definedName name="____bb2_1" localSheetId="1" hidden="1">{#N/A,#N/A,FALSE,"Edison";#N/A,#N/A,FALSE," EIX"}</definedName>
    <definedName name="____bb2_1" hidden="1">{#N/A,#N/A,FALSE,"Edison";#N/A,#N/A,FALSE," EIX"}</definedName>
    <definedName name="____bb2_1_1" localSheetId="16" hidden="1">{#N/A,#N/A,FALSE,"Edison";#N/A,#N/A,FALSE," EIX"}</definedName>
    <definedName name="____bb2_1_1" localSheetId="1" hidden="1">{#N/A,#N/A,FALSE,"Edison";#N/A,#N/A,FALSE," EIX"}</definedName>
    <definedName name="____bb2_1_1" hidden="1">{#N/A,#N/A,FALSE,"Edison";#N/A,#N/A,FALSE," EIX"}</definedName>
    <definedName name="____bb2_1_1_1" localSheetId="16" hidden="1">{#N/A,#N/A,FALSE,"Edison";#N/A,#N/A,FALSE," EIX"}</definedName>
    <definedName name="____bb2_1_1_1" localSheetId="1" hidden="1">{#N/A,#N/A,FALSE,"Edison";#N/A,#N/A,FALSE," EIX"}</definedName>
    <definedName name="____bb2_1_1_1" hidden="1">{#N/A,#N/A,FALSE,"Edison";#N/A,#N/A,FALSE," EIX"}</definedName>
    <definedName name="____bb2_1_2" localSheetId="16" hidden="1">{#N/A,#N/A,FALSE,"Edison";#N/A,#N/A,FALSE," EIX"}</definedName>
    <definedName name="____bb2_1_2" localSheetId="1" hidden="1">{#N/A,#N/A,FALSE,"Edison";#N/A,#N/A,FALSE," EIX"}</definedName>
    <definedName name="____bb2_1_2" hidden="1">{#N/A,#N/A,FALSE,"Edison";#N/A,#N/A,FALSE," EIX"}</definedName>
    <definedName name="____bb2_1_2_1" localSheetId="16" hidden="1">{#N/A,#N/A,FALSE,"Edison";#N/A,#N/A,FALSE," EIX"}</definedName>
    <definedName name="____bb2_1_2_1" localSheetId="1" hidden="1">{#N/A,#N/A,FALSE,"Edison";#N/A,#N/A,FALSE," EIX"}</definedName>
    <definedName name="____bb2_1_2_1" hidden="1">{#N/A,#N/A,FALSE,"Edison";#N/A,#N/A,FALSE," EIX"}</definedName>
    <definedName name="____bb2_1_3" localSheetId="16" hidden="1">{#N/A,#N/A,FALSE,"Edison";#N/A,#N/A,FALSE," EIX"}</definedName>
    <definedName name="____bb2_1_3" localSheetId="1" hidden="1">{#N/A,#N/A,FALSE,"Edison";#N/A,#N/A,FALSE," EIX"}</definedName>
    <definedName name="____bb2_1_3" hidden="1">{#N/A,#N/A,FALSE,"Edison";#N/A,#N/A,FALSE," EIX"}</definedName>
    <definedName name="____bb2_1_3_1" localSheetId="16" hidden="1">{#N/A,#N/A,FALSE,"Edison";#N/A,#N/A,FALSE," EIX"}</definedName>
    <definedName name="____bb2_1_3_1" localSheetId="1" hidden="1">{#N/A,#N/A,FALSE,"Edison";#N/A,#N/A,FALSE," EIX"}</definedName>
    <definedName name="____bb2_1_3_1" hidden="1">{#N/A,#N/A,FALSE,"Edison";#N/A,#N/A,FALSE," EIX"}</definedName>
    <definedName name="____bb2_1_4" localSheetId="16" hidden="1">{#N/A,#N/A,FALSE,"Edison";#N/A,#N/A,FALSE," EIX"}</definedName>
    <definedName name="____bb2_1_4" localSheetId="1" hidden="1">{#N/A,#N/A,FALSE,"Edison";#N/A,#N/A,FALSE," EIX"}</definedName>
    <definedName name="____bb2_1_4" hidden="1">{#N/A,#N/A,FALSE,"Edison";#N/A,#N/A,FALSE," EIX"}</definedName>
    <definedName name="____bb2_1_4_1" localSheetId="16" hidden="1">{#N/A,#N/A,FALSE,"Edison";#N/A,#N/A,FALSE," EIX"}</definedName>
    <definedName name="____bb2_1_4_1" localSheetId="1" hidden="1">{#N/A,#N/A,FALSE,"Edison";#N/A,#N/A,FALSE," EIX"}</definedName>
    <definedName name="____bb2_1_4_1" hidden="1">{#N/A,#N/A,FALSE,"Edison";#N/A,#N/A,FALSE," EIX"}</definedName>
    <definedName name="____bb2_1_5" localSheetId="16" hidden="1">{#N/A,#N/A,FALSE,"Edison";#N/A,#N/A,FALSE," EIX"}</definedName>
    <definedName name="____bb2_1_5" localSheetId="1" hidden="1">{#N/A,#N/A,FALSE,"Edison";#N/A,#N/A,FALSE," EIX"}</definedName>
    <definedName name="____bb2_1_5" hidden="1">{#N/A,#N/A,FALSE,"Edison";#N/A,#N/A,FALSE," EIX"}</definedName>
    <definedName name="____bb2_1_5_1" localSheetId="16" hidden="1">{#N/A,#N/A,FALSE,"Edison";#N/A,#N/A,FALSE," EIX"}</definedName>
    <definedName name="____bb2_1_5_1" localSheetId="1" hidden="1">{#N/A,#N/A,FALSE,"Edison";#N/A,#N/A,FALSE," EIX"}</definedName>
    <definedName name="____bb2_1_5_1" hidden="1">{#N/A,#N/A,FALSE,"Edison";#N/A,#N/A,FALSE," EIX"}</definedName>
    <definedName name="____bb2_2" localSheetId="16" hidden="1">{#N/A,#N/A,FALSE,"Edison";#N/A,#N/A,FALSE," EIX"}</definedName>
    <definedName name="____bb2_2" localSheetId="1" hidden="1">{#N/A,#N/A,FALSE,"Edison";#N/A,#N/A,FALSE," EIX"}</definedName>
    <definedName name="____bb2_2" hidden="1">{#N/A,#N/A,FALSE,"Edison";#N/A,#N/A,FALSE," EIX"}</definedName>
    <definedName name="____bb2_2_1" localSheetId="16" hidden="1">{#N/A,#N/A,FALSE,"Edison";#N/A,#N/A,FALSE," EIX"}</definedName>
    <definedName name="____bb2_2_1" localSheetId="1" hidden="1">{#N/A,#N/A,FALSE,"Edison";#N/A,#N/A,FALSE," EIX"}</definedName>
    <definedName name="____bb2_2_1" hidden="1">{#N/A,#N/A,FALSE,"Edison";#N/A,#N/A,FALSE," EIX"}</definedName>
    <definedName name="____bb2_2_1_1" localSheetId="16" hidden="1">{#N/A,#N/A,FALSE,"Edison";#N/A,#N/A,FALSE," EIX"}</definedName>
    <definedName name="____bb2_2_1_1" localSheetId="1" hidden="1">{#N/A,#N/A,FALSE,"Edison";#N/A,#N/A,FALSE," EIX"}</definedName>
    <definedName name="____bb2_2_1_1" hidden="1">{#N/A,#N/A,FALSE,"Edison";#N/A,#N/A,FALSE," EIX"}</definedName>
    <definedName name="____bb2_2_2" localSheetId="16" hidden="1">{#N/A,#N/A,FALSE,"Edison";#N/A,#N/A,FALSE," EIX"}</definedName>
    <definedName name="____bb2_2_2" localSheetId="1" hidden="1">{#N/A,#N/A,FALSE,"Edison";#N/A,#N/A,FALSE," EIX"}</definedName>
    <definedName name="____bb2_2_2" hidden="1">{#N/A,#N/A,FALSE,"Edison";#N/A,#N/A,FALSE," EIX"}</definedName>
    <definedName name="____bb2_2_2_1" localSheetId="16" hidden="1">{#N/A,#N/A,FALSE,"Edison";#N/A,#N/A,FALSE," EIX"}</definedName>
    <definedName name="____bb2_2_2_1" localSheetId="1" hidden="1">{#N/A,#N/A,FALSE,"Edison";#N/A,#N/A,FALSE," EIX"}</definedName>
    <definedName name="____bb2_2_2_1" hidden="1">{#N/A,#N/A,FALSE,"Edison";#N/A,#N/A,FALSE," EIX"}</definedName>
    <definedName name="____bb2_2_3" localSheetId="16" hidden="1">{#N/A,#N/A,FALSE,"Edison";#N/A,#N/A,FALSE," EIX"}</definedName>
    <definedName name="____bb2_2_3" localSheetId="1" hidden="1">{#N/A,#N/A,FALSE,"Edison";#N/A,#N/A,FALSE," EIX"}</definedName>
    <definedName name="____bb2_2_3" hidden="1">{#N/A,#N/A,FALSE,"Edison";#N/A,#N/A,FALSE," EIX"}</definedName>
    <definedName name="____bb2_2_3_1" localSheetId="16" hidden="1">{#N/A,#N/A,FALSE,"Edison";#N/A,#N/A,FALSE," EIX"}</definedName>
    <definedName name="____bb2_2_3_1" localSheetId="1" hidden="1">{#N/A,#N/A,FALSE,"Edison";#N/A,#N/A,FALSE," EIX"}</definedName>
    <definedName name="____bb2_2_3_1" hidden="1">{#N/A,#N/A,FALSE,"Edison";#N/A,#N/A,FALSE," EIX"}</definedName>
    <definedName name="____bb2_2_4" localSheetId="16" hidden="1">{#N/A,#N/A,FALSE,"Edison";#N/A,#N/A,FALSE," EIX"}</definedName>
    <definedName name="____bb2_2_4" localSheetId="1" hidden="1">{#N/A,#N/A,FALSE,"Edison";#N/A,#N/A,FALSE," EIX"}</definedName>
    <definedName name="____bb2_2_4" hidden="1">{#N/A,#N/A,FALSE,"Edison";#N/A,#N/A,FALSE," EIX"}</definedName>
    <definedName name="____bb2_2_4_1" localSheetId="16" hidden="1">{#N/A,#N/A,FALSE,"Edison";#N/A,#N/A,FALSE," EIX"}</definedName>
    <definedName name="____bb2_2_4_1" localSheetId="1" hidden="1">{#N/A,#N/A,FALSE,"Edison";#N/A,#N/A,FALSE," EIX"}</definedName>
    <definedName name="____bb2_2_4_1" hidden="1">{#N/A,#N/A,FALSE,"Edison";#N/A,#N/A,FALSE," EIX"}</definedName>
    <definedName name="____bb2_2_5" localSheetId="16" hidden="1">{#N/A,#N/A,FALSE,"Edison";#N/A,#N/A,FALSE," EIX"}</definedName>
    <definedName name="____bb2_2_5" localSheetId="1" hidden="1">{#N/A,#N/A,FALSE,"Edison";#N/A,#N/A,FALSE," EIX"}</definedName>
    <definedName name="____bb2_2_5" hidden="1">{#N/A,#N/A,FALSE,"Edison";#N/A,#N/A,FALSE," EIX"}</definedName>
    <definedName name="____bb2_2_5_1" localSheetId="16" hidden="1">{#N/A,#N/A,FALSE,"Edison";#N/A,#N/A,FALSE," EIX"}</definedName>
    <definedName name="____bb2_2_5_1" localSheetId="1" hidden="1">{#N/A,#N/A,FALSE,"Edison";#N/A,#N/A,FALSE," EIX"}</definedName>
    <definedName name="____bb2_2_5_1" hidden="1">{#N/A,#N/A,FALSE,"Edison";#N/A,#N/A,FALSE," EIX"}</definedName>
    <definedName name="____bb2_3" localSheetId="16" hidden="1">{#N/A,#N/A,FALSE,"Edison";#N/A,#N/A,FALSE," EIX"}</definedName>
    <definedName name="____bb2_3" localSheetId="1" hidden="1">{#N/A,#N/A,FALSE,"Edison";#N/A,#N/A,FALSE," EIX"}</definedName>
    <definedName name="____bb2_3" hidden="1">{#N/A,#N/A,FALSE,"Edison";#N/A,#N/A,FALSE," EIX"}</definedName>
    <definedName name="____bb2_3_1" localSheetId="16" hidden="1">{#N/A,#N/A,FALSE,"Edison";#N/A,#N/A,FALSE," EIX"}</definedName>
    <definedName name="____bb2_3_1" localSheetId="1" hidden="1">{#N/A,#N/A,FALSE,"Edison";#N/A,#N/A,FALSE," EIX"}</definedName>
    <definedName name="____bb2_3_1" hidden="1">{#N/A,#N/A,FALSE,"Edison";#N/A,#N/A,FALSE," EIX"}</definedName>
    <definedName name="____bb2_3_1_1" localSheetId="16" hidden="1">{#N/A,#N/A,FALSE,"Edison";#N/A,#N/A,FALSE," EIX"}</definedName>
    <definedName name="____bb2_3_1_1" localSheetId="1" hidden="1">{#N/A,#N/A,FALSE,"Edison";#N/A,#N/A,FALSE," EIX"}</definedName>
    <definedName name="____bb2_3_1_1" hidden="1">{#N/A,#N/A,FALSE,"Edison";#N/A,#N/A,FALSE," EIX"}</definedName>
    <definedName name="____bb2_3_2" localSheetId="16" hidden="1">{#N/A,#N/A,FALSE,"Edison";#N/A,#N/A,FALSE," EIX"}</definedName>
    <definedName name="____bb2_3_2" localSheetId="1" hidden="1">{#N/A,#N/A,FALSE,"Edison";#N/A,#N/A,FALSE," EIX"}</definedName>
    <definedName name="____bb2_3_2" hidden="1">{#N/A,#N/A,FALSE,"Edison";#N/A,#N/A,FALSE," EIX"}</definedName>
    <definedName name="____bb2_3_2_1" localSheetId="16" hidden="1">{#N/A,#N/A,FALSE,"Edison";#N/A,#N/A,FALSE," EIX"}</definedName>
    <definedName name="____bb2_3_2_1" localSheetId="1" hidden="1">{#N/A,#N/A,FALSE,"Edison";#N/A,#N/A,FALSE," EIX"}</definedName>
    <definedName name="____bb2_3_2_1" hidden="1">{#N/A,#N/A,FALSE,"Edison";#N/A,#N/A,FALSE," EIX"}</definedName>
    <definedName name="____bb2_3_3" localSheetId="16" hidden="1">{#N/A,#N/A,FALSE,"Edison";#N/A,#N/A,FALSE," EIX"}</definedName>
    <definedName name="____bb2_3_3" localSheetId="1" hidden="1">{#N/A,#N/A,FALSE,"Edison";#N/A,#N/A,FALSE," EIX"}</definedName>
    <definedName name="____bb2_3_3" hidden="1">{#N/A,#N/A,FALSE,"Edison";#N/A,#N/A,FALSE," EIX"}</definedName>
    <definedName name="____bb2_3_3_1" localSheetId="16" hidden="1">{#N/A,#N/A,FALSE,"Edison";#N/A,#N/A,FALSE," EIX"}</definedName>
    <definedName name="____bb2_3_3_1" localSheetId="1" hidden="1">{#N/A,#N/A,FALSE,"Edison";#N/A,#N/A,FALSE," EIX"}</definedName>
    <definedName name="____bb2_3_3_1" hidden="1">{#N/A,#N/A,FALSE,"Edison";#N/A,#N/A,FALSE," EIX"}</definedName>
    <definedName name="____bb2_3_4" localSheetId="16" hidden="1">{#N/A,#N/A,FALSE,"Edison";#N/A,#N/A,FALSE," EIX"}</definedName>
    <definedName name="____bb2_3_4" localSheetId="1" hidden="1">{#N/A,#N/A,FALSE,"Edison";#N/A,#N/A,FALSE," EIX"}</definedName>
    <definedName name="____bb2_3_4" hidden="1">{#N/A,#N/A,FALSE,"Edison";#N/A,#N/A,FALSE," EIX"}</definedName>
    <definedName name="____bb2_3_4_1" localSheetId="16" hidden="1">{#N/A,#N/A,FALSE,"Edison";#N/A,#N/A,FALSE," EIX"}</definedName>
    <definedName name="____bb2_3_4_1" localSheetId="1" hidden="1">{#N/A,#N/A,FALSE,"Edison";#N/A,#N/A,FALSE," EIX"}</definedName>
    <definedName name="____bb2_3_4_1" hidden="1">{#N/A,#N/A,FALSE,"Edison";#N/A,#N/A,FALSE," EIX"}</definedName>
    <definedName name="____bb2_3_5" localSheetId="16" hidden="1">{#N/A,#N/A,FALSE,"Edison";#N/A,#N/A,FALSE," EIX"}</definedName>
    <definedName name="____bb2_3_5" localSheetId="1" hidden="1">{#N/A,#N/A,FALSE,"Edison";#N/A,#N/A,FALSE," EIX"}</definedName>
    <definedName name="____bb2_3_5" hidden="1">{#N/A,#N/A,FALSE,"Edison";#N/A,#N/A,FALSE," EIX"}</definedName>
    <definedName name="____bb2_3_5_1" localSheetId="16" hidden="1">{#N/A,#N/A,FALSE,"Edison";#N/A,#N/A,FALSE," EIX"}</definedName>
    <definedName name="____bb2_3_5_1" localSheetId="1" hidden="1">{#N/A,#N/A,FALSE,"Edison";#N/A,#N/A,FALSE," EIX"}</definedName>
    <definedName name="____bb2_3_5_1" hidden="1">{#N/A,#N/A,FALSE,"Edison";#N/A,#N/A,FALSE," EIX"}</definedName>
    <definedName name="____bb2_4" localSheetId="16" hidden="1">{#N/A,#N/A,FALSE,"Edison";#N/A,#N/A,FALSE," EIX"}</definedName>
    <definedName name="____bb2_4" localSheetId="1" hidden="1">{#N/A,#N/A,FALSE,"Edison";#N/A,#N/A,FALSE," EIX"}</definedName>
    <definedName name="____bb2_4" hidden="1">{#N/A,#N/A,FALSE,"Edison";#N/A,#N/A,FALSE," EIX"}</definedName>
    <definedName name="____bb2_4_1" localSheetId="16" hidden="1">{#N/A,#N/A,FALSE,"Edison";#N/A,#N/A,FALSE," EIX"}</definedName>
    <definedName name="____bb2_4_1" localSheetId="1" hidden="1">{#N/A,#N/A,FALSE,"Edison";#N/A,#N/A,FALSE," EIX"}</definedName>
    <definedName name="____bb2_4_1" hidden="1">{#N/A,#N/A,FALSE,"Edison";#N/A,#N/A,FALSE," EIX"}</definedName>
    <definedName name="____bb2_4_1_1" localSheetId="16" hidden="1">{#N/A,#N/A,FALSE,"Edison";#N/A,#N/A,FALSE," EIX"}</definedName>
    <definedName name="____bb2_4_1_1" localSheetId="1" hidden="1">{#N/A,#N/A,FALSE,"Edison";#N/A,#N/A,FALSE," EIX"}</definedName>
    <definedName name="____bb2_4_1_1" hidden="1">{#N/A,#N/A,FALSE,"Edison";#N/A,#N/A,FALSE," EIX"}</definedName>
    <definedName name="____bb2_4_2" localSheetId="16" hidden="1">{#N/A,#N/A,FALSE,"Edison";#N/A,#N/A,FALSE," EIX"}</definedName>
    <definedName name="____bb2_4_2" localSheetId="1" hidden="1">{#N/A,#N/A,FALSE,"Edison";#N/A,#N/A,FALSE," EIX"}</definedName>
    <definedName name="____bb2_4_2" hidden="1">{#N/A,#N/A,FALSE,"Edison";#N/A,#N/A,FALSE," EIX"}</definedName>
    <definedName name="____bb2_4_2_1" localSheetId="16" hidden="1">{#N/A,#N/A,FALSE,"Edison";#N/A,#N/A,FALSE," EIX"}</definedName>
    <definedName name="____bb2_4_2_1" localSheetId="1" hidden="1">{#N/A,#N/A,FALSE,"Edison";#N/A,#N/A,FALSE," EIX"}</definedName>
    <definedName name="____bb2_4_2_1" hidden="1">{#N/A,#N/A,FALSE,"Edison";#N/A,#N/A,FALSE," EIX"}</definedName>
    <definedName name="____bb2_4_3" localSheetId="16" hidden="1">{#N/A,#N/A,FALSE,"Edison";#N/A,#N/A,FALSE," EIX"}</definedName>
    <definedName name="____bb2_4_3" localSheetId="1" hidden="1">{#N/A,#N/A,FALSE,"Edison";#N/A,#N/A,FALSE," EIX"}</definedName>
    <definedName name="____bb2_4_3" hidden="1">{#N/A,#N/A,FALSE,"Edison";#N/A,#N/A,FALSE," EIX"}</definedName>
    <definedName name="____bb2_4_3_1" localSheetId="16" hidden="1">{#N/A,#N/A,FALSE,"Edison";#N/A,#N/A,FALSE," EIX"}</definedName>
    <definedName name="____bb2_4_3_1" localSheetId="1" hidden="1">{#N/A,#N/A,FALSE,"Edison";#N/A,#N/A,FALSE," EIX"}</definedName>
    <definedName name="____bb2_4_3_1" hidden="1">{#N/A,#N/A,FALSE,"Edison";#N/A,#N/A,FALSE," EIX"}</definedName>
    <definedName name="____bb2_4_4" localSheetId="16" hidden="1">{#N/A,#N/A,FALSE,"Edison";#N/A,#N/A,FALSE," EIX"}</definedName>
    <definedName name="____bb2_4_4" localSheetId="1" hidden="1">{#N/A,#N/A,FALSE,"Edison";#N/A,#N/A,FALSE," EIX"}</definedName>
    <definedName name="____bb2_4_4" hidden="1">{#N/A,#N/A,FALSE,"Edison";#N/A,#N/A,FALSE," EIX"}</definedName>
    <definedName name="____bb2_4_4_1" localSheetId="16" hidden="1">{#N/A,#N/A,FALSE,"Edison";#N/A,#N/A,FALSE," EIX"}</definedName>
    <definedName name="____bb2_4_4_1" localSheetId="1" hidden="1">{#N/A,#N/A,FALSE,"Edison";#N/A,#N/A,FALSE," EIX"}</definedName>
    <definedName name="____bb2_4_4_1" hidden="1">{#N/A,#N/A,FALSE,"Edison";#N/A,#N/A,FALSE," EIX"}</definedName>
    <definedName name="____bb2_4_5" localSheetId="16" hidden="1">{#N/A,#N/A,FALSE,"Edison";#N/A,#N/A,FALSE," EIX"}</definedName>
    <definedName name="____bb2_4_5" localSheetId="1" hidden="1">{#N/A,#N/A,FALSE,"Edison";#N/A,#N/A,FALSE," EIX"}</definedName>
    <definedName name="____bb2_4_5" hidden="1">{#N/A,#N/A,FALSE,"Edison";#N/A,#N/A,FALSE," EIX"}</definedName>
    <definedName name="____bb2_4_5_1" localSheetId="16" hidden="1">{#N/A,#N/A,FALSE,"Edison";#N/A,#N/A,FALSE," EIX"}</definedName>
    <definedName name="____bb2_4_5_1" localSheetId="1" hidden="1">{#N/A,#N/A,FALSE,"Edison";#N/A,#N/A,FALSE," EIX"}</definedName>
    <definedName name="____bb2_4_5_1" hidden="1">{#N/A,#N/A,FALSE,"Edison";#N/A,#N/A,FALSE," EIX"}</definedName>
    <definedName name="____bb2_5" localSheetId="16" hidden="1">{#N/A,#N/A,FALSE,"Edison";#N/A,#N/A,FALSE," EIX"}</definedName>
    <definedName name="____bb2_5" localSheetId="1" hidden="1">{#N/A,#N/A,FALSE,"Edison";#N/A,#N/A,FALSE," EIX"}</definedName>
    <definedName name="____bb2_5" hidden="1">{#N/A,#N/A,FALSE,"Edison";#N/A,#N/A,FALSE," EIX"}</definedName>
    <definedName name="____bb2_5_1" localSheetId="16" hidden="1">{#N/A,#N/A,FALSE,"Edison";#N/A,#N/A,FALSE," EIX"}</definedName>
    <definedName name="____bb2_5_1" localSheetId="1" hidden="1">{#N/A,#N/A,FALSE,"Edison";#N/A,#N/A,FALSE," EIX"}</definedName>
    <definedName name="____bb2_5_1" hidden="1">{#N/A,#N/A,FALSE,"Edison";#N/A,#N/A,FALSE," EIX"}</definedName>
    <definedName name="____bb2_5_1_1" localSheetId="16" hidden="1">{#N/A,#N/A,FALSE,"Edison";#N/A,#N/A,FALSE," EIX"}</definedName>
    <definedName name="____bb2_5_1_1" localSheetId="1" hidden="1">{#N/A,#N/A,FALSE,"Edison";#N/A,#N/A,FALSE," EIX"}</definedName>
    <definedName name="____bb2_5_1_1" hidden="1">{#N/A,#N/A,FALSE,"Edison";#N/A,#N/A,FALSE," EIX"}</definedName>
    <definedName name="____bb2_5_2" localSheetId="16" hidden="1">{#N/A,#N/A,FALSE,"Edison";#N/A,#N/A,FALSE," EIX"}</definedName>
    <definedName name="____bb2_5_2" localSheetId="1" hidden="1">{#N/A,#N/A,FALSE,"Edison";#N/A,#N/A,FALSE," EIX"}</definedName>
    <definedName name="____bb2_5_2" hidden="1">{#N/A,#N/A,FALSE,"Edison";#N/A,#N/A,FALSE," EIX"}</definedName>
    <definedName name="____bb2_5_2_1" localSheetId="16" hidden="1">{#N/A,#N/A,FALSE,"Edison";#N/A,#N/A,FALSE," EIX"}</definedName>
    <definedName name="____bb2_5_2_1" localSheetId="1" hidden="1">{#N/A,#N/A,FALSE,"Edison";#N/A,#N/A,FALSE," EIX"}</definedName>
    <definedName name="____bb2_5_2_1" hidden="1">{#N/A,#N/A,FALSE,"Edison";#N/A,#N/A,FALSE," EIX"}</definedName>
    <definedName name="____bb2_5_3" localSheetId="16" hidden="1">{#N/A,#N/A,FALSE,"Edison";#N/A,#N/A,FALSE," EIX"}</definedName>
    <definedName name="____bb2_5_3" localSheetId="1" hidden="1">{#N/A,#N/A,FALSE,"Edison";#N/A,#N/A,FALSE," EIX"}</definedName>
    <definedName name="____bb2_5_3" hidden="1">{#N/A,#N/A,FALSE,"Edison";#N/A,#N/A,FALSE," EIX"}</definedName>
    <definedName name="____bb2_5_3_1" localSheetId="16" hidden="1">{#N/A,#N/A,FALSE,"Edison";#N/A,#N/A,FALSE," EIX"}</definedName>
    <definedName name="____bb2_5_3_1" localSheetId="1" hidden="1">{#N/A,#N/A,FALSE,"Edison";#N/A,#N/A,FALSE," EIX"}</definedName>
    <definedName name="____bb2_5_3_1" hidden="1">{#N/A,#N/A,FALSE,"Edison";#N/A,#N/A,FALSE," EIX"}</definedName>
    <definedName name="____bb2_5_4" localSheetId="16" hidden="1">{#N/A,#N/A,FALSE,"Edison";#N/A,#N/A,FALSE," EIX"}</definedName>
    <definedName name="____bb2_5_4" localSheetId="1" hidden="1">{#N/A,#N/A,FALSE,"Edison";#N/A,#N/A,FALSE," EIX"}</definedName>
    <definedName name="____bb2_5_4" hidden="1">{#N/A,#N/A,FALSE,"Edison";#N/A,#N/A,FALSE," EIX"}</definedName>
    <definedName name="____bb2_5_4_1" localSheetId="16" hidden="1">{#N/A,#N/A,FALSE,"Edison";#N/A,#N/A,FALSE," EIX"}</definedName>
    <definedName name="____bb2_5_4_1" localSheetId="1" hidden="1">{#N/A,#N/A,FALSE,"Edison";#N/A,#N/A,FALSE," EIX"}</definedName>
    <definedName name="____bb2_5_4_1" hidden="1">{#N/A,#N/A,FALSE,"Edison";#N/A,#N/A,FALSE," EIX"}</definedName>
    <definedName name="____bb2_5_5" localSheetId="16" hidden="1">{#N/A,#N/A,FALSE,"Edison";#N/A,#N/A,FALSE," EIX"}</definedName>
    <definedName name="____bb2_5_5" localSheetId="1" hidden="1">{#N/A,#N/A,FALSE,"Edison";#N/A,#N/A,FALSE," EIX"}</definedName>
    <definedName name="____bb2_5_5" hidden="1">{#N/A,#N/A,FALSE,"Edison";#N/A,#N/A,FALSE," EIX"}</definedName>
    <definedName name="____bb2_5_5_1" localSheetId="16" hidden="1">{#N/A,#N/A,FALSE,"Edison";#N/A,#N/A,FALSE," EIX"}</definedName>
    <definedName name="____bb2_5_5_1" localSheetId="1" hidden="1">{#N/A,#N/A,FALSE,"Edison";#N/A,#N/A,FALSE," EIX"}</definedName>
    <definedName name="____bb2_5_5_1" hidden="1">{#N/A,#N/A,FALSE,"Edison";#N/A,#N/A,FALSE," EIX"}</definedName>
    <definedName name="____ccc2" localSheetId="16" hidden="1">{#N/A,#N/A,FALSE,"Edison";#N/A,#N/A,FALSE," EIX"}</definedName>
    <definedName name="____ccc2" localSheetId="1" hidden="1">{#N/A,#N/A,FALSE,"Edison";#N/A,#N/A,FALSE," EIX"}</definedName>
    <definedName name="____ccc2" hidden="1">{#N/A,#N/A,FALSE,"Edison";#N/A,#N/A,FALSE," EIX"}</definedName>
    <definedName name="____ccc2_1" localSheetId="16" hidden="1">{#N/A,#N/A,FALSE,"Edison";#N/A,#N/A,FALSE," EIX"}</definedName>
    <definedName name="____ccc2_1" localSheetId="1" hidden="1">{#N/A,#N/A,FALSE,"Edison";#N/A,#N/A,FALSE," EIX"}</definedName>
    <definedName name="____ccc2_1" hidden="1">{#N/A,#N/A,FALSE,"Edison";#N/A,#N/A,FALSE," EIX"}</definedName>
    <definedName name="____ccc2_1_1" localSheetId="16" hidden="1">{#N/A,#N/A,FALSE,"Edison";#N/A,#N/A,FALSE," EIX"}</definedName>
    <definedName name="____ccc2_1_1" localSheetId="1" hidden="1">{#N/A,#N/A,FALSE,"Edison";#N/A,#N/A,FALSE," EIX"}</definedName>
    <definedName name="____ccc2_1_1" hidden="1">{#N/A,#N/A,FALSE,"Edison";#N/A,#N/A,FALSE," EIX"}</definedName>
    <definedName name="____ccc2_1_1_1" localSheetId="16" hidden="1">{#N/A,#N/A,FALSE,"Edison";#N/A,#N/A,FALSE," EIX"}</definedName>
    <definedName name="____ccc2_1_1_1" localSheetId="1" hidden="1">{#N/A,#N/A,FALSE,"Edison";#N/A,#N/A,FALSE," EIX"}</definedName>
    <definedName name="____ccc2_1_1_1" hidden="1">{#N/A,#N/A,FALSE,"Edison";#N/A,#N/A,FALSE," EIX"}</definedName>
    <definedName name="____ccc2_1_2" localSheetId="16" hidden="1">{#N/A,#N/A,FALSE,"Edison";#N/A,#N/A,FALSE," EIX"}</definedName>
    <definedName name="____ccc2_1_2" localSheetId="1" hidden="1">{#N/A,#N/A,FALSE,"Edison";#N/A,#N/A,FALSE," EIX"}</definedName>
    <definedName name="____ccc2_1_2" hidden="1">{#N/A,#N/A,FALSE,"Edison";#N/A,#N/A,FALSE," EIX"}</definedName>
    <definedName name="____ccc2_1_2_1" localSheetId="16" hidden="1">{#N/A,#N/A,FALSE,"Edison";#N/A,#N/A,FALSE," EIX"}</definedName>
    <definedName name="____ccc2_1_2_1" localSheetId="1" hidden="1">{#N/A,#N/A,FALSE,"Edison";#N/A,#N/A,FALSE," EIX"}</definedName>
    <definedName name="____ccc2_1_2_1" hidden="1">{#N/A,#N/A,FALSE,"Edison";#N/A,#N/A,FALSE," EIX"}</definedName>
    <definedName name="____ccc2_1_3" localSheetId="16" hidden="1">{#N/A,#N/A,FALSE,"Edison";#N/A,#N/A,FALSE," EIX"}</definedName>
    <definedName name="____ccc2_1_3" localSheetId="1" hidden="1">{#N/A,#N/A,FALSE,"Edison";#N/A,#N/A,FALSE," EIX"}</definedName>
    <definedName name="____ccc2_1_3" hidden="1">{#N/A,#N/A,FALSE,"Edison";#N/A,#N/A,FALSE," EIX"}</definedName>
    <definedName name="____ccc2_1_3_1" localSheetId="16" hidden="1">{#N/A,#N/A,FALSE,"Edison";#N/A,#N/A,FALSE," EIX"}</definedName>
    <definedName name="____ccc2_1_3_1" localSheetId="1" hidden="1">{#N/A,#N/A,FALSE,"Edison";#N/A,#N/A,FALSE," EIX"}</definedName>
    <definedName name="____ccc2_1_3_1" hidden="1">{#N/A,#N/A,FALSE,"Edison";#N/A,#N/A,FALSE," EIX"}</definedName>
    <definedName name="____ccc2_1_4" localSheetId="16" hidden="1">{#N/A,#N/A,FALSE,"Edison";#N/A,#N/A,FALSE," EIX"}</definedName>
    <definedName name="____ccc2_1_4" localSheetId="1" hidden="1">{#N/A,#N/A,FALSE,"Edison";#N/A,#N/A,FALSE," EIX"}</definedName>
    <definedName name="____ccc2_1_4" hidden="1">{#N/A,#N/A,FALSE,"Edison";#N/A,#N/A,FALSE," EIX"}</definedName>
    <definedName name="____ccc2_1_4_1" localSheetId="16" hidden="1">{#N/A,#N/A,FALSE,"Edison";#N/A,#N/A,FALSE," EIX"}</definedName>
    <definedName name="____ccc2_1_4_1" localSheetId="1" hidden="1">{#N/A,#N/A,FALSE,"Edison";#N/A,#N/A,FALSE," EIX"}</definedName>
    <definedName name="____ccc2_1_4_1" hidden="1">{#N/A,#N/A,FALSE,"Edison";#N/A,#N/A,FALSE," EIX"}</definedName>
    <definedName name="____ccc2_1_5" localSheetId="16" hidden="1">{#N/A,#N/A,FALSE,"Edison";#N/A,#N/A,FALSE," EIX"}</definedName>
    <definedName name="____ccc2_1_5" localSheetId="1" hidden="1">{#N/A,#N/A,FALSE,"Edison";#N/A,#N/A,FALSE," EIX"}</definedName>
    <definedName name="____ccc2_1_5" hidden="1">{#N/A,#N/A,FALSE,"Edison";#N/A,#N/A,FALSE," EIX"}</definedName>
    <definedName name="____ccc2_1_5_1" localSheetId="16" hidden="1">{#N/A,#N/A,FALSE,"Edison";#N/A,#N/A,FALSE," EIX"}</definedName>
    <definedName name="____ccc2_1_5_1" localSheetId="1" hidden="1">{#N/A,#N/A,FALSE,"Edison";#N/A,#N/A,FALSE," EIX"}</definedName>
    <definedName name="____ccc2_1_5_1" hidden="1">{#N/A,#N/A,FALSE,"Edison";#N/A,#N/A,FALSE," EIX"}</definedName>
    <definedName name="____ccc2_2" localSheetId="16" hidden="1">{#N/A,#N/A,FALSE,"Edison";#N/A,#N/A,FALSE," EIX"}</definedName>
    <definedName name="____ccc2_2" localSheetId="1" hidden="1">{#N/A,#N/A,FALSE,"Edison";#N/A,#N/A,FALSE," EIX"}</definedName>
    <definedName name="____ccc2_2" hidden="1">{#N/A,#N/A,FALSE,"Edison";#N/A,#N/A,FALSE," EIX"}</definedName>
    <definedName name="____ccc2_2_1" localSheetId="16" hidden="1">{#N/A,#N/A,FALSE,"Edison";#N/A,#N/A,FALSE," EIX"}</definedName>
    <definedName name="____ccc2_2_1" localSheetId="1" hidden="1">{#N/A,#N/A,FALSE,"Edison";#N/A,#N/A,FALSE," EIX"}</definedName>
    <definedName name="____ccc2_2_1" hidden="1">{#N/A,#N/A,FALSE,"Edison";#N/A,#N/A,FALSE," EIX"}</definedName>
    <definedName name="____ccc2_2_1_1" localSheetId="16" hidden="1">{#N/A,#N/A,FALSE,"Edison";#N/A,#N/A,FALSE," EIX"}</definedName>
    <definedName name="____ccc2_2_1_1" localSheetId="1" hidden="1">{#N/A,#N/A,FALSE,"Edison";#N/A,#N/A,FALSE," EIX"}</definedName>
    <definedName name="____ccc2_2_1_1" hidden="1">{#N/A,#N/A,FALSE,"Edison";#N/A,#N/A,FALSE," EIX"}</definedName>
    <definedName name="____ccc2_2_2" localSheetId="16" hidden="1">{#N/A,#N/A,FALSE,"Edison";#N/A,#N/A,FALSE," EIX"}</definedName>
    <definedName name="____ccc2_2_2" localSheetId="1" hidden="1">{#N/A,#N/A,FALSE,"Edison";#N/A,#N/A,FALSE," EIX"}</definedName>
    <definedName name="____ccc2_2_2" hidden="1">{#N/A,#N/A,FALSE,"Edison";#N/A,#N/A,FALSE," EIX"}</definedName>
    <definedName name="____ccc2_2_2_1" localSheetId="16" hidden="1">{#N/A,#N/A,FALSE,"Edison";#N/A,#N/A,FALSE," EIX"}</definedName>
    <definedName name="____ccc2_2_2_1" localSheetId="1" hidden="1">{#N/A,#N/A,FALSE,"Edison";#N/A,#N/A,FALSE," EIX"}</definedName>
    <definedName name="____ccc2_2_2_1" hidden="1">{#N/A,#N/A,FALSE,"Edison";#N/A,#N/A,FALSE," EIX"}</definedName>
    <definedName name="____ccc2_2_3" localSheetId="16" hidden="1">{#N/A,#N/A,FALSE,"Edison";#N/A,#N/A,FALSE," EIX"}</definedName>
    <definedName name="____ccc2_2_3" localSheetId="1" hidden="1">{#N/A,#N/A,FALSE,"Edison";#N/A,#N/A,FALSE," EIX"}</definedName>
    <definedName name="____ccc2_2_3" hidden="1">{#N/A,#N/A,FALSE,"Edison";#N/A,#N/A,FALSE," EIX"}</definedName>
    <definedName name="____ccc2_2_3_1" localSheetId="16" hidden="1">{#N/A,#N/A,FALSE,"Edison";#N/A,#N/A,FALSE," EIX"}</definedName>
    <definedName name="____ccc2_2_3_1" localSheetId="1" hidden="1">{#N/A,#N/A,FALSE,"Edison";#N/A,#N/A,FALSE," EIX"}</definedName>
    <definedName name="____ccc2_2_3_1" hidden="1">{#N/A,#N/A,FALSE,"Edison";#N/A,#N/A,FALSE," EIX"}</definedName>
    <definedName name="____ccc2_2_4" localSheetId="16" hidden="1">{#N/A,#N/A,FALSE,"Edison";#N/A,#N/A,FALSE," EIX"}</definedName>
    <definedName name="____ccc2_2_4" localSheetId="1" hidden="1">{#N/A,#N/A,FALSE,"Edison";#N/A,#N/A,FALSE," EIX"}</definedName>
    <definedName name="____ccc2_2_4" hidden="1">{#N/A,#N/A,FALSE,"Edison";#N/A,#N/A,FALSE," EIX"}</definedName>
    <definedName name="____ccc2_2_4_1" localSheetId="16" hidden="1">{#N/A,#N/A,FALSE,"Edison";#N/A,#N/A,FALSE," EIX"}</definedName>
    <definedName name="____ccc2_2_4_1" localSheetId="1" hidden="1">{#N/A,#N/A,FALSE,"Edison";#N/A,#N/A,FALSE," EIX"}</definedName>
    <definedName name="____ccc2_2_4_1" hidden="1">{#N/A,#N/A,FALSE,"Edison";#N/A,#N/A,FALSE," EIX"}</definedName>
    <definedName name="____ccc2_2_5" localSheetId="16" hidden="1">{#N/A,#N/A,FALSE,"Edison";#N/A,#N/A,FALSE," EIX"}</definedName>
    <definedName name="____ccc2_2_5" localSheetId="1" hidden="1">{#N/A,#N/A,FALSE,"Edison";#N/A,#N/A,FALSE," EIX"}</definedName>
    <definedName name="____ccc2_2_5" hidden="1">{#N/A,#N/A,FALSE,"Edison";#N/A,#N/A,FALSE," EIX"}</definedName>
    <definedName name="____ccc2_2_5_1" localSheetId="16" hidden="1">{#N/A,#N/A,FALSE,"Edison";#N/A,#N/A,FALSE," EIX"}</definedName>
    <definedName name="____ccc2_2_5_1" localSheetId="1" hidden="1">{#N/A,#N/A,FALSE,"Edison";#N/A,#N/A,FALSE," EIX"}</definedName>
    <definedName name="____ccc2_2_5_1" hidden="1">{#N/A,#N/A,FALSE,"Edison";#N/A,#N/A,FALSE," EIX"}</definedName>
    <definedName name="____ccc2_3" localSheetId="16" hidden="1">{#N/A,#N/A,FALSE,"Edison";#N/A,#N/A,FALSE," EIX"}</definedName>
    <definedName name="____ccc2_3" localSheetId="1" hidden="1">{#N/A,#N/A,FALSE,"Edison";#N/A,#N/A,FALSE," EIX"}</definedName>
    <definedName name="____ccc2_3" hidden="1">{#N/A,#N/A,FALSE,"Edison";#N/A,#N/A,FALSE," EIX"}</definedName>
    <definedName name="____ccc2_3_1" localSheetId="16" hidden="1">{#N/A,#N/A,FALSE,"Edison";#N/A,#N/A,FALSE," EIX"}</definedName>
    <definedName name="____ccc2_3_1" localSheetId="1" hidden="1">{#N/A,#N/A,FALSE,"Edison";#N/A,#N/A,FALSE," EIX"}</definedName>
    <definedName name="____ccc2_3_1" hidden="1">{#N/A,#N/A,FALSE,"Edison";#N/A,#N/A,FALSE," EIX"}</definedName>
    <definedName name="____ccc2_3_1_1" localSheetId="16" hidden="1">{#N/A,#N/A,FALSE,"Edison";#N/A,#N/A,FALSE," EIX"}</definedName>
    <definedName name="____ccc2_3_1_1" localSheetId="1" hidden="1">{#N/A,#N/A,FALSE,"Edison";#N/A,#N/A,FALSE," EIX"}</definedName>
    <definedName name="____ccc2_3_1_1" hidden="1">{#N/A,#N/A,FALSE,"Edison";#N/A,#N/A,FALSE," EIX"}</definedName>
    <definedName name="____ccc2_3_2" localSheetId="16" hidden="1">{#N/A,#N/A,FALSE,"Edison";#N/A,#N/A,FALSE," EIX"}</definedName>
    <definedName name="____ccc2_3_2" localSheetId="1" hidden="1">{#N/A,#N/A,FALSE,"Edison";#N/A,#N/A,FALSE," EIX"}</definedName>
    <definedName name="____ccc2_3_2" hidden="1">{#N/A,#N/A,FALSE,"Edison";#N/A,#N/A,FALSE," EIX"}</definedName>
    <definedName name="____ccc2_3_2_1" localSheetId="16" hidden="1">{#N/A,#N/A,FALSE,"Edison";#N/A,#N/A,FALSE," EIX"}</definedName>
    <definedName name="____ccc2_3_2_1" localSheetId="1" hidden="1">{#N/A,#N/A,FALSE,"Edison";#N/A,#N/A,FALSE," EIX"}</definedName>
    <definedName name="____ccc2_3_2_1" hidden="1">{#N/A,#N/A,FALSE,"Edison";#N/A,#N/A,FALSE," EIX"}</definedName>
    <definedName name="____ccc2_3_3" localSheetId="16" hidden="1">{#N/A,#N/A,FALSE,"Edison";#N/A,#N/A,FALSE," EIX"}</definedName>
    <definedName name="____ccc2_3_3" localSheetId="1" hidden="1">{#N/A,#N/A,FALSE,"Edison";#N/A,#N/A,FALSE," EIX"}</definedName>
    <definedName name="____ccc2_3_3" hidden="1">{#N/A,#N/A,FALSE,"Edison";#N/A,#N/A,FALSE," EIX"}</definedName>
    <definedName name="____ccc2_3_3_1" localSheetId="16" hidden="1">{#N/A,#N/A,FALSE,"Edison";#N/A,#N/A,FALSE," EIX"}</definedName>
    <definedName name="____ccc2_3_3_1" localSheetId="1" hidden="1">{#N/A,#N/A,FALSE,"Edison";#N/A,#N/A,FALSE," EIX"}</definedName>
    <definedName name="____ccc2_3_3_1" hidden="1">{#N/A,#N/A,FALSE,"Edison";#N/A,#N/A,FALSE," EIX"}</definedName>
    <definedName name="____ccc2_3_4" localSheetId="16" hidden="1">{#N/A,#N/A,FALSE,"Edison";#N/A,#N/A,FALSE," EIX"}</definedName>
    <definedName name="____ccc2_3_4" localSheetId="1" hidden="1">{#N/A,#N/A,FALSE,"Edison";#N/A,#N/A,FALSE," EIX"}</definedName>
    <definedName name="____ccc2_3_4" hidden="1">{#N/A,#N/A,FALSE,"Edison";#N/A,#N/A,FALSE," EIX"}</definedName>
    <definedName name="____ccc2_3_4_1" localSheetId="16" hidden="1">{#N/A,#N/A,FALSE,"Edison";#N/A,#N/A,FALSE," EIX"}</definedName>
    <definedName name="____ccc2_3_4_1" localSheetId="1" hidden="1">{#N/A,#N/A,FALSE,"Edison";#N/A,#N/A,FALSE," EIX"}</definedName>
    <definedName name="____ccc2_3_4_1" hidden="1">{#N/A,#N/A,FALSE,"Edison";#N/A,#N/A,FALSE," EIX"}</definedName>
    <definedName name="____ccc2_3_5" localSheetId="16" hidden="1">{#N/A,#N/A,FALSE,"Edison";#N/A,#N/A,FALSE," EIX"}</definedName>
    <definedName name="____ccc2_3_5" localSheetId="1" hidden="1">{#N/A,#N/A,FALSE,"Edison";#N/A,#N/A,FALSE," EIX"}</definedName>
    <definedName name="____ccc2_3_5" hidden="1">{#N/A,#N/A,FALSE,"Edison";#N/A,#N/A,FALSE," EIX"}</definedName>
    <definedName name="____ccc2_3_5_1" localSheetId="16" hidden="1">{#N/A,#N/A,FALSE,"Edison";#N/A,#N/A,FALSE," EIX"}</definedName>
    <definedName name="____ccc2_3_5_1" localSheetId="1" hidden="1">{#N/A,#N/A,FALSE,"Edison";#N/A,#N/A,FALSE," EIX"}</definedName>
    <definedName name="____ccc2_3_5_1" hidden="1">{#N/A,#N/A,FALSE,"Edison";#N/A,#N/A,FALSE," EIX"}</definedName>
    <definedName name="____ccc2_4" localSheetId="16" hidden="1">{#N/A,#N/A,FALSE,"Edison";#N/A,#N/A,FALSE," EIX"}</definedName>
    <definedName name="____ccc2_4" localSheetId="1" hidden="1">{#N/A,#N/A,FALSE,"Edison";#N/A,#N/A,FALSE," EIX"}</definedName>
    <definedName name="____ccc2_4" hidden="1">{#N/A,#N/A,FALSE,"Edison";#N/A,#N/A,FALSE," EIX"}</definedName>
    <definedName name="____ccc2_4_1" localSheetId="16" hidden="1">{#N/A,#N/A,FALSE,"Edison";#N/A,#N/A,FALSE," EIX"}</definedName>
    <definedName name="____ccc2_4_1" localSheetId="1" hidden="1">{#N/A,#N/A,FALSE,"Edison";#N/A,#N/A,FALSE," EIX"}</definedName>
    <definedName name="____ccc2_4_1" hidden="1">{#N/A,#N/A,FALSE,"Edison";#N/A,#N/A,FALSE," EIX"}</definedName>
    <definedName name="____ccc2_4_1_1" localSheetId="16" hidden="1">{#N/A,#N/A,FALSE,"Edison";#N/A,#N/A,FALSE," EIX"}</definedName>
    <definedName name="____ccc2_4_1_1" localSheetId="1" hidden="1">{#N/A,#N/A,FALSE,"Edison";#N/A,#N/A,FALSE," EIX"}</definedName>
    <definedName name="____ccc2_4_1_1" hidden="1">{#N/A,#N/A,FALSE,"Edison";#N/A,#N/A,FALSE," EIX"}</definedName>
    <definedName name="____ccc2_4_2" localSheetId="16" hidden="1">{#N/A,#N/A,FALSE,"Edison";#N/A,#N/A,FALSE," EIX"}</definedName>
    <definedName name="____ccc2_4_2" localSheetId="1" hidden="1">{#N/A,#N/A,FALSE,"Edison";#N/A,#N/A,FALSE," EIX"}</definedName>
    <definedName name="____ccc2_4_2" hidden="1">{#N/A,#N/A,FALSE,"Edison";#N/A,#N/A,FALSE," EIX"}</definedName>
    <definedName name="____ccc2_4_2_1" localSheetId="16" hidden="1">{#N/A,#N/A,FALSE,"Edison";#N/A,#N/A,FALSE," EIX"}</definedName>
    <definedName name="____ccc2_4_2_1" localSheetId="1" hidden="1">{#N/A,#N/A,FALSE,"Edison";#N/A,#N/A,FALSE," EIX"}</definedName>
    <definedName name="____ccc2_4_2_1" hidden="1">{#N/A,#N/A,FALSE,"Edison";#N/A,#N/A,FALSE," EIX"}</definedName>
    <definedName name="____ccc2_4_3" localSheetId="16" hidden="1">{#N/A,#N/A,FALSE,"Edison";#N/A,#N/A,FALSE," EIX"}</definedName>
    <definedName name="____ccc2_4_3" localSheetId="1" hidden="1">{#N/A,#N/A,FALSE,"Edison";#N/A,#N/A,FALSE," EIX"}</definedName>
    <definedName name="____ccc2_4_3" hidden="1">{#N/A,#N/A,FALSE,"Edison";#N/A,#N/A,FALSE," EIX"}</definedName>
    <definedName name="____ccc2_4_3_1" localSheetId="16" hidden="1">{#N/A,#N/A,FALSE,"Edison";#N/A,#N/A,FALSE," EIX"}</definedName>
    <definedName name="____ccc2_4_3_1" localSheetId="1" hidden="1">{#N/A,#N/A,FALSE,"Edison";#N/A,#N/A,FALSE," EIX"}</definedName>
    <definedName name="____ccc2_4_3_1" hidden="1">{#N/A,#N/A,FALSE,"Edison";#N/A,#N/A,FALSE," EIX"}</definedName>
    <definedName name="____ccc2_4_4" localSheetId="16" hidden="1">{#N/A,#N/A,FALSE,"Edison";#N/A,#N/A,FALSE," EIX"}</definedName>
    <definedName name="____ccc2_4_4" localSheetId="1" hidden="1">{#N/A,#N/A,FALSE,"Edison";#N/A,#N/A,FALSE," EIX"}</definedName>
    <definedName name="____ccc2_4_4" hidden="1">{#N/A,#N/A,FALSE,"Edison";#N/A,#N/A,FALSE," EIX"}</definedName>
    <definedName name="____ccc2_4_4_1" localSheetId="16" hidden="1">{#N/A,#N/A,FALSE,"Edison";#N/A,#N/A,FALSE," EIX"}</definedName>
    <definedName name="____ccc2_4_4_1" localSheetId="1" hidden="1">{#N/A,#N/A,FALSE,"Edison";#N/A,#N/A,FALSE," EIX"}</definedName>
    <definedName name="____ccc2_4_4_1" hidden="1">{#N/A,#N/A,FALSE,"Edison";#N/A,#N/A,FALSE," EIX"}</definedName>
    <definedName name="____ccc2_4_5" localSheetId="16" hidden="1">{#N/A,#N/A,FALSE,"Edison";#N/A,#N/A,FALSE," EIX"}</definedName>
    <definedName name="____ccc2_4_5" localSheetId="1" hidden="1">{#N/A,#N/A,FALSE,"Edison";#N/A,#N/A,FALSE," EIX"}</definedName>
    <definedName name="____ccc2_4_5" hidden="1">{#N/A,#N/A,FALSE,"Edison";#N/A,#N/A,FALSE," EIX"}</definedName>
    <definedName name="____ccc2_4_5_1" localSheetId="16" hidden="1">{#N/A,#N/A,FALSE,"Edison";#N/A,#N/A,FALSE," EIX"}</definedName>
    <definedName name="____ccc2_4_5_1" localSheetId="1" hidden="1">{#N/A,#N/A,FALSE,"Edison";#N/A,#N/A,FALSE," EIX"}</definedName>
    <definedName name="____ccc2_4_5_1" hidden="1">{#N/A,#N/A,FALSE,"Edison";#N/A,#N/A,FALSE," EIX"}</definedName>
    <definedName name="____ccc2_5" localSheetId="16" hidden="1">{#N/A,#N/A,FALSE,"Edison";#N/A,#N/A,FALSE," EIX"}</definedName>
    <definedName name="____ccc2_5" localSheetId="1" hidden="1">{#N/A,#N/A,FALSE,"Edison";#N/A,#N/A,FALSE," EIX"}</definedName>
    <definedName name="____ccc2_5" hidden="1">{#N/A,#N/A,FALSE,"Edison";#N/A,#N/A,FALSE," EIX"}</definedName>
    <definedName name="____ccc2_5_1" localSheetId="16" hidden="1">{#N/A,#N/A,FALSE,"Edison";#N/A,#N/A,FALSE," EIX"}</definedName>
    <definedName name="____ccc2_5_1" localSheetId="1" hidden="1">{#N/A,#N/A,FALSE,"Edison";#N/A,#N/A,FALSE," EIX"}</definedName>
    <definedName name="____ccc2_5_1" hidden="1">{#N/A,#N/A,FALSE,"Edison";#N/A,#N/A,FALSE," EIX"}</definedName>
    <definedName name="____ccc2_5_1_1" localSheetId="16" hidden="1">{#N/A,#N/A,FALSE,"Edison";#N/A,#N/A,FALSE," EIX"}</definedName>
    <definedName name="____ccc2_5_1_1" localSheetId="1" hidden="1">{#N/A,#N/A,FALSE,"Edison";#N/A,#N/A,FALSE," EIX"}</definedName>
    <definedName name="____ccc2_5_1_1" hidden="1">{#N/A,#N/A,FALSE,"Edison";#N/A,#N/A,FALSE," EIX"}</definedName>
    <definedName name="____ccc2_5_2" localSheetId="16" hidden="1">{#N/A,#N/A,FALSE,"Edison";#N/A,#N/A,FALSE," EIX"}</definedName>
    <definedName name="____ccc2_5_2" localSheetId="1" hidden="1">{#N/A,#N/A,FALSE,"Edison";#N/A,#N/A,FALSE," EIX"}</definedName>
    <definedName name="____ccc2_5_2" hidden="1">{#N/A,#N/A,FALSE,"Edison";#N/A,#N/A,FALSE," EIX"}</definedName>
    <definedName name="____ccc2_5_2_1" localSheetId="16" hidden="1">{#N/A,#N/A,FALSE,"Edison";#N/A,#N/A,FALSE," EIX"}</definedName>
    <definedName name="____ccc2_5_2_1" localSheetId="1" hidden="1">{#N/A,#N/A,FALSE,"Edison";#N/A,#N/A,FALSE," EIX"}</definedName>
    <definedName name="____ccc2_5_2_1" hidden="1">{#N/A,#N/A,FALSE,"Edison";#N/A,#N/A,FALSE," EIX"}</definedName>
    <definedName name="____ccc2_5_3" localSheetId="16" hidden="1">{#N/A,#N/A,FALSE,"Edison";#N/A,#N/A,FALSE," EIX"}</definedName>
    <definedName name="____ccc2_5_3" localSheetId="1" hidden="1">{#N/A,#N/A,FALSE,"Edison";#N/A,#N/A,FALSE," EIX"}</definedName>
    <definedName name="____ccc2_5_3" hidden="1">{#N/A,#N/A,FALSE,"Edison";#N/A,#N/A,FALSE," EIX"}</definedName>
    <definedName name="____ccc2_5_3_1" localSheetId="16" hidden="1">{#N/A,#N/A,FALSE,"Edison";#N/A,#N/A,FALSE," EIX"}</definedName>
    <definedName name="____ccc2_5_3_1" localSheetId="1" hidden="1">{#N/A,#N/A,FALSE,"Edison";#N/A,#N/A,FALSE," EIX"}</definedName>
    <definedName name="____ccc2_5_3_1" hidden="1">{#N/A,#N/A,FALSE,"Edison";#N/A,#N/A,FALSE," EIX"}</definedName>
    <definedName name="____ccc2_5_4" localSheetId="16" hidden="1">{#N/A,#N/A,FALSE,"Edison";#N/A,#N/A,FALSE," EIX"}</definedName>
    <definedName name="____ccc2_5_4" localSheetId="1" hidden="1">{#N/A,#N/A,FALSE,"Edison";#N/A,#N/A,FALSE," EIX"}</definedName>
    <definedName name="____ccc2_5_4" hidden="1">{#N/A,#N/A,FALSE,"Edison";#N/A,#N/A,FALSE," EIX"}</definedName>
    <definedName name="____ccc2_5_4_1" localSheetId="16" hidden="1">{#N/A,#N/A,FALSE,"Edison";#N/A,#N/A,FALSE," EIX"}</definedName>
    <definedName name="____ccc2_5_4_1" localSheetId="1" hidden="1">{#N/A,#N/A,FALSE,"Edison";#N/A,#N/A,FALSE," EIX"}</definedName>
    <definedName name="____ccc2_5_4_1" hidden="1">{#N/A,#N/A,FALSE,"Edison";#N/A,#N/A,FALSE," EIX"}</definedName>
    <definedName name="____ccc2_5_5" localSheetId="16" hidden="1">{#N/A,#N/A,FALSE,"Edison";#N/A,#N/A,FALSE," EIX"}</definedName>
    <definedName name="____ccc2_5_5" localSheetId="1" hidden="1">{#N/A,#N/A,FALSE,"Edison";#N/A,#N/A,FALSE," EIX"}</definedName>
    <definedName name="____ccc2_5_5" hidden="1">{#N/A,#N/A,FALSE,"Edison";#N/A,#N/A,FALSE," EIX"}</definedName>
    <definedName name="____ccc2_5_5_1" localSheetId="16" hidden="1">{#N/A,#N/A,FALSE,"Edison";#N/A,#N/A,FALSE," EIX"}</definedName>
    <definedName name="____ccc2_5_5_1" localSheetId="1"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16" hidden="1">{#N/A,#N/A,FALSE,"Edison";#N/A,#N/A,FALSE," EIX"}</definedName>
    <definedName name="___a2" localSheetId="1" hidden="1">{#N/A,#N/A,FALSE,"Edison";#N/A,#N/A,FALSE," EIX"}</definedName>
    <definedName name="___a2" hidden="1">{#N/A,#N/A,FALSE,"Edison";#N/A,#N/A,FALSE," EIX"}</definedName>
    <definedName name="___a2_1" localSheetId="16" hidden="1">{#N/A,#N/A,FALSE,"Edison";#N/A,#N/A,FALSE," EIX"}</definedName>
    <definedName name="___a2_1" localSheetId="1" hidden="1">{#N/A,#N/A,FALSE,"Edison";#N/A,#N/A,FALSE," EIX"}</definedName>
    <definedName name="___a2_1" hidden="1">{#N/A,#N/A,FALSE,"Edison";#N/A,#N/A,FALSE," EIX"}</definedName>
    <definedName name="___a2_1_1" localSheetId="16" hidden="1">{#N/A,#N/A,FALSE,"Edison";#N/A,#N/A,FALSE," EIX"}</definedName>
    <definedName name="___a2_1_1" localSheetId="1" hidden="1">{#N/A,#N/A,FALSE,"Edison";#N/A,#N/A,FALSE," EIX"}</definedName>
    <definedName name="___a2_1_1" hidden="1">{#N/A,#N/A,FALSE,"Edison";#N/A,#N/A,FALSE," EIX"}</definedName>
    <definedName name="___a2_1_1_1" localSheetId="16" hidden="1">{#N/A,#N/A,FALSE,"Edison";#N/A,#N/A,FALSE," EIX"}</definedName>
    <definedName name="___a2_1_1_1" localSheetId="1" hidden="1">{#N/A,#N/A,FALSE,"Edison";#N/A,#N/A,FALSE," EIX"}</definedName>
    <definedName name="___a2_1_1_1" hidden="1">{#N/A,#N/A,FALSE,"Edison";#N/A,#N/A,FALSE," EIX"}</definedName>
    <definedName name="___a2_1_2" localSheetId="16" hidden="1">{#N/A,#N/A,FALSE,"Edison";#N/A,#N/A,FALSE," EIX"}</definedName>
    <definedName name="___a2_1_2" localSheetId="1" hidden="1">{#N/A,#N/A,FALSE,"Edison";#N/A,#N/A,FALSE," EIX"}</definedName>
    <definedName name="___a2_1_2" hidden="1">{#N/A,#N/A,FALSE,"Edison";#N/A,#N/A,FALSE," EIX"}</definedName>
    <definedName name="___a2_1_2_1" localSheetId="16" hidden="1">{#N/A,#N/A,FALSE,"Edison";#N/A,#N/A,FALSE," EIX"}</definedName>
    <definedName name="___a2_1_2_1" localSheetId="1" hidden="1">{#N/A,#N/A,FALSE,"Edison";#N/A,#N/A,FALSE," EIX"}</definedName>
    <definedName name="___a2_1_2_1" hidden="1">{#N/A,#N/A,FALSE,"Edison";#N/A,#N/A,FALSE," EIX"}</definedName>
    <definedName name="___a2_1_3" localSheetId="16" hidden="1">{#N/A,#N/A,FALSE,"Edison";#N/A,#N/A,FALSE," EIX"}</definedName>
    <definedName name="___a2_1_3" localSheetId="1" hidden="1">{#N/A,#N/A,FALSE,"Edison";#N/A,#N/A,FALSE," EIX"}</definedName>
    <definedName name="___a2_1_3" hidden="1">{#N/A,#N/A,FALSE,"Edison";#N/A,#N/A,FALSE," EIX"}</definedName>
    <definedName name="___a2_1_3_1" localSheetId="16" hidden="1">{#N/A,#N/A,FALSE,"Edison";#N/A,#N/A,FALSE," EIX"}</definedName>
    <definedName name="___a2_1_3_1" localSheetId="1" hidden="1">{#N/A,#N/A,FALSE,"Edison";#N/A,#N/A,FALSE," EIX"}</definedName>
    <definedName name="___a2_1_3_1" hidden="1">{#N/A,#N/A,FALSE,"Edison";#N/A,#N/A,FALSE," EIX"}</definedName>
    <definedName name="___a2_1_4" localSheetId="16" hidden="1">{#N/A,#N/A,FALSE,"Edison";#N/A,#N/A,FALSE," EIX"}</definedName>
    <definedName name="___a2_1_4" localSheetId="1" hidden="1">{#N/A,#N/A,FALSE,"Edison";#N/A,#N/A,FALSE," EIX"}</definedName>
    <definedName name="___a2_1_4" hidden="1">{#N/A,#N/A,FALSE,"Edison";#N/A,#N/A,FALSE," EIX"}</definedName>
    <definedName name="___a2_1_4_1" localSheetId="16" hidden="1">{#N/A,#N/A,FALSE,"Edison";#N/A,#N/A,FALSE," EIX"}</definedName>
    <definedName name="___a2_1_4_1" localSheetId="1" hidden="1">{#N/A,#N/A,FALSE,"Edison";#N/A,#N/A,FALSE," EIX"}</definedName>
    <definedName name="___a2_1_4_1" hidden="1">{#N/A,#N/A,FALSE,"Edison";#N/A,#N/A,FALSE," EIX"}</definedName>
    <definedName name="___a2_1_5" localSheetId="16" hidden="1">{#N/A,#N/A,FALSE,"Edison";#N/A,#N/A,FALSE," EIX"}</definedName>
    <definedName name="___a2_1_5" localSheetId="1" hidden="1">{#N/A,#N/A,FALSE,"Edison";#N/A,#N/A,FALSE," EIX"}</definedName>
    <definedName name="___a2_1_5" hidden="1">{#N/A,#N/A,FALSE,"Edison";#N/A,#N/A,FALSE," EIX"}</definedName>
    <definedName name="___a2_1_5_1" localSheetId="16" hidden="1">{#N/A,#N/A,FALSE,"Edison";#N/A,#N/A,FALSE," EIX"}</definedName>
    <definedName name="___a2_1_5_1" localSheetId="1" hidden="1">{#N/A,#N/A,FALSE,"Edison";#N/A,#N/A,FALSE," EIX"}</definedName>
    <definedName name="___a2_1_5_1" hidden="1">{#N/A,#N/A,FALSE,"Edison";#N/A,#N/A,FALSE," EIX"}</definedName>
    <definedName name="___a2_2" localSheetId="16" hidden="1">{#N/A,#N/A,FALSE,"Edison";#N/A,#N/A,FALSE," EIX"}</definedName>
    <definedName name="___a2_2" localSheetId="1" hidden="1">{#N/A,#N/A,FALSE,"Edison";#N/A,#N/A,FALSE," EIX"}</definedName>
    <definedName name="___a2_2" hidden="1">{#N/A,#N/A,FALSE,"Edison";#N/A,#N/A,FALSE," EIX"}</definedName>
    <definedName name="___a2_2_1" localSheetId="16" hidden="1">{#N/A,#N/A,FALSE,"Edison";#N/A,#N/A,FALSE," EIX"}</definedName>
    <definedName name="___a2_2_1" localSheetId="1" hidden="1">{#N/A,#N/A,FALSE,"Edison";#N/A,#N/A,FALSE," EIX"}</definedName>
    <definedName name="___a2_2_1" hidden="1">{#N/A,#N/A,FALSE,"Edison";#N/A,#N/A,FALSE," EIX"}</definedName>
    <definedName name="___a2_2_1_1" localSheetId="16" hidden="1">{#N/A,#N/A,FALSE,"Edison";#N/A,#N/A,FALSE," EIX"}</definedName>
    <definedName name="___a2_2_1_1" localSheetId="1" hidden="1">{#N/A,#N/A,FALSE,"Edison";#N/A,#N/A,FALSE," EIX"}</definedName>
    <definedName name="___a2_2_1_1" hidden="1">{#N/A,#N/A,FALSE,"Edison";#N/A,#N/A,FALSE," EIX"}</definedName>
    <definedName name="___a2_2_2" localSheetId="16" hidden="1">{#N/A,#N/A,FALSE,"Edison";#N/A,#N/A,FALSE," EIX"}</definedName>
    <definedName name="___a2_2_2" localSheetId="1" hidden="1">{#N/A,#N/A,FALSE,"Edison";#N/A,#N/A,FALSE," EIX"}</definedName>
    <definedName name="___a2_2_2" hidden="1">{#N/A,#N/A,FALSE,"Edison";#N/A,#N/A,FALSE," EIX"}</definedName>
    <definedName name="___a2_2_2_1" localSheetId="16" hidden="1">{#N/A,#N/A,FALSE,"Edison";#N/A,#N/A,FALSE," EIX"}</definedName>
    <definedName name="___a2_2_2_1" localSheetId="1" hidden="1">{#N/A,#N/A,FALSE,"Edison";#N/A,#N/A,FALSE," EIX"}</definedName>
    <definedName name="___a2_2_2_1" hidden="1">{#N/A,#N/A,FALSE,"Edison";#N/A,#N/A,FALSE," EIX"}</definedName>
    <definedName name="___a2_2_3" localSheetId="16" hidden="1">{#N/A,#N/A,FALSE,"Edison";#N/A,#N/A,FALSE," EIX"}</definedName>
    <definedName name="___a2_2_3" localSheetId="1" hidden="1">{#N/A,#N/A,FALSE,"Edison";#N/A,#N/A,FALSE," EIX"}</definedName>
    <definedName name="___a2_2_3" hidden="1">{#N/A,#N/A,FALSE,"Edison";#N/A,#N/A,FALSE," EIX"}</definedName>
    <definedName name="___a2_2_3_1" localSheetId="16" hidden="1">{#N/A,#N/A,FALSE,"Edison";#N/A,#N/A,FALSE," EIX"}</definedName>
    <definedName name="___a2_2_3_1" localSheetId="1" hidden="1">{#N/A,#N/A,FALSE,"Edison";#N/A,#N/A,FALSE," EIX"}</definedName>
    <definedName name="___a2_2_3_1" hidden="1">{#N/A,#N/A,FALSE,"Edison";#N/A,#N/A,FALSE," EIX"}</definedName>
    <definedName name="___a2_2_4" localSheetId="16" hidden="1">{#N/A,#N/A,FALSE,"Edison";#N/A,#N/A,FALSE," EIX"}</definedName>
    <definedName name="___a2_2_4" localSheetId="1" hidden="1">{#N/A,#N/A,FALSE,"Edison";#N/A,#N/A,FALSE," EIX"}</definedName>
    <definedName name="___a2_2_4" hidden="1">{#N/A,#N/A,FALSE,"Edison";#N/A,#N/A,FALSE," EIX"}</definedName>
    <definedName name="___a2_2_4_1" localSheetId="16" hidden="1">{#N/A,#N/A,FALSE,"Edison";#N/A,#N/A,FALSE," EIX"}</definedName>
    <definedName name="___a2_2_4_1" localSheetId="1" hidden="1">{#N/A,#N/A,FALSE,"Edison";#N/A,#N/A,FALSE," EIX"}</definedName>
    <definedName name="___a2_2_4_1" hidden="1">{#N/A,#N/A,FALSE,"Edison";#N/A,#N/A,FALSE," EIX"}</definedName>
    <definedName name="___a2_2_5" localSheetId="16" hidden="1">{#N/A,#N/A,FALSE,"Edison";#N/A,#N/A,FALSE," EIX"}</definedName>
    <definedName name="___a2_2_5" localSheetId="1" hidden="1">{#N/A,#N/A,FALSE,"Edison";#N/A,#N/A,FALSE," EIX"}</definedName>
    <definedName name="___a2_2_5" hidden="1">{#N/A,#N/A,FALSE,"Edison";#N/A,#N/A,FALSE," EIX"}</definedName>
    <definedName name="___a2_2_5_1" localSheetId="16" hidden="1">{#N/A,#N/A,FALSE,"Edison";#N/A,#N/A,FALSE," EIX"}</definedName>
    <definedName name="___a2_2_5_1" localSheetId="1" hidden="1">{#N/A,#N/A,FALSE,"Edison";#N/A,#N/A,FALSE," EIX"}</definedName>
    <definedName name="___a2_2_5_1" hidden="1">{#N/A,#N/A,FALSE,"Edison";#N/A,#N/A,FALSE," EIX"}</definedName>
    <definedName name="___a2_3" localSheetId="16" hidden="1">{#N/A,#N/A,FALSE,"Edison";#N/A,#N/A,FALSE," EIX"}</definedName>
    <definedName name="___a2_3" localSheetId="1" hidden="1">{#N/A,#N/A,FALSE,"Edison";#N/A,#N/A,FALSE," EIX"}</definedName>
    <definedName name="___a2_3" hidden="1">{#N/A,#N/A,FALSE,"Edison";#N/A,#N/A,FALSE," EIX"}</definedName>
    <definedName name="___a2_3_1" localSheetId="16" hidden="1">{#N/A,#N/A,FALSE,"Edison";#N/A,#N/A,FALSE," EIX"}</definedName>
    <definedName name="___a2_3_1" localSheetId="1" hidden="1">{#N/A,#N/A,FALSE,"Edison";#N/A,#N/A,FALSE," EIX"}</definedName>
    <definedName name="___a2_3_1" hidden="1">{#N/A,#N/A,FALSE,"Edison";#N/A,#N/A,FALSE," EIX"}</definedName>
    <definedName name="___a2_3_1_1" localSheetId="16" hidden="1">{#N/A,#N/A,FALSE,"Edison";#N/A,#N/A,FALSE," EIX"}</definedName>
    <definedName name="___a2_3_1_1" localSheetId="1" hidden="1">{#N/A,#N/A,FALSE,"Edison";#N/A,#N/A,FALSE," EIX"}</definedName>
    <definedName name="___a2_3_1_1" hidden="1">{#N/A,#N/A,FALSE,"Edison";#N/A,#N/A,FALSE," EIX"}</definedName>
    <definedName name="___a2_3_2" localSheetId="16" hidden="1">{#N/A,#N/A,FALSE,"Edison";#N/A,#N/A,FALSE," EIX"}</definedName>
    <definedName name="___a2_3_2" localSheetId="1" hidden="1">{#N/A,#N/A,FALSE,"Edison";#N/A,#N/A,FALSE," EIX"}</definedName>
    <definedName name="___a2_3_2" hidden="1">{#N/A,#N/A,FALSE,"Edison";#N/A,#N/A,FALSE," EIX"}</definedName>
    <definedName name="___a2_3_2_1" localSheetId="16" hidden="1">{#N/A,#N/A,FALSE,"Edison";#N/A,#N/A,FALSE," EIX"}</definedName>
    <definedName name="___a2_3_2_1" localSheetId="1" hidden="1">{#N/A,#N/A,FALSE,"Edison";#N/A,#N/A,FALSE," EIX"}</definedName>
    <definedName name="___a2_3_2_1" hidden="1">{#N/A,#N/A,FALSE,"Edison";#N/A,#N/A,FALSE," EIX"}</definedName>
    <definedName name="___a2_3_3" localSheetId="16" hidden="1">{#N/A,#N/A,FALSE,"Edison";#N/A,#N/A,FALSE," EIX"}</definedName>
    <definedName name="___a2_3_3" localSheetId="1" hidden="1">{#N/A,#N/A,FALSE,"Edison";#N/A,#N/A,FALSE," EIX"}</definedName>
    <definedName name="___a2_3_3" hidden="1">{#N/A,#N/A,FALSE,"Edison";#N/A,#N/A,FALSE," EIX"}</definedName>
    <definedName name="___a2_3_3_1" localSheetId="16" hidden="1">{#N/A,#N/A,FALSE,"Edison";#N/A,#N/A,FALSE," EIX"}</definedName>
    <definedName name="___a2_3_3_1" localSheetId="1" hidden="1">{#N/A,#N/A,FALSE,"Edison";#N/A,#N/A,FALSE," EIX"}</definedName>
    <definedName name="___a2_3_3_1" hidden="1">{#N/A,#N/A,FALSE,"Edison";#N/A,#N/A,FALSE," EIX"}</definedName>
    <definedName name="___a2_3_4" localSheetId="16" hidden="1">{#N/A,#N/A,FALSE,"Edison";#N/A,#N/A,FALSE," EIX"}</definedName>
    <definedName name="___a2_3_4" localSheetId="1" hidden="1">{#N/A,#N/A,FALSE,"Edison";#N/A,#N/A,FALSE," EIX"}</definedName>
    <definedName name="___a2_3_4" hidden="1">{#N/A,#N/A,FALSE,"Edison";#N/A,#N/A,FALSE," EIX"}</definedName>
    <definedName name="___a2_3_4_1" localSheetId="16" hidden="1">{#N/A,#N/A,FALSE,"Edison";#N/A,#N/A,FALSE," EIX"}</definedName>
    <definedName name="___a2_3_4_1" localSheetId="1" hidden="1">{#N/A,#N/A,FALSE,"Edison";#N/A,#N/A,FALSE," EIX"}</definedName>
    <definedName name="___a2_3_4_1" hidden="1">{#N/A,#N/A,FALSE,"Edison";#N/A,#N/A,FALSE," EIX"}</definedName>
    <definedName name="___a2_3_5" localSheetId="16" hidden="1">{#N/A,#N/A,FALSE,"Edison";#N/A,#N/A,FALSE," EIX"}</definedName>
    <definedName name="___a2_3_5" localSheetId="1" hidden="1">{#N/A,#N/A,FALSE,"Edison";#N/A,#N/A,FALSE," EIX"}</definedName>
    <definedName name="___a2_3_5" hidden="1">{#N/A,#N/A,FALSE,"Edison";#N/A,#N/A,FALSE," EIX"}</definedName>
    <definedName name="___a2_3_5_1" localSheetId="16" hidden="1">{#N/A,#N/A,FALSE,"Edison";#N/A,#N/A,FALSE," EIX"}</definedName>
    <definedName name="___a2_3_5_1" localSheetId="1" hidden="1">{#N/A,#N/A,FALSE,"Edison";#N/A,#N/A,FALSE," EIX"}</definedName>
    <definedName name="___a2_3_5_1" hidden="1">{#N/A,#N/A,FALSE,"Edison";#N/A,#N/A,FALSE," EIX"}</definedName>
    <definedName name="___a2_4" localSheetId="16" hidden="1">{#N/A,#N/A,FALSE,"Edison";#N/A,#N/A,FALSE," EIX"}</definedName>
    <definedName name="___a2_4" localSheetId="1" hidden="1">{#N/A,#N/A,FALSE,"Edison";#N/A,#N/A,FALSE," EIX"}</definedName>
    <definedName name="___a2_4" hidden="1">{#N/A,#N/A,FALSE,"Edison";#N/A,#N/A,FALSE," EIX"}</definedName>
    <definedName name="___a2_4_1" localSheetId="16" hidden="1">{#N/A,#N/A,FALSE,"Edison";#N/A,#N/A,FALSE," EIX"}</definedName>
    <definedName name="___a2_4_1" localSheetId="1" hidden="1">{#N/A,#N/A,FALSE,"Edison";#N/A,#N/A,FALSE," EIX"}</definedName>
    <definedName name="___a2_4_1" hidden="1">{#N/A,#N/A,FALSE,"Edison";#N/A,#N/A,FALSE," EIX"}</definedName>
    <definedName name="___a2_4_1_1" localSheetId="16" hidden="1">{#N/A,#N/A,FALSE,"Edison";#N/A,#N/A,FALSE," EIX"}</definedName>
    <definedName name="___a2_4_1_1" localSheetId="1" hidden="1">{#N/A,#N/A,FALSE,"Edison";#N/A,#N/A,FALSE," EIX"}</definedName>
    <definedName name="___a2_4_1_1" hidden="1">{#N/A,#N/A,FALSE,"Edison";#N/A,#N/A,FALSE," EIX"}</definedName>
    <definedName name="___a2_4_2" localSheetId="16" hidden="1">{#N/A,#N/A,FALSE,"Edison";#N/A,#N/A,FALSE," EIX"}</definedName>
    <definedName name="___a2_4_2" localSheetId="1" hidden="1">{#N/A,#N/A,FALSE,"Edison";#N/A,#N/A,FALSE," EIX"}</definedName>
    <definedName name="___a2_4_2" hidden="1">{#N/A,#N/A,FALSE,"Edison";#N/A,#N/A,FALSE," EIX"}</definedName>
    <definedName name="___a2_4_2_1" localSheetId="16" hidden="1">{#N/A,#N/A,FALSE,"Edison";#N/A,#N/A,FALSE," EIX"}</definedName>
    <definedName name="___a2_4_2_1" localSheetId="1" hidden="1">{#N/A,#N/A,FALSE,"Edison";#N/A,#N/A,FALSE," EIX"}</definedName>
    <definedName name="___a2_4_2_1" hidden="1">{#N/A,#N/A,FALSE,"Edison";#N/A,#N/A,FALSE," EIX"}</definedName>
    <definedName name="___a2_4_3" localSheetId="16" hidden="1">{#N/A,#N/A,FALSE,"Edison";#N/A,#N/A,FALSE," EIX"}</definedName>
    <definedName name="___a2_4_3" localSheetId="1" hidden="1">{#N/A,#N/A,FALSE,"Edison";#N/A,#N/A,FALSE," EIX"}</definedName>
    <definedName name="___a2_4_3" hidden="1">{#N/A,#N/A,FALSE,"Edison";#N/A,#N/A,FALSE," EIX"}</definedName>
    <definedName name="___a2_4_3_1" localSheetId="16" hidden="1">{#N/A,#N/A,FALSE,"Edison";#N/A,#N/A,FALSE," EIX"}</definedName>
    <definedName name="___a2_4_3_1" localSheetId="1" hidden="1">{#N/A,#N/A,FALSE,"Edison";#N/A,#N/A,FALSE," EIX"}</definedName>
    <definedName name="___a2_4_3_1" hidden="1">{#N/A,#N/A,FALSE,"Edison";#N/A,#N/A,FALSE," EIX"}</definedName>
    <definedName name="___a2_4_4" localSheetId="16" hidden="1">{#N/A,#N/A,FALSE,"Edison";#N/A,#N/A,FALSE," EIX"}</definedName>
    <definedName name="___a2_4_4" localSheetId="1" hidden="1">{#N/A,#N/A,FALSE,"Edison";#N/A,#N/A,FALSE," EIX"}</definedName>
    <definedName name="___a2_4_4" hidden="1">{#N/A,#N/A,FALSE,"Edison";#N/A,#N/A,FALSE," EIX"}</definedName>
    <definedName name="___a2_4_4_1" localSheetId="16" hidden="1">{#N/A,#N/A,FALSE,"Edison";#N/A,#N/A,FALSE," EIX"}</definedName>
    <definedName name="___a2_4_4_1" localSheetId="1" hidden="1">{#N/A,#N/A,FALSE,"Edison";#N/A,#N/A,FALSE," EIX"}</definedName>
    <definedName name="___a2_4_4_1" hidden="1">{#N/A,#N/A,FALSE,"Edison";#N/A,#N/A,FALSE," EIX"}</definedName>
    <definedName name="___a2_4_5" localSheetId="16" hidden="1">{#N/A,#N/A,FALSE,"Edison";#N/A,#N/A,FALSE," EIX"}</definedName>
    <definedName name="___a2_4_5" localSheetId="1" hidden="1">{#N/A,#N/A,FALSE,"Edison";#N/A,#N/A,FALSE," EIX"}</definedName>
    <definedName name="___a2_4_5" hidden="1">{#N/A,#N/A,FALSE,"Edison";#N/A,#N/A,FALSE," EIX"}</definedName>
    <definedName name="___a2_4_5_1" localSheetId="16" hidden="1">{#N/A,#N/A,FALSE,"Edison";#N/A,#N/A,FALSE," EIX"}</definedName>
    <definedName name="___a2_4_5_1" localSheetId="1" hidden="1">{#N/A,#N/A,FALSE,"Edison";#N/A,#N/A,FALSE," EIX"}</definedName>
    <definedName name="___a2_4_5_1" hidden="1">{#N/A,#N/A,FALSE,"Edison";#N/A,#N/A,FALSE," EIX"}</definedName>
    <definedName name="___a2_5" localSheetId="16" hidden="1">{#N/A,#N/A,FALSE,"Edison";#N/A,#N/A,FALSE," EIX"}</definedName>
    <definedName name="___a2_5" localSheetId="1" hidden="1">{#N/A,#N/A,FALSE,"Edison";#N/A,#N/A,FALSE," EIX"}</definedName>
    <definedName name="___a2_5" hidden="1">{#N/A,#N/A,FALSE,"Edison";#N/A,#N/A,FALSE," EIX"}</definedName>
    <definedName name="___a2_5_1" localSheetId="16" hidden="1">{#N/A,#N/A,FALSE,"Edison";#N/A,#N/A,FALSE," EIX"}</definedName>
    <definedName name="___a2_5_1" localSheetId="1" hidden="1">{#N/A,#N/A,FALSE,"Edison";#N/A,#N/A,FALSE," EIX"}</definedName>
    <definedName name="___a2_5_1" hidden="1">{#N/A,#N/A,FALSE,"Edison";#N/A,#N/A,FALSE," EIX"}</definedName>
    <definedName name="___a2_5_1_1" localSheetId="16" hidden="1">{#N/A,#N/A,FALSE,"Edison";#N/A,#N/A,FALSE," EIX"}</definedName>
    <definedName name="___a2_5_1_1" localSheetId="1" hidden="1">{#N/A,#N/A,FALSE,"Edison";#N/A,#N/A,FALSE," EIX"}</definedName>
    <definedName name="___a2_5_1_1" hidden="1">{#N/A,#N/A,FALSE,"Edison";#N/A,#N/A,FALSE," EIX"}</definedName>
    <definedName name="___a2_5_2" localSheetId="16" hidden="1">{#N/A,#N/A,FALSE,"Edison";#N/A,#N/A,FALSE," EIX"}</definedName>
    <definedName name="___a2_5_2" localSheetId="1" hidden="1">{#N/A,#N/A,FALSE,"Edison";#N/A,#N/A,FALSE," EIX"}</definedName>
    <definedName name="___a2_5_2" hidden="1">{#N/A,#N/A,FALSE,"Edison";#N/A,#N/A,FALSE," EIX"}</definedName>
    <definedName name="___a2_5_2_1" localSheetId="16" hidden="1">{#N/A,#N/A,FALSE,"Edison";#N/A,#N/A,FALSE," EIX"}</definedName>
    <definedName name="___a2_5_2_1" localSheetId="1" hidden="1">{#N/A,#N/A,FALSE,"Edison";#N/A,#N/A,FALSE," EIX"}</definedName>
    <definedName name="___a2_5_2_1" hidden="1">{#N/A,#N/A,FALSE,"Edison";#N/A,#N/A,FALSE," EIX"}</definedName>
    <definedName name="___a2_5_3" localSheetId="16" hidden="1">{#N/A,#N/A,FALSE,"Edison";#N/A,#N/A,FALSE," EIX"}</definedName>
    <definedName name="___a2_5_3" localSheetId="1" hidden="1">{#N/A,#N/A,FALSE,"Edison";#N/A,#N/A,FALSE," EIX"}</definedName>
    <definedName name="___a2_5_3" hidden="1">{#N/A,#N/A,FALSE,"Edison";#N/A,#N/A,FALSE," EIX"}</definedName>
    <definedName name="___a2_5_3_1" localSheetId="16" hidden="1">{#N/A,#N/A,FALSE,"Edison";#N/A,#N/A,FALSE," EIX"}</definedName>
    <definedName name="___a2_5_3_1" localSheetId="1" hidden="1">{#N/A,#N/A,FALSE,"Edison";#N/A,#N/A,FALSE," EIX"}</definedName>
    <definedName name="___a2_5_3_1" hidden="1">{#N/A,#N/A,FALSE,"Edison";#N/A,#N/A,FALSE," EIX"}</definedName>
    <definedName name="___a2_5_4" localSheetId="16" hidden="1">{#N/A,#N/A,FALSE,"Edison";#N/A,#N/A,FALSE," EIX"}</definedName>
    <definedName name="___a2_5_4" localSheetId="1" hidden="1">{#N/A,#N/A,FALSE,"Edison";#N/A,#N/A,FALSE," EIX"}</definedName>
    <definedName name="___a2_5_4" hidden="1">{#N/A,#N/A,FALSE,"Edison";#N/A,#N/A,FALSE," EIX"}</definedName>
    <definedName name="___a2_5_4_1" localSheetId="16" hidden="1">{#N/A,#N/A,FALSE,"Edison";#N/A,#N/A,FALSE," EIX"}</definedName>
    <definedName name="___a2_5_4_1" localSheetId="1" hidden="1">{#N/A,#N/A,FALSE,"Edison";#N/A,#N/A,FALSE," EIX"}</definedName>
    <definedName name="___a2_5_4_1" hidden="1">{#N/A,#N/A,FALSE,"Edison";#N/A,#N/A,FALSE," EIX"}</definedName>
    <definedName name="___a2_5_5" localSheetId="16" hidden="1">{#N/A,#N/A,FALSE,"Edison";#N/A,#N/A,FALSE," EIX"}</definedName>
    <definedName name="___a2_5_5" localSheetId="1" hidden="1">{#N/A,#N/A,FALSE,"Edison";#N/A,#N/A,FALSE," EIX"}</definedName>
    <definedName name="___a2_5_5" hidden="1">{#N/A,#N/A,FALSE,"Edison";#N/A,#N/A,FALSE," EIX"}</definedName>
    <definedName name="___a2_5_5_1" localSheetId="16" hidden="1">{#N/A,#N/A,FALSE,"Edison";#N/A,#N/A,FALSE," EIX"}</definedName>
    <definedName name="___a2_5_5_1" localSheetId="1" hidden="1">{#N/A,#N/A,FALSE,"Edison";#N/A,#N/A,FALSE," EIX"}</definedName>
    <definedName name="___a2_5_5_1" hidden="1">{#N/A,#N/A,FALSE,"Edison";#N/A,#N/A,FALSE," EIX"}</definedName>
    <definedName name="___bb2" localSheetId="16" hidden="1">{#N/A,#N/A,FALSE,"Edison";#N/A,#N/A,FALSE," EIX"}</definedName>
    <definedName name="___bb2" localSheetId="1" hidden="1">{#N/A,#N/A,FALSE,"Edison";#N/A,#N/A,FALSE," EIX"}</definedName>
    <definedName name="___bb2" hidden="1">{#N/A,#N/A,FALSE,"Edison";#N/A,#N/A,FALSE," EIX"}</definedName>
    <definedName name="___bb2_1" localSheetId="16" hidden="1">{#N/A,#N/A,FALSE,"Edison";#N/A,#N/A,FALSE," EIX"}</definedName>
    <definedName name="___bb2_1" localSheetId="1" hidden="1">{#N/A,#N/A,FALSE,"Edison";#N/A,#N/A,FALSE," EIX"}</definedName>
    <definedName name="___bb2_1" hidden="1">{#N/A,#N/A,FALSE,"Edison";#N/A,#N/A,FALSE," EIX"}</definedName>
    <definedName name="___bb2_1_1" localSheetId="16" hidden="1">{#N/A,#N/A,FALSE,"Edison";#N/A,#N/A,FALSE," EIX"}</definedName>
    <definedName name="___bb2_1_1" localSheetId="1" hidden="1">{#N/A,#N/A,FALSE,"Edison";#N/A,#N/A,FALSE," EIX"}</definedName>
    <definedName name="___bb2_1_1" hidden="1">{#N/A,#N/A,FALSE,"Edison";#N/A,#N/A,FALSE," EIX"}</definedName>
    <definedName name="___bb2_1_1_1" localSheetId="16" hidden="1">{#N/A,#N/A,FALSE,"Edison";#N/A,#N/A,FALSE," EIX"}</definedName>
    <definedName name="___bb2_1_1_1" localSheetId="1" hidden="1">{#N/A,#N/A,FALSE,"Edison";#N/A,#N/A,FALSE," EIX"}</definedName>
    <definedName name="___bb2_1_1_1" hidden="1">{#N/A,#N/A,FALSE,"Edison";#N/A,#N/A,FALSE," EIX"}</definedName>
    <definedName name="___bb2_1_2" localSheetId="16" hidden="1">{#N/A,#N/A,FALSE,"Edison";#N/A,#N/A,FALSE," EIX"}</definedName>
    <definedName name="___bb2_1_2" localSheetId="1" hidden="1">{#N/A,#N/A,FALSE,"Edison";#N/A,#N/A,FALSE," EIX"}</definedName>
    <definedName name="___bb2_1_2" hidden="1">{#N/A,#N/A,FALSE,"Edison";#N/A,#N/A,FALSE," EIX"}</definedName>
    <definedName name="___bb2_1_2_1" localSheetId="16" hidden="1">{#N/A,#N/A,FALSE,"Edison";#N/A,#N/A,FALSE," EIX"}</definedName>
    <definedName name="___bb2_1_2_1" localSheetId="1" hidden="1">{#N/A,#N/A,FALSE,"Edison";#N/A,#N/A,FALSE," EIX"}</definedName>
    <definedName name="___bb2_1_2_1" hidden="1">{#N/A,#N/A,FALSE,"Edison";#N/A,#N/A,FALSE," EIX"}</definedName>
    <definedName name="___bb2_1_3" localSheetId="16" hidden="1">{#N/A,#N/A,FALSE,"Edison";#N/A,#N/A,FALSE," EIX"}</definedName>
    <definedName name="___bb2_1_3" localSheetId="1" hidden="1">{#N/A,#N/A,FALSE,"Edison";#N/A,#N/A,FALSE," EIX"}</definedName>
    <definedName name="___bb2_1_3" hidden="1">{#N/A,#N/A,FALSE,"Edison";#N/A,#N/A,FALSE," EIX"}</definedName>
    <definedName name="___bb2_1_3_1" localSheetId="16" hidden="1">{#N/A,#N/A,FALSE,"Edison";#N/A,#N/A,FALSE," EIX"}</definedName>
    <definedName name="___bb2_1_3_1" localSheetId="1" hidden="1">{#N/A,#N/A,FALSE,"Edison";#N/A,#N/A,FALSE," EIX"}</definedName>
    <definedName name="___bb2_1_3_1" hidden="1">{#N/A,#N/A,FALSE,"Edison";#N/A,#N/A,FALSE," EIX"}</definedName>
    <definedName name="___bb2_1_4" localSheetId="16" hidden="1">{#N/A,#N/A,FALSE,"Edison";#N/A,#N/A,FALSE," EIX"}</definedName>
    <definedName name="___bb2_1_4" localSheetId="1" hidden="1">{#N/A,#N/A,FALSE,"Edison";#N/A,#N/A,FALSE," EIX"}</definedName>
    <definedName name="___bb2_1_4" hidden="1">{#N/A,#N/A,FALSE,"Edison";#N/A,#N/A,FALSE," EIX"}</definedName>
    <definedName name="___bb2_1_4_1" localSheetId="16" hidden="1">{#N/A,#N/A,FALSE,"Edison";#N/A,#N/A,FALSE," EIX"}</definedName>
    <definedName name="___bb2_1_4_1" localSheetId="1" hidden="1">{#N/A,#N/A,FALSE,"Edison";#N/A,#N/A,FALSE," EIX"}</definedName>
    <definedName name="___bb2_1_4_1" hidden="1">{#N/A,#N/A,FALSE,"Edison";#N/A,#N/A,FALSE," EIX"}</definedName>
    <definedName name="___bb2_1_5" localSheetId="16" hidden="1">{#N/A,#N/A,FALSE,"Edison";#N/A,#N/A,FALSE," EIX"}</definedName>
    <definedName name="___bb2_1_5" localSheetId="1" hidden="1">{#N/A,#N/A,FALSE,"Edison";#N/A,#N/A,FALSE," EIX"}</definedName>
    <definedName name="___bb2_1_5" hidden="1">{#N/A,#N/A,FALSE,"Edison";#N/A,#N/A,FALSE," EIX"}</definedName>
    <definedName name="___bb2_1_5_1" localSheetId="16" hidden="1">{#N/A,#N/A,FALSE,"Edison";#N/A,#N/A,FALSE," EIX"}</definedName>
    <definedName name="___bb2_1_5_1" localSheetId="1" hidden="1">{#N/A,#N/A,FALSE,"Edison";#N/A,#N/A,FALSE," EIX"}</definedName>
    <definedName name="___bb2_1_5_1" hidden="1">{#N/A,#N/A,FALSE,"Edison";#N/A,#N/A,FALSE," EIX"}</definedName>
    <definedName name="___bb2_2" localSheetId="16" hidden="1">{#N/A,#N/A,FALSE,"Edison";#N/A,#N/A,FALSE," EIX"}</definedName>
    <definedName name="___bb2_2" localSheetId="1" hidden="1">{#N/A,#N/A,FALSE,"Edison";#N/A,#N/A,FALSE," EIX"}</definedName>
    <definedName name="___bb2_2" hidden="1">{#N/A,#N/A,FALSE,"Edison";#N/A,#N/A,FALSE," EIX"}</definedName>
    <definedName name="___bb2_2_1" localSheetId="16" hidden="1">{#N/A,#N/A,FALSE,"Edison";#N/A,#N/A,FALSE," EIX"}</definedName>
    <definedName name="___bb2_2_1" localSheetId="1" hidden="1">{#N/A,#N/A,FALSE,"Edison";#N/A,#N/A,FALSE," EIX"}</definedName>
    <definedName name="___bb2_2_1" hidden="1">{#N/A,#N/A,FALSE,"Edison";#N/A,#N/A,FALSE," EIX"}</definedName>
    <definedName name="___bb2_2_1_1" localSheetId="16" hidden="1">{#N/A,#N/A,FALSE,"Edison";#N/A,#N/A,FALSE," EIX"}</definedName>
    <definedName name="___bb2_2_1_1" localSheetId="1" hidden="1">{#N/A,#N/A,FALSE,"Edison";#N/A,#N/A,FALSE," EIX"}</definedName>
    <definedName name="___bb2_2_1_1" hidden="1">{#N/A,#N/A,FALSE,"Edison";#N/A,#N/A,FALSE," EIX"}</definedName>
    <definedName name="___bb2_2_2" localSheetId="16" hidden="1">{#N/A,#N/A,FALSE,"Edison";#N/A,#N/A,FALSE," EIX"}</definedName>
    <definedName name="___bb2_2_2" localSheetId="1" hidden="1">{#N/A,#N/A,FALSE,"Edison";#N/A,#N/A,FALSE," EIX"}</definedName>
    <definedName name="___bb2_2_2" hidden="1">{#N/A,#N/A,FALSE,"Edison";#N/A,#N/A,FALSE," EIX"}</definedName>
    <definedName name="___bb2_2_2_1" localSheetId="16" hidden="1">{#N/A,#N/A,FALSE,"Edison";#N/A,#N/A,FALSE," EIX"}</definedName>
    <definedName name="___bb2_2_2_1" localSheetId="1" hidden="1">{#N/A,#N/A,FALSE,"Edison";#N/A,#N/A,FALSE," EIX"}</definedName>
    <definedName name="___bb2_2_2_1" hidden="1">{#N/A,#N/A,FALSE,"Edison";#N/A,#N/A,FALSE," EIX"}</definedName>
    <definedName name="___bb2_2_3" localSheetId="16" hidden="1">{#N/A,#N/A,FALSE,"Edison";#N/A,#N/A,FALSE," EIX"}</definedName>
    <definedName name="___bb2_2_3" localSheetId="1" hidden="1">{#N/A,#N/A,FALSE,"Edison";#N/A,#N/A,FALSE," EIX"}</definedName>
    <definedName name="___bb2_2_3" hidden="1">{#N/A,#N/A,FALSE,"Edison";#N/A,#N/A,FALSE," EIX"}</definedName>
    <definedName name="___bb2_2_3_1" localSheetId="16" hidden="1">{#N/A,#N/A,FALSE,"Edison";#N/A,#N/A,FALSE," EIX"}</definedName>
    <definedName name="___bb2_2_3_1" localSheetId="1" hidden="1">{#N/A,#N/A,FALSE,"Edison";#N/A,#N/A,FALSE," EIX"}</definedName>
    <definedName name="___bb2_2_3_1" hidden="1">{#N/A,#N/A,FALSE,"Edison";#N/A,#N/A,FALSE," EIX"}</definedName>
    <definedName name="___bb2_2_4" localSheetId="16" hidden="1">{#N/A,#N/A,FALSE,"Edison";#N/A,#N/A,FALSE," EIX"}</definedName>
    <definedName name="___bb2_2_4" localSheetId="1" hidden="1">{#N/A,#N/A,FALSE,"Edison";#N/A,#N/A,FALSE," EIX"}</definedName>
    <definedName name="___bb2_2_4" hidden="1">{#N/A,#N/A,FALSE,"Edison";#N/A,#N/A,FALSE," EIX"}</definedName>
    <definedName name="___bb2_2_4_1" localSheetId="16" hidden="1">{#N/A,#N/A,FALSE,"Edison";#N/A,#N/A,FALSE," EIX"}</definedName>
    <definedName name="___bb2_2_4_1" localSheetId="1" hidden="1">{#N/A,#N/A,FALSE,"Edison";#N/A,#N/A,FALSE," EIX"}</definedName>
    <definedName name="___bb2_2_4_1" hidden="1">{#N/A,#N/A,FALSE,"Edison";#N/A,#N/A,FALSE," EIX"}</definedName>
    <definedName name="___bb2_2_5" localSheetId="16" hidden="1">{#N/A,#N/A,FALSE,"Edison";#N/A,#N/A,FALSE," EIX"}</definedName>
    <definedName name="___bb2_2_5" localSheetId="1" hidden="1">{#N/A,#N/A,FALSE,"Edison";#N/A,#N/A,FALSE," EIX"}</definedName>
    <definedName name="___bb2_2_5" hidden="1">{#N/A,#N/A,FALSE,"Edison";#N/A,#N/A,FALSE," EIX"}</definedName>
    <definedName name="___bb2_2_5_1" localSheetId="16" hidden="1">{#N/A,#N/A,FALSE,"Edison";#N/A,#N/A,FALSE," EIX"}</definedName>
    <definedName name="___bb2_2_5_1" localSheetId="1" hidden="1">{#N/A,#N/A,FALSE,"Edison";#N/A,#N/A,FALSE," EIX"}</definedName>
    <definedName name="___bb2_2_5_1" hidden="1">{#N/A,#N/A,FALSE,"Edison";#N/A,#N/A,FALSE," EIX"}</definedName>
    <definedName name="___bb2_3" localSheetId="16" hidden="1">{#N/A,#N/A,FALSE,"Edison";#N/A,#N/A,FALSE," EIX"}</definedName>
    <definedName name="___bb2_3" localSheetId="1" hidden="1">{#N/A,#N/A,FALSE,"Edison";#N/A,#N/A,FALSE," EIX"}</definedName>
    <definedName name="___bb2_3" hidden="1">{#N/A,#N/A,FALSE,"Edison";#N/A,#N/A,FALSE," EIX"}</definedName>
    <definedName name="___bb2_3_1" localSheetId="16" hidden="1">{#N/A,#N/A,FALSE,"Edison";#N/A,#N/A,FALSE," EIX"}</definedName>
    <definedName name="___bb2_3_1" localSheetId="1" hidden="1">{#N/A,#N/A,FALSE,"Edison";#N/A,#N/A,FALSE," EIX"}</definedName>
    <definedName name="___bb2_3_1" hidden="1">{#N/A,#N/A,FALSE,"Edison";#N/A,#N/A,FALSE," EIX"}</definedName>
    <definedName name="___bb2_3_1_1" localSheetId="16" hidden="1">{#N/A,#N/A,FALSE,"Edison";#N/A,#N/A,FALSE," EIX"}</definedName>
    <definedName name="___bb2_3_1_1" localSheetId="1" hidden="1">{#N/A,#N/A,FALSE,"Edison";#N/A,#N/A,FALSE," EIX"}</definedName>
    <definedName name="___bb2_3_1_1" hidden="1">{#N/A,#N/A,FALSE,"Edison";#N/A,#N/A,FALSE," EIX"}</definedName>
    <definedName name="___bb2_3_2" localSheetId="16" hidden="1">{#N/A,#N/A,FALSE,"Edison";#N/A,#N/A,FALSE," EIX"}</definedName>
    <definedName name="___bb2_3_2" localSheetId="1" hidden="1">{#N/A,#N/A,FALSE,"Edison";#N/A,#N/A,FALSE," EIX"}</definedName>
    <definedName name="___bb2_3_2" hidden="1">{#N/A,#N/A,FALSE,"Edison";#N/A,#N/A,FALSE," EIX"}</definedName>
    <definedName name="___bb2_3_2_1" localSheetId="16" hidden="1">{#N/A,#N/A,FALSE,"Edison";#N/A,#N/A,FALSE," EIX"}</definedName>
    <definedName name="___bb2_3_2_1" localSheetId="1" hidden="1">{#N/A,#N/A,FALSE,"Edison";#N/A,#N/A,FALSE," EIX"}</definedName>
    <definedName name="___bb2_3_2_1" hidden="1">{#N/A,#N/A,FALSE,"Edison";#N/A,#N/A,FALSE," EIX"}</definedName>
    <definedName name="___bb2_3_3" localSheetId="16" hidden="1">{#N/A,#N/A,FALSE,"Edison";#N/A,#N/A,FALSE," EIX"}</definedName>
    <definedName name="___bb2_3_3" localSheetId="1" hidden="1">{#N/A,#N/A,FALSE,"Edison";#N/A,#N/A,FALSE," EIX"}</definedName>
    <definedName name="___bb2_3_3" hidden="1">{#N/A,#N/A,FALSE,"Edison";#N/A,#N/A,FALSE," EIX"}</definedName>
    <definedName name="___bb2_3_3_1" localSheetId="16" hidden="1">{#N/A,#N/A,FALSE,"Edison";#N/A,#N/A,FALSE," EIX"}</definedName>
    <definedName name="___bb2_3_3_1" localSheetId="1" hidden="1">{#N/A,#N/A,FALSE,"Edison";#N/A,#N/A,FALSE," EIX"}</definedName>
    <definedName name="___bb2_3_3_1" hidden="1">{#N/A,#N/A,FALSE,"Edison";#N/A,#N/A,FALSE," EIX"}</definedName>
    <definedName name="___bb2_3_4" localSheetId="16" hidden="1">{#N/A,#N/A,FALSE,"Edison";#N/A,#N/A,FALSE," EIX"}</definedName>
    <definedName name="___bb2_3_4" localSheetId="1" hidden="1">{#N/A,#N/A,FALSE,"Edison";#N/A,#N/A,FALSE," EIX"}</definedName>
    <definedName name="___bb2_3_4" hidden="1">{#N/A,#N/A,FALSE,"Edison";#N/A,#N/A,FALSE," EIX"}</definedName>
    <definedName name="___bb2_3_4_1" localSheetId="16" hidden="1">{#N/A,#N/A,FALSE,"Edison";#N/A,#N/A,FALSE," EIX"}</definedName>
    <definedName name="___bb2_3_4_1" localSheetId="1" hidden="1">{#N/A,#N/A,FALSE,"Edison";#N/A,#N/A,FALSE," EIX"}</definedName>
    <definedName name="___bb2_3_4_1" hidden="1">{#N/A,#N/A,FALSE,"Edison";#N/A,#N/A,FALSE," EIX"}</definedName>
    <definedName name="___bb2_3_5" localSheetId="16" hidden="1">{#N/A,#N/A,FALSE,"Edison";#N/A,#N/A,FALSE," EIX"}</definedName>
    <definedName name="___bb2_3_5" localSheetId="1" hidden="1">{#N/A,#N/A,FALSE,"Edison";#N/A,#N/A,FALSE," EIX"}</definedName>
    <definedName name="___bb2_3_5" hidden="1">{#N/A,#N/A,FALSE,"Edison";#N/A,#N/A,FALSE," EIX"}</definedName>
    <definedName name="___bb2_3_5_1" localSheetId="16" hidden="1">{#N/A,#N/A,FALSE,"Edison";#N/A,#N/A,FALSE," EIX"}</definedName>
    <definedName name="___bb2_3_5_1" localSheetId="1" hidden="1">{#N/A,#N/A,FALSE,"Edison";#N/A,#N/A,FALSE," EIX"}</definedName>
    <definedName name="___bb2_3_5_1" hidden="1">{#N/A,#N/A,FALSE,"Edison";#N/A,#N/A,FALSE," EIX"}</definedName>
    <definedName name="___bb2_4" localSheetId="16" hidden="1">{#N/A,#N/A,FALSE,"Edison";#N/A,#N/A,FALSE," EIX"}</definedName>
    <definedName name="___bb2_4" localSheetId="1" hidden="1">{#N/A,#N/A,FALSE,"Edison";#N/A,#N/A,FALSE," EIX"}</definedName>
    <definedName name="___bb2_4" hidden="1">{#N/A,#N/A,FALSE,"Edison";#N/A,#N/A,FALSE," EIX"}</definedName>
    <definedName name="___bb2_4_1" localSheetId="16" hidden="1">{#N/A,#N/A,FALSE,"Edison";#N/A,#N/A,FALSE," EIX"}</definedName>
    <definedName name="___bb2_4_1" localSheetId="1" hidden="1">{#N/A,#N/A,FALSE,"Edison";#N/A,#N/A,FALSE," EIX"}</definedName>
    <definedName name="___bb2_4_1" hidden="1">{#N/A,#N/A,FALSE,"Edison";#N/A,#N/A,FALSE," EIX"}</definedName>
    <definedName name="___bb2_4_1_1" localSheetId="16" hidden="1">{#N/A,#N/A,FALSE,"Edison";#N/A,#N/A,FALSE," EIX"}</definedName>
    <definedName name="___bb2_4_1_1" localSheetId="1" hidden="1">{#N/A,#N/A,FALSE,"Edison";#N/A,#N/A,FALSE," EIX"}</definedName>
    <definedName name="___bb2_4_1_1" hidden="1">{#N/A,#N/A,FALSE,"Edison";#N/A,#N/A,FALSE," EIX"}</definedName>
    <definedName name="___bb2_4_2" localSheetId="16" hidden="1">{#N/A,#N/A,FALSE,"Edison";#N/A,#N/A,FALSE," EIX"}</definedName>
    <definedName name="___bb2_4_2" localSheetId="1" hidden="1">{#N/A,#N/A,FALSE,"Edison";#N/A,#N/A,FALSE," EIX"}</definedName>
    <definedName name="___bb2_4_2" hidden="1">{#N/A,#N/A,FALSE,"Edison";#N/A,#N/A,FALSE," EIX"}</definedName>
    <definedName name="___bb2_4_2_1" localSheetId="16" hidden="1">{#N/A,#N/A,FALSE,"Edison";#N/A,#N/A,FALSE," EIX"}</definedName>
    <definedName name="___bb2_4_2_1" localSheetId="1" hidden="1">{#N/A,#N/A,FALSE,"Edison";#N/A,#N/A,FALSE," EIX"}</definedName>
    <definedName name="___bb2_4_2_1" hidden="1">{#N/A,#N/A,FALSE,"Edison";#N/A,#N/A,FALSE," EIX"}</definedName>
    <definedName name="___bb2_4_3" localSheetId="16" hidden="1">{#N/A,#N/A,FALSE,"Edison";#N/A,#N/A,FALSE," EIX"}</definedName>
    <definedName name="___bb2_4_3" localSheetId="1" hidden="1">{#N/A,#N/A,FALSE,"Edison";#N/A,#N/A,FALSE," EIX"}</definedName>
    <definedName name="___bb2_4_3" hidden="1">{#N/A,#N/A,FALSE,"Edison";#N/A,#N/A,FALSE," EIX"}</definedName>
    <definedName name="___bb2_4_3_1" localSheetId="16" hidden="1">{#N/A,#N/A,FALSE,"Edison";#N/A,#N/A,FALSE," EIX"}</definedName>
    <definedName name="___bb2_4_3_1" localSheetId="1" hidden="1">{#N/A,#N/A,FALSE,"Edison";#N/A,#N/A,FALSE," EIX"}</definedName>
    <definedName name="___bb2_4_3_1" hidden="1">{#N/A,#N/A,FALSE,"Edison";#N/A,#N/A,FALSE," EIX"}</definedName>
    <definedName name="___bb2_4_4" localSheetId="16" hidden="1">{#N/A,#N/A,FALSE,"Edison";#N/A,#N/A,FALSE," EIX"}</definedName>
    <definedName name="___bb2_4_4" localSheetId="1" hidden="1">{#N/A,#N/A,FALSE,"Edison";#N/A,#N/A,FALSE," EIX"}</definedName>
    <definedName name="___bb2_4_4" hidden="1">{#N/A,#N/A,FALSE,"Edison";#N/A,#N/A,FALSE," EIX"}</definedName>
    <definedName name="___bb2_4_4_1" localSheetId="16" hidden="1">{#N/A,#N/A,FALSE,"Edison";#N/A,#N/A,FALSE," EIX"}</definedName>
    <definedName name="___bb2_4_4_1" localSheetId="1" hidden="1">{#N/A,#N/A,FALSE,"Edison";#N/A,#N/A,FALSE," EIX"}</definedName>
    <definedName name="___bb2_4_4_1" hidden="1">{#N/A,#N/A,FALSE,"Edison";#N/A,#N/A,FALSE," EIX"}</definedName>
    <definedName name="___bb2_4_5" localSheetId="16" hidden="1">{#N/A,#N/A,FALSE,"Edison";#N/A,#N/A,FALSE," EIX"}</definedName>
    <definedName name="___bb2_4_5" localSheetId="1" hidden="1">{#N/A,#N/A,FALSE,"Edison";#N/A,#N/A,FALSE," EIX"}</definedName>
    <definedName name="___bb2_4_5" hidden="1">{#N/A,#N/A,FALSE,"Edison";#N/A,#N/A,FALSE," EIX"}</definedName>
    <definedName name="___bb2_4_5_1" localSheetId="16" hidden="1">{#N/A,#N/A,FALSE,"Edison";#N/A,#N/A,FALSE," EIX"}</definedName>
    <definedName name="___bb2_4_5_1" localSheetId="1" hidden="1">{#N/A,#N/A,FALSE,"Edison";#N/A,#N/A,FALSE," EIX"}</definedName>
    <definedName name="___bb2_4_5_1" hidden="1">{#N/A,#N/A,FALSE,"Edison";#N/A,#N/A,FALSE," EIX"}</definedName>
    <definedName name="___bb2_5" localSheetId="16" hidden="1">{#N/A,#N/A,FALSE,"Edison";#N/A,#N/A,FALSE," EIX"}</definedName>
    <definedName name="___bb2_5" localSheetId="1" hidden="1">{#N/A,#N/A,FALSE,"Edison";#N/A,#N/A,FALSE," EIX"}</definedName>
    <definedName name="___bb2_5" hidden="1">{#N/A,#N/A,FALSE,"Edison";#N/A,#N/A,FALSE," EIX"}</definedName>
    <definedName name="___bb2_5_1" localSheetId="16" hidden="1">{#N/A,#N/A,FALSE,"Edison";#N/A,#N/A,FALSE," EIX"}</definedName>
    <definedName name="___bb2_5_1" localSheetId="1" hidden="1">{#N/A,#N/A,FALSE,"Edison";#N/A,#N/A,FALSE," EIX"}</definedName>
    <definedName name="___bb2_5_1" hidden="1">{#N/A,#N/A,FALSE,"Edison";#N/A,#N/A,FALSE," EIX"}</definedName>
    <definedName name="___bb2_5_1_1" localSheetId="16" hidden="1">{#N/A,#N/A,FALSE,"Edison";#N/A,#N/A,FALSE," EIX"}</definedName>
    <definedName name="___bb2_5_1_1" localSheetId="1" hidden="1">{#N/A,#N/A,FALSE,"Edison";#N/A,#N/A,FALSE," EIX"}</definedName>
    <definedName name="___bb2_5_1_1" hidden="1">{#N/A,#N/A,FALSE,"Edison";#N/A,#N/A,FALSE," EIX"}</definedName>
    <definedName name="___bb2_5_2" localSheetId="16" hidden="1">{#N/A,#N/A,FALSE,"Edison";#N/A,#N/A,FALSE," EIX"}</definedName>
    <definedName name="___bb2_5_2" localSheetId="1" hidden="1">{#N/A,#N/A,FALSE,"Edison";#N/A,#N/A,FALSE," EIX"}</definedName>
    <definedName name="___bb2_5_2" hidden="1">{#N/A,#N/A,FALSE,"Edison";#N/A,#N/A,FALSE," EIX"}</definedName>
    <definedName name="___bb2_5_2_1" localSheetId="16" hidden="1">{#N/A,#N/A,FALSE,"Edison";#N/A,#N/A,FALSE," EIX"}</definedName>
    <definedName name="___bb2_5_2_1" localSheetId="1" hidden="1">{#N/A,#N/A,FALSE,"Edison";#N/A,#N/A,FALSE," EIX"}</definedName>
    <definedName name="___bb2_5_2_1" hidden="1">{#N/A,#N/A,FALSE,"Edison";#N/A,#N/A,FALSE," EIX"}</definedName>
    <definedName name="___bb2_5_3" localSheetId="16" hidden="1">{#N/A,#N/A,FALSE,"Edison";#N/A,#N/A,FALSE," EIX"}</definedName>
    <definedName name="___bb2_5_3" localSheetId="1" hidden="1">{#N/A,#N/A,FALSE,"Edison";#N/A,#N/A,FALSE," EIX"}</definedName>
    <definedName name="___bb2_5_3" hidden="1">{#N/A,#N/A,FALSE,"Edison";#N/A,#N/A,FALSE," EIX"}</definedName>
    <definedName name="___bb2_5_3_1" localSheetId="16" hidden="1">{#N/A,#N/A,FALSE,"Edison";#N/A,#N/A,FALSE," EIX"}</definedName>
    <definedName name="___bb2_5_3_1" localSheetId="1" hidden="1">{#N/A,#N/A,FALSE,"Edison";#N/A,#N/A,FALSE," EIX"}</definedName>
    <definedName name="___bb2_5_3_1" hidden="1">{#N/A,#N/A,FALSE,"Edison";#N/A,#N/A,FALSE," EIX"}</definedName>
    <definedName name="___bb2_5_4" localSheetId="16" hidden="1">{#N/A,#N/A,FALSE,"Edison";#N/A,#N/A,FALSE," EIX"}</definedName>
    <definedName name="___bb2_5_4" localSheetId="1" hidden="1">{#N/A,#N/A,FALSE,"Edison";#N/A,#N/A,FALSE," EIX"}</definedName>
    <definedName name="___bb2_5_4" hidden="1">{#N/A,#N/A,FALSE,"Edison";#N/A,#N/A,FALSE," EIX"}</definedName>
    <definedName name="___bb2_5_4_1" localSheetId="16" hidden="1">{#N/A,#N/A,FALSE,"Edison";#N/A,#N/A,FALSE," EIX"}</definedName>
    <definedName name="___bb2_5_4_1" localSheetId="1" hidden="1">{#N/A,#N/A,FALSE,"Edison";#N/A,#N/A,FALSE," EIX"}</definedName>
    <definedName name="___bb2_5_4_1" hidden="1">{#N/A,#N/A,FALSE,"Edison";#N/A,#N/A,FALSE," EIX"}</definedName>
    <definedName name="___bb2_5_5" localSheetId="16" hidden="1">{#N/A,#N/A,FALSE,"Edison";#N/A,#N/A,FALSE," EIX"}</definedName>
    <definedName name="___bb2_5_5" localSheetId="1" hidden="1">{#N/A,#N/A,FALSE,"Edison";#N/A,#N/A,FALSE," EIX"}</definedName>
    <definedName name="___bb2_5_5" hidden="1">{#N/A,#N/A,FALSE,"Edison";#N/A,#N/A,FALSE," EIX"}</definedName>
    <definedName name="___bb2_5_5_1" localSheetId="16" hidden="1">{#N/A,#N/A,FALSE,"Edison";#N/A,#N/A,FALSE," EIX"}</definedName>
    <definedName name="___bb2_5_5_1" localSheetId="1"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6" hidden="1">{#N/A,#N/A,FALSE,"Edison";#N/A,#N/A,FALSE," EIX"}</definedName>
    <definedName name="___ccc2" localSheetId="1" hidden="1">{#N/A,#N/A,FALSE,"Edison";#N/A,#N/A,FALSE," EIX"}</definedName>
    <definedName name="___ccc2" hidden="1">{#N/A,#N/A,FALSE,"Edison";#N/A,#N/A,FALSE," EIX"}</definedName>
    <definedName name="___ccc2_1" localSheetId="16" hidden="1">{#N/A,#N/A,FALSE,"Edison";#N/A,#N/A,FALSE," EIX"}</definedName>
    <definedName name="___ccc2_1" localSheetId="1" hidden="1">{#N/A,#N/A,FALSE,"Edison";#N/A,#N/A,FALSE," EIX"}</definedName>
    <definedName name="___ccc2_1" hidden="1">{#N/A,#N/A,FALSE,"Edison";#N/A,#N/A,FALSE," EIX"}</definedName>
    <definedName name="___ccc2_1_1" localSheetId="16" hidden="1">{#N/A,#N/A,FALSE,"Edison";#N/A,#N/A,FALSE," EIX"}</definedName>
    <definedName name="___ccc2_1_1" localSheetId="1" hidden="1">{#N/A,#N/A,FALSE,"Edison";#N/A,#N/A,FALSE," EIX"}</definedName>
    <definedName name="___ccc2_1_1" hidden="1">{#N/A,#N/A,FALSE,"Edison";#N/A,#N/A,FALSE," EIX"}</definedName>
    <definedName name="___ccc2_1_1_1" localSheetId="16" hidden="1">{#N/A,#N/A,FALSE,"Edison";#N/A,#N/A,FALSE," EIX"}</definedName>
    <definedName name="___ccc2_1_1_1" localSheetId="1" hidden="1">{#N/A,#N/A,FALSE,"Edison";#N/A,#N/A,FALSE," EIX"}</definedName>
    <definedName name="___ccc2_1_1_1" hidden="1">{#N/A,#N/A,FALSE,"Edison";#N/A,#N/A,FALSE," EIX"}</definedName>
    <definedName name="___ccc2_1_2" localSheetId="16" hidden="1">{#N/A,#N/A,FALSE,"Edison";#N/A,#N/A,FALSE," EIX"}</definedName>
    <definedName name="___ccc2_1_2" localSheetId="1" hidden="1">{#N/A,#N/A,FALSE,"Edison";#N/A,#N/A,FALSE," EIX"}</definedName>
    <definedName name="___ccc2_1_2" hidden="1">{#N/A,#N/A,FALSE,"Edison";#N/A,#N/A,FALSE," EIX"}</definedName>
    <definedName name="___ccc2_1_2_1" localSheetId="16" hidden="1">{#N/A,#N/A,FALSE,"Edison";#N/A,#N/A,FALSE," EIX"}</definedName>
    <definedName name="___ccc2_1_2_1" localSheetId="1" hidden="1">{#N/A,#N/A,FALSE,"Edison";#N/A,#N/A,FALSE," EIX"}</definedName>
    <definedName name="___ccc2_1_2_1" hidden="1">{#N/A,#N/A,FALSE,"Edison";#N/A,#N/A,FALSE," EIX"}</definedName>
    <definedName name="___ccc2_1_3" localSheetId="16" hidden="1">{#N/A,#N/A,FALSE,"Edison";#N/A,#N/A,FALSE," EIX"}</definedName>
    <definedName name="___ccc2_1_3" localSheetId="1" hidden="1">{#N/A,#N/A,FALSE,"Edison";#N/A,#N/A,FALSE," EIX"}</definedName>
    <definedName name="___ccc2_1_3" hidden="1">{#N/A,#N/A,FALSE,"Edison";#N/A,#N/A,FALSE," EIX"}</definedName>
    <definedName name="___ccc2_1_3_1" localSheetId="16" hidden="1">{#N/A,#N/A,FALSE,"Edison";#N/A,#N/A,FALSE," EIX"}</definedName>
    <definedName name="___ccc2_1_3_1" localSheetId="1" hidden="1">{#N/A,#N/A,FALSE,"Edison";#N/A,#N/A,FALSE," EIX"}</definedName>
    <definedName name="___ccc2_1_3_1" hidden="1">{#N/A,#N/A,FALSE,"Edison";#N/A,#N/A,FALSE," EIX"}</definedName>
    <definedName name="___ccc2_1_4" localSheetId="16" hidden="1">{#N/A,#N/A,FALSE,"Edison";#N/A,#N/A,FALSE," EIX"}</definedName>
    <definedName name="___ccc2_1_4" localSheetId="1" hidden="1">{#N/A,#N/A,FALSE,"Edison";#N/A,#N/A,FALSE," EIX"}</definedName>
    <definedName name="___ccc2_1_4" hidden="1">{#N/A,#N/A,FALSE,"Edison";#N/A,#N/A,FALSE," EIX"}</definedName>
    <definedName name="___ccc2_1_4_1" localSheetId="16" hidden="1">{#N/A,#N/A,FALSE,"Edison";#N/A,#N/A,FALSE," EIX"}</definedName>
    <definedName name="___ccc2_1_4_1" localSheetId="1" hidden="1">{#N/A,#N/A,FALSE,"Edison";#N/A,#N/A,FALSE," EIX"}</definedName>
    <definedName name="___ccc2_1_4_1" hidden="1">{#N/A,#N/A,FALSE,"Edison";#N/A,#N/A,FALSE," EIX"}</definedName>
    <definedName name="___ccc2_1_5" localSheetId="16" hidden="1">{#N/A,#N/A,FALSE,"Edison";#N/A,#N/A,FALSE," EIX"}</definedName>
    <definedName name="___ccc2_1_5" localSheetId="1" hidden="1">{#N/A,#N/A,FALSE,"Edison";#N/A,#N/A,FALSE," EIX"}</definedName>
    <definedName name="___ccc2_1_5" hidden="1">{#N/A,#N/A,FALSE,"Edison";#N/A,#N/A,FALSE," EIX"}</definedName>
    <definedName name="___ccc2_1_5_1" localSheetId="16" hidden="1">{#N/A,#N/A,FALSE,"Edison";#N/A,#N/A,FALSE," EIX"}</definedName>
    <definedName name="___ccc2_1_5_1" localSheetId="1" hidden="1">{#N/A,#N/A,FALSE,"Edison";#N/A,#N/A,FALSE," EIX"}</definedName>
    <definedName name="___ccc2_1_5_1" hidden="1">{#N/A,#N/A,FALSE,"Edison";#N/A,#N/A,FALSE," EIX"}</definedName>
    <definedName name="___ccc2_2" localSheetId="16" hidden="1">{#N/A,#N/A,FALSE,"Edison";#N/A,#N/A,FALSE," EIX"}</definedName>
    <definedName name="___ccc2_2" localSheetId="1" hidden="1">{#N/A,#N/A,FALSE,"Edison";#N/A,#N/A,FALSE," EIX"}</definedName>
    <definedName name="___ccc2_2" hidden="1">{#N/A,#N/A,FALSE,"Edison";#N/A,#N/A,FALSE," EIX"}</definedName>
    <definedName name="___ccc2_2_1" localSheetId="16" hidden="1">{#N/A,#N/A,FALSE,"Edison";#N/A,#N/A,FALSE," EIX"}</definedName>
    <definedName name="___ccc2_2_1" localSheetId="1" hidden="1">{#N/A,#N/A,FALSE,"Edison";#N/A,#N/A,FALSE," EIX"}</definedName>
    <definedName name="___ccc2_2_1" hidden="1">{#N/A,#N/A,FALSE,"Edison";#N/A,#N/A,FALSE," EIX"}</definedName>
    <definedName name="___ccc2_2_1_1" localSheetId="16" hidden="1">{#N/A,#N/A,FALSE,"Edison";#N/A,#N/A,FALSE," EIX"}</definedName>
    <definedName name="___ccc2_2_1_1" localSheetId="1" hidden="1">{#N/A,#N/A,FALSE,"Edison";#N/A,#N/A,FALSE," EIX"}</definedName>
    <definedName name="___ccc2_2_1_1" hidden="1">{#N/A,#N/A,FALSE,"Edison";#N/A,#N/A,FALSE," EIX"}</definedName>
    <definedName name="___ccc2_2_2" localSheetId="16" hidden="1">{#N/A,#N/A,FALSE,"Edison";#N/A,#N/A,FALSE," EIX"}</definedName>
    <definedName name="___ccc2_2_2" localSheetId="1" hidden="1">{#N/A,#N/A,FALSE,"Edison";#N/A,#N/A,FALSE," EIX"}</definedName>
    <definedName name="___ccc2_2_2" hidden="1">{#N/A,#N/A,FALSE,"Edison";#N/A,#N/A,FALSE," EIX"}</definedName>
    <definedName name="___ccc2_2_2_1" localSheetId="16" hidden="1">{#N/A,#N/A,FALSE,"Edison";#N/A,#N/A,FALSE," EIX"}</definedName>
    <definedName name="___ccc2_2_2_1" localSheetId="1" hidden="1">{#N/A,#N/A,FALSE,"Edison";#N/A,#N/A,FALSE," EIX"}</definedName>
    <definedName name="___ccc2_2_2_1" hidden="1">{#N/A,#N/A,FALSE,"Edison";#N/A,#N/A,FALSE," EIX"}</definedName>
    <definedName name="___ccc2_2_3" localSheetId="16" hidden="1">{#N/A,#N/A,FALSE,"Edison";#N/A,#N/A,FALSE," EIX"}</definedName>
    <definedName name="___ccc2_2_3" localSheetId="1" hidden="1">{#N/A,#N/A,FALSE,"Edison";#N/A,#N/A,FALSE," EIX"}</definedName>
    <definedName name="___ccc2_2_3" hidden="1">{#N/A,#N/A,FALSE,"Edison";#N/A,#N/A,FALSE," EIX"}</definedName>
    <definedName name="___ccc2_2_3_1" localSheetId="16" hidden="1">{#N/A,#N/A,FALSE,"Edison";#N/A,#N/A,FALSE," EIX"}</definedName>
    <definedName name="___ccc2_2_3_1" localSheetId="1" hidden="1">{#N/A,#N/A,FALSE,"Edison";#N/A,#N/A,FALSE," EIX"}</definedName>
    <definedName name="___ccc2_2_3_1" hidden="1">{#N/A,#N/A,FALSE,"Edison";#N/A,#N/A,FALSE," EIX"}</definedName>
    <definedName name="___ccc2_2_4" localSheetId="16" hidden="1">{#N/A,#N/A,FALSE,"Edison";#N/A,#N/A,FALSE," EIX"}</definedName>
    <definedName name="___ccc2_2_4" localSheetId="1" hidden="1">{#N/A,#N/A,FALSE,"Edison";#N/A,#N/A,FALSE," EIX"}</definedName>
    <definedName name="___ccc2_2_4" hidden="1">{#N/A,#N/A,FALSE,"Edison";#N/A,#N/A,FALSE," EIX"}</definedName>
    <definedName name="___ccc2_2_4_1" localSheetId="16" hidden="1">{#N/A,#N/A,FALSE,"Edison";#N/A,#N/A,FALSE," EIX"}</definedName>
    <definedName name="___ccc2_2_4_1" localSheetId="1" hidden="1">{#N/A,#N/A,FALSE,"Edison";#N/A,#N/A,FALSE," EIX"}</definedName>
    <definedName name="___ccc2_2_4_1" hidden="1">{#N/A,#N/A,FALSE,"Edison";#N/A,#N/A,FALSE," EIX"}</definedName>
    <definedName name="___ccc2_2_5" localSheetId="16" hidden="1">{#N/A,#N/A,FALSE,"Edison";#N/A,#N/A,FALSE," EIX"}</definedName>
    <definedName name="___ccc2_2_5" localSheetId="1" hidden="1">{#N/A,#N/A,FALSE,"Edison";#N/A,#N/A,FALSE," EIX"}</definedName>
    <definedName name="___ccc2_2_5" hidden="1">{#N/A,#N/A,FALSE,"Edison";#N/A,#N/A,FALSE," EIX"}</definedName>
    <definedName name="___ccc2_2_5_1" localSheetId="16" hidden="1">{#N/A,#N/A,FALSE,"Edison";#N/A,#N/A,FALSE," EIX"}</definedName>
    <definedName name="___ccc2_2_5_1" localSheetId="1" hidden="1">{#N/A,#N/A,FALSE,"Edison";#N/A,#N/A,FALSE," EIX"}</definedName>
    <definedName name="___ccc2_2_5_1" hidden="1">{#N/A,#N/A,FALSE,"Edison";#N/A,#N/A,FALSE," EIX"}</definedName>
    <definedName name="___ccc2_3" localSheetId="16" hidden="1">{#N/A,#N/A,FALSE,"Edison";#N/A,#N/A,FALSE," EIX"}</definedName>
    <definedName name="___ccc2_3" localSheetId="1" hidden="1">{#N/A,#N/A,FALSE,"Edison";#N/A,#N/A,FALSE," EIX"}</definedName>
    <definedName name="___ccc2_3" hidden="1">{#N/A,#N/A,FALSE,"Edison";#N/A,#N/A,FALSE," EIX"}</definedName>
    <definedName name="___ccc2_3_1" localSheetId="16" hidden="1">{#N/A,#N/A,FALSE,"Edison";#N/A,#N/A,FALSE," EIX"}</definedName>
    <definedName name="___ccc2_3_1" localSheetId="1" hidden="1">{#N/A,#N/A,FALSE,"Edison";#N/A,#N/A,FALSE," EIX"}</definedName>
    <definedName name="___ccc2_3_1" hidden="1">{#N/A,#N/A,FALSE,"Edison";#N/A,#N/A,FALSE," EIX"}</definedName>
    <definedName name="___ccc2_3_1_1" localSheetId="16" hidden="1">{#N/A,#N/A,FALSE,"Edison";#N/A,#N/A,FALSE," EIX"}</definedName>
    <definedName name="___ccc2_3_1_1" localSheetId="1" hidden="1">{#N/A,#N/A,FALSE,"Edison";#N/A,#N/A,FALSE," EIX"}</definedName>
    <definedName name="___ccc2_3_1_1" hidden="1">{#N/A,#N/A,FALSE,"Edison";#N/A,#N/A,FALSE," EIX"}</definedName>
    <definedName name="___ccc2_3_2" localSheetId="16" hidden="1">{#N/A,#N/A,FALSE,"Edison";#N/A,#N/A,FALSE," EIX"}</definedName>
    <definedName name="___ccc2_3_2" localSheetId="1" hidden="1">{#N/A,#N/A,FALSE,"Edison";#N/A,#N/A,FALSE," EIX"}</definedName>
    <definedName name="___ccc2_3_2" hidden="1">{#N/A,#N/A,FALSE,"Edison";#N/A,#N/A,FALSE," EIX"}</definedName>
    <definedName name="___ccc2_3_2_1" localSheetId="16" hidden="1">{#N/A,#N/A,FALSE,"Edison";#N/A,#N/A,FALSE," EIX"}</definedName>
    <definedName name="___ccc2_3_2_1" localSheetId="1" hidden="1">{#N/A,#N/A,FALSE,"Edison";#N/A,#N/A,FALSE," EIX"}</definedName>
    <definedName name="___ccc2_3_2_1" hidden="1">{#N/A,#N/A,FALSE,"Edison";#N/A,#N/A,FALSE," EIX"}</definedName>
    <definedName name="___ccc2_3_3" localSheetId="16" hidden="1">{#N/A,#N/A,FALSE,"Edison";#N/A,#N/A,FALSE," EIX"}</definedName>
    <definedName name="___ccc2_3_3" localSheetId="1" hidden="1">{#N/A,#N/A,FALSE,"Edison";#N/A,#N/A,FALSE," EIX"}</definedName>
    <definedName name="___ccc2_3_3" hidden="1">{#N/A,#N/A,FALSE,"Edison";#N/A,#N/A,FALSE," EIX"}</definedName>
    <definedName name="___ccc2_3_3_1" localSheetId="16" hidden="1">{#N/A,#N/A,FALSE,"Edison";#N/A,#N/A,FALSE," EIX"}</definedName>
    <definedName name="___ccc2_3_3_1" localSheetId="1" hidden="1">{#N/A,#N/A,FALSE,"Edison";#N/A,#N/A,FALSE," EIX"}</definedName>
    <definedName name="___ccc2_3_3_1" hidden="1">{#N/A,#N/A,FALSE,"Edison";#N/A,#N/A,FALSE," EIX"}</definedName>
    <definedName name="___ccc2_3_4" localSheetId="16" hidden="1">{#N/A,#N/A,FALSE,"Edison";#N/A,#N/A,FALSE," EIX"}</definedName>
    <definedName name="___ccc2_3_4" localSheetId="1" hidden="1">{#N/A,#N/A,FALSE,"Edison";#N/A,#N/A,FALSE," EIX"}</definedName>
    <definedName name="___ccc2_3_4" hidden="1">{#N/A,#N/A,FALSE,"Edison";#N/A,#N/A,FALSE," EIX"}</definedName>
    <definedName name="___ccc2_3_4_1" localSheetId="16" hidden="1">{#N/A,#N/A,FALSE,"Edison";#N/A,#N/A,FALSE," EIX"}</definedName>
    <definedName name="___ccc2_3_4_1" localSheetId="1" hidden="1">{#N/A,#N/A,FALSE,"Edison";#N/A,#N/A,FALSE," EIX"}</definedName>
    <definedName name="___ccc2_3_4_1" hidden="1">{#N/A,#N/A,FALSE,"Edison";#N/A,#N/A,FALSE," EIX"}</definedName>
    <definedName name="___ccc2_3_5" localSheetId="16" hidden="1">{#N/A,#N/A,FALSE,"Edison";#N/A,#N/A,FALSE," EIX"}</definedName>
    <definedName name="___ccc2_3_5" localSheetId="1" hidden="1">{#N/A,#N/A,FALSE,"Edison";#N/A,#N/A,FALSE," EIX"}</definedName>
    <definedName name="___ccc2_3_5" hidden="1">{#N/A,#N/A,FALSE,"Edison";#N/A,#N/A,FALSE," EIX"}</definedName>
    <definedName name="___ccc2_3_5_1" localSheetId="16" hidden="1">{#N/A,#N/A,FALSE,"Edison";#N/A,#N/A,FALSE," EIX"}</definedName>
    <definedName name="___ccc2_3_5_1" localSheetId="1" hidden="1">{#N/A,#N/A,FALSE,"Edison";#N/A,#N/A,FALSE," EIX"}</definedName>
    <definedName name="___ccc2_3_5_1" hidden="1">{#N/A,#N/A,FALSE,"Edison";#N/A,#N/A,FALSE," EIX"}</definedName>
    <definedName name="___ccc2_4" localSheetId="16" hidden="1">{#N/A,#N/A,FALSE,"Edison";#N/A,#N/A,FALSE," EIX"}</definedName>
    <definedName name="___ccc2_4" localSheetId="1" hidden="1">{#N/A,#N/A,FALSE,"Edison";#N/A,#N/A,FALSE," EIX"}</definedName>
    <definedName name="___ccc2_4" hidden="1">{#N/A,#N/A,FALSE,"Edison";#N/A,#N/A,FALSE," EIX"}</definedName>
    <definedName name="___ccc2_4_1" localSheetId="16" hidden="1">{#N/A,#N/A,FALSE,"Edison";#N/A,#N/A,FALSE," EIX"}</definedName>
    <definedName name="___ccc2_4_1" localSheetId="1" hidden="1">{#N/A,#N/A,FALSE,"Edison";#N/A,#N/A,FALSE," EIX"}</definedName>
    <definedName name="___ccc2_4_1" hidden="1">{#N/A,#N/A,FALSE,"Edison";#N/A,#N/A,FALSE," EIX"}</definedName>
    <definedName name="___ccc2_4_1_1" localSheetId="16" hidden="1">{#N/A,#N/A,FALSE,"Edison";#N/A,#N/A,FALSE," EIX"}</definedName>
    <definedName name="___ccc2_4_1_1" localSheetId="1" hidden="1">{#N/A,#N/A,FALSE,"Edison";#N/A,#N/A,FALSE," EIX"}</definedName>
    <definedName name="___ccc2_4_1_1" hidden="1">{#N/A,#N/A,FALSE,"Edison";#N/A,#N/A,FALSE," EIX"}</definedName>
    <definedName name="___ccc2_4_2" localSheetId="16" hidden="1">{#N/A,#N/A,FALSE,"Edison";#N/A,#N/A,FALSE," EIX"}</definedName>
    <definedName name="___ccc2_4_2" localSheetId="1" hidden="1">{#N/A,#N/A,FALSE,"Edison";#N/A,#N/A,FALSE," EIX"}</definedName>
    <definedName name="___ccc2_4_2" hidden="1">{#N/A,#N/A,FALSE,"Edison";#N/A,#N/A,FALSE," EIX"}</definedName>
    <definedName name="___ccc2_4_2_1" localSheetId="16" hidden="1">{#N/A,#N/A,FALSE,"Edison";#N/A,#N/A,FALSE," EIX"}</definedName>
    <definedName name="___ccc2_4_2_1" localSheetId="1" hidden="1">{#N/A,#N/A,FALSE,"Edison";#N/A,#N/A,FALSE," EIX"}</definedName>
    <definedName name="___ccc2_4_2_1" hidden="1">{#N/A,#N/A,FALSE,"Edison";#N/A,#N/A,FALSE," EIX"}</definedName>
    <definedName name="___ccc2_4_3" localSheetId="16" hidden="1">{#N/A,#N/A,FALSE,"Edison";#N/A,#N/A,FALSE," EIX"}</definedName>
    <definedName name="___ccc2_4_3" localSheetId="1" hidden="1">{#N/A,#N/A,FALSE,"Edison";#N/A,#N/A,FALSE," EIX"}</definedName>
    <definedName name="___ccc2_4_3" hidden="1">{#N/A,#N/A,FALSE,"Edison";#N/A,#N/A,FALSE," EIX"}</definedName>
    <definedName name="___ccc2_4_3_1" localSheetId="16" hidden="1">{#N/A,#N/A,FALSE,"Edison";#N/A,#N/A,FALSE," EIX"}</definedName>
    <definedName name="___ccc2_4_3_1" localSheetId="1" hidden="1">{#N/A,#N/A,FALSE,"Edison";#N/A,#N/A,FALSE," EIX"}</definedName>
    <definedName name="___ccc2_4_3_1" hidden="1">{#N/A,#N/A,FALSE,"Edison";#N/A,#N/A,FALSE," EIX"}</definedName>
    <definedName name="___ccc2_4_4" localSheetId="16" hidden="1">{#N/A,#N/A,FALSE,"Edison";#N/A,#N/A,FALSE," EIX"}</definedName>
    <definedName name="___ccc2_4_4" localSheetId="1" hidden="1">{#N/A,#N/A,FALSE,"Edison";#N/A,#N/A,FALSE," EIX"}</definedName>
    <definedName name="___ccc2_4_4" hidden="1">{#N/A,#N/A,FALSE,"Edison";#N/A,#N/A,FALSE," EIX"}</definedName>
    <definedName name="___ccc2_4_4_1" localSheetId="16" hidden="1">{#N/A,#N/A,FALSE,"Edison";#N/A,#N/A,FALSE," EIX"}</definedName>
    <definedName name="___ccc2_4_4_1" localSheetId="1" hidden="1">{#N/A,#N/A,FALSE,"Edison";#N/A,#N/A,FALSE," EIX"}</definedName>
    <definedName name="___ccc2_4_4_1" hidden="1">{#N/A,#N/A,FALSE,"Edison";#N/A,#N/A,FALSE," EIX"}</definedName>
    <definedName name="___ccc2_4_5" localSheetId="16" hidden="1">{#N/A,#N/A,FALSE,"Edison";#N/A,#N/A,FALSE," EIX"}</definedName>
    <definedName name="___ccc2_4_5" localSheetId="1" hidden="1">{#N/A,#N/A,FALSE,"Edison";#N/A,#N/A,FALSE," EIX"}</definedName>
    <definedName name="___ccc2_4_5" hidden="1">{#N/A,#N/A,FALSE,"Edison";#N/A,#N/A,FALSE," EIX"}</definedName>
    <definedName name="___ccc2_4_5_1" localSheetId="16" hidden="1">{#N/A,#N/A,FALSE,"Edison";#N/A,#N/A,FALSE," EIX"}</definedName>
    <definedName name="___ccc2_4_5_1" localSheetId="1" hidden="1">{#N/A,#N/A,FALSE,"Edison";#N/A,#N/A,FALSE," EIX"}</definedName>
    <definedName name="___ccc2_4_5_1" hidden="1">{#N/A,#N/A,FALSE,"Edison";#N/A,#N/A,FALSE," EIX"}</definedName>
    <definedName name="___ccc2_5" localSheetId="16" hidden="1">{#N/A,#N/A,FALSE,"Edison";#N/A,#N/A,FALSE," EIX"}</definedName>
    <definedName name="___ccc2_5" localSheetId="1" hidden="1">{#N/A,#N/A,FALSE,"Edison";#N/A,#N/A,FALSE," EIX"}</definedName>
    <definedName name="___ccc2_5" hidden="1">{#N/A,#N/A,FALSE,"Edison";#N/A,#N/A,FALSE," EIX"}</definedName>
    <definedName name="___ccc2_5_1" localSheetId="16" hidden="1">{#N/A,#N/A,FALSE,"Edison";#N/A,#N/A,FALSE," EIX"}</definedName>
    <definedName name="___ccc2_5_1" localSheetId="1" hidden="1">{#N/A,#N/A,FALSE,"Edison";#N/A,#N/A,FALSE," EIX"}</definedName>
    <definedName name="___ccc2_5_1" hidden="1">{#N/A,#N/A,FALSE,"Edison";#N/A,#N/A,FALSE," EIX"}</definedName>
    <definedName name="___ccc2_5_1_1" localSheetId="16" hidden="1">{#N/A,#N/A,FALSE,"Edison";#N/A,#N/A,FALSE," EIX"}</definedName>
    <definedName name="___ccc2_5_1_1" localSheetId="1" hidden="1">{#N/A,#N/A,FALSE,"Edison";#N/A,#N/A,FALSE," EIX"}</definedName>
    <definedName name="___ccc2_5_1_1" hidden="1">{#N/A,#N/A,FALSE,"Edison";#N/A,#N/A,FALSE," EIX"}</definedName>
    <definedName name="___ccc2_5_2" localSheetId="16" hidden="1">{#N/A,#N/A,FALSE,"Edison";#N/A,#N/A,FALSE," EIX"}</definedName>
    <definedName name="___ccc2_5_2" localSheetId="1" hidden="1">{#N/A,#N/A,FALSE,"Edison";#N/A,#N/A,FALSE," EIX"}</definedName>
    <definedName name="___ccc2_5_2" hidden="1">{#N/A,#N/A,FALSE,"Edison";#N/A,#N/A,FALSE," EIX"}</definedName>
    <definedName name="___ccc2_5_2_1" localSheetId="16" hidden="1">{#N/A,#N/A,FALSE,"Edison";#N/A,#N/A,FALSE," EIX"}</definedName>
    <definedName name="___ccc2_5_2_1" localSheetId="1" hidden="1">{#N/A,#N/A,FALSE,"Edison";#N/A,#N/A,FALSE," EIX"}</definedName>
    <definedName name="___ccc2_5_2_1" hidden="1">{#N/A,#N/A,FALSE,"Edison";#N/A,#N/A,FALSE," EIX"}</definedName>
    <definedName name="___ccc2_5_3" localSheetId="16" hidden="1">{#N/A,#N/A,FALSE,"Edison";#N/A,#N/A,FALSE," EIX"}</definedName>
    <definedName name="___ccc2_5_3" localSheetId="1" hidden="1">{#N/A,#N/A,FALSE,"Edison";#N/A,#N/A,FALSE," EIX"}</definedName>
    <definedName name="___ccc2_5_3" hidden="1">{#N/A,#N/A,FALSE,"Edison";#N/A,#N/A,FALSE," EIX"}</definedName>
    <definedName name="___ccc2_5_3_1" localSheetId="16" hidden="1">{#N/A,#N/A,FALSE,"Edison";#N/A,#N/A,FALSE," EIX"}</definedName>
    <definedName name="___ccc2_5_3_1" localSheetId="1" hidden="1">{#N/A,#N/A,FALSE,"Edison";#N/A,#N/A,FALSE," EIX"}</definedName>
    <definedName name="___ccc2_5_3_1" hidden="1">{#N/A,#N/A,FALSE,"Edison";#N/A,#N/A,FALSE," EIX"}</definedName>
    <definedName name="___ccc2_5_4" localSheetId="16" hidden="1">{#N/A,#N/A,FALSE,"Edison";#N/A,#N/A,FALSE," EIX"}</definedName>
    <definedName name="___ccc2_5_4" localSheetId="1" hidden="1">{#N/A,#N/A,FALSE,"Edison";#N/A,#N/A,FALSE," EIX"}</definedName>
    <definedName name="___ccc2_5_4" hidden="1">{#N/A,#N/A,FALSE,"Edison";#N/A,#N/A,FALSE," EIX"}</definedName>
    <definedName name="___ccc2_5_4_1" localSheetId="16" hidden="1">{#N/A,#N/A,FALSE,"Edison";#N/A,#N/A,FALSE," EIX"}</definedName>
    <definedName name="___ccc2_5_4_1" localSheetId="1" hidden="1">{#N/A,#N/A,FALSE,"Edison";#N/A,#N/A,FALSE," EIX"}</definedName>
    <definedName name="___ccc2_5_4_1" hidden="1">{#N/A,#N/A,FALSE,"Edison";#N/A,#N/A,FALSE," EIX"}</definedName>
    <definedName name="___ccc2_5_5" localSheetId="16" hidden="1">{#N/A,#N/A,FALSE,"Edison";#N/A,#N/A,FALSE," EIX"}</definedName>
    <definedName name="___ccc2_5_5" localSheetId="1" hidden="1">{#N/A,#N/A,FALSE,"Edison";#N/A,#N/A,FALSE," EIX"}</definedName>
    <definedName name="___ccc2_5_5" hidden="1">{#N/A,#N/A,FALSE,"Edison";#N/A,#N/A,FALSE," EIX"}</definedName>
    <definedName name="___ccc2_5_5_1" localSheetId="16" hidden="1">{#N/A,#N/A,FALSE,"Edison";#N/A,#N/A,FALSE," EIX"}</definedName>
    <definedName name="___ccc2_5_5_1" localSheetId="1"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16" hidden="1">{#N/A,#N/A,FALSE,"Edison";#N/A,#N/A,FALSE," EIX"}</definedName>
    <definedName name="__a2" localSheetId="1" hidden="1">{#N/A,#N/A,FALSE,"Edison";#N/A,#N/A,FALSE," EIX"}</definedName>
    <definedName name="__a2" hidden="1">{#N/A,#N/A,FALSE,"Edison";#N/A,#N/A,FALSE," EIX"}</definedName>
    <definedName name="__a2_1" localSheetId="16" hidden="1">{#N/A,#N/A,FALSE,"Edison";#N/A,#N/A,FALSE," EIX"}</definedName>
    <definedName name="__a2_1" localSheetId="1" hidden="1">{#N/A,#N/A,FALSE,"Edison";#N/A,#N/A,FALSE," EIX"}</definedName>
    <definedName name="__a2_1" hidden="1">{#N/A,#N/A,FALSE,"Edison";#N/A,#N/A,FALSE," EIX"}</definedName>
    <definedName name="__a2_1_1" localSheetId="16" hidden="1">{#N/A,#N/A,FALSE,"Edison";#N/A,#N/A,FALSE," EIX"}</definedName>
    <definedName name="__a2_1_1" localSheetId="1" hidden="1">{#N/A,#N/A,FALSE,"Edison";#N/A,#N/A,FALSE," EIX"}</definedName>
    <definedName name="__a2_1_1" hidden="1">{#N/A,#N/A,FALSE,"Edison";#N/A,#N/A,FALSE," EIX"}</definedName>
    <definedName name="__a2_1_1_1" localSheetId="16" hidden="1">{#N/A,#N/A,FALSE,"Edison";#N/A,#N/A,FALSE," EIX"}</definedName>
    <definedName name="__a2_1_1_1" localSheetId="1" hidden="1">{#N/A,#N/A,FALSE,"Edison";#N/A,#N/A,FALSE," EIX"}</definedName>
    <definedName name="__a2_1_1_1" hidden="1">{#N/A,#N/A,FALSE,"Edison";#N/A,#N/A,FALSE," EIX"}</definedName>
    <definedName name="__a2_1_2" localSheetId="16" hidden="1">{#N/A,#N/A,FALSE,"Edison";#N/A,#N/A,FALSE," EIX"}</definedName>
    <definedName name="__a2_1_2" localSheetId="1" hidden="1">{#N/A,#N/A,FALSE,"Edison";#N/A,#N/A,FALSE," EIX"}</definedName>
    <definedName name="__a2_1_2" hidden="1">{#N/A,#N/A,FALSE,"Edison";#N/A,#N/A,FALSE," EIX"}</definedName>
    <definedName name="__a2_1_2_1" localSheetId="16" hidden="1">{#N/A,#N/A,FALSE,"Edison";#N/A,#N/A,FALSE," EIX"}</definedName>
    <definedName name="__a2_1_2_1" localSheetId="1" hidden="1">{#N/A,#N/A,FALSE,"Edison";#N/A,#N/A,FALSE," EIX"}</definedName>
    <definedName name="__a2_1_2_1" hidden="1">{#N/A,#N/A,FALSE,"Edison";#N/A,#N/A,FALSE," EIX"}</definedName>
    <definedName name="__a2_1_3" localSheetId="16" hidden="1">{#N/A,#N/A,FALSE,"Edison";#N/A,#N/A,FALSE," EIX"}</definedName>
    <definedName name="__a2_1_3" localSheetId="1" hidden="1">{#N/A,#N/A,FALSE,"Edison";#N/A,#N/A,FALSE," EIX"}</definedName>
    <definedName name="__a2_1_3" hidden="1">{#N/A,#N/A,FALSE,"Edison";#N/A,#N/A,FALSE," EIX"}</definedName>
    <definedName name="__a2_1_3_1" localSheetId="16" hidden="1">{#N/A,#N/A,FALSE,"Edison";#N/A,#N/A,FALSE," EIX"}</definedName>
    <definedName name="__a2_1_3_1" localSheetId="1" hidden="1">{#N/A,#N/A,FALSE,"Edison";#N/A,#N/A,FALSE," EIX"}</definedName>
    <definedName name="__a2_1_3_1" hidden="1">{#N/A,#N/A,FALSE,"Edison";#N/A,#N/A,FALSE," EIX"}</definedName>
    <definedName name="__a2_1_4" localSheetId="16" hidden="1">{#N/A,#N/A,FALSE,"Edison";#N/A,#N/A,FALSE," EIX"}</definedName>
    <definedName name="__a2_1_4" localSheetId="1" hidden="1">{#N/A,#N/A,FALSE,"Edison";#N/A,#N/A,FALSE," EIX"}</definedName>
    <definedName name="__a2_1_4" hidden="1">{#N/A,#N/A,FALSE,"Edison";#N/A,#N/A,FALSE," EIX"}</definedName>
    <definedName name="__a2_1_4_1" localSheetId="16" hidden="1">{#N/A,#N/A,FALSE,"Edison";#N/A,#N/A,FALSE," EIX"}</definedName>
    <definedName name="__a2_1_4_1" localSheetId="1" hidden="1">{#N/A,#N/A,FALSE,"Edison";#N/A,#N/A,FALSE," EIX"}</definedName>
    <definedName name="__a2_1_4_1" hidden="1">{#N/A,#N/A,FALSE,"Edison";#N/A,#N/A,FALSE," EIX"}</definedName>
    <definedName name="__a2_1_5" localSheetId="16" hidden="1">{#N/A,#N/A,FALSE,"Edison";#N/A,#N/A,FALSE," EIX"}</definedName>
    <definedName name="__a2_1_5" localSheetId="1" hidden="1">{#N/A,#N/A,FALSE,"Edison";#N/A,#N/A,FALSE," EIX"}</definedName>
    <definedName name="__a2_1_5" hidden="1">{#N/A,#N/A,FALSE,"Edison";#N/A,#N/A,FALSE," EIX"}</definedName>
    <definedName name="__a2_1_5_1" localSheetId="16" hidden="1">{#N/A,#N/A,FALSE,"Edison";#N/A,#N/A,FALSE," EIX"}</definedName>
    <definedName name="__a2_1_5_1" localSheetId="1" hidden="1">{#N/A,#N/A,FALSE,"Edison";#N/A,#N/A,FALSE," EIX"}</definedName>
    <definedName name="__a2_1_5_1" hidden="1">{#N/A,#N/A,FALSE,"Edison";#N/A,#N/A,FALSE," EIX"}</definedName>
    <definedName name="__a2_2" localSheetId="16" hidden="1">{#N/A,#N/A,FALSE,"Edison";#N/A,#N/A,FALSE," EIX"}</definedName>
    <definedName name="__a2_2" localSheetId="1" hidden="1">{#N/A,#N/A,FALSE,"Edison";#N/A,#N/A,FALSE," EIX"}</definedName>
    <definedName name="__a2_2" hidden="1">{#N/A,#N/A,FALSE,"Edison";#N/A,#N/A,FALSE," EIX"}</definedName>
    <definedName name="__a2_2_1" localSheetId="16" hidden="1">{#N/A,#N/A,FALSE,"Edison";#N/A,#N/A,FALSE," EIX"}</definedName>
    <definedName name="__a2_2_1" localSheetId="1" hidden="1">{#N/A,#N/A,FALSE,"Edison";#N/A,#N/A,FALSE," EIX"}</definedName>
    <definedName name="__a2_2_1" hidden="1">{#N/A,#N/A,FALSE,"Edison";#N/A,#N/A,FALSE," EIX"}</definedName>
    <definedName name="__a2_2_1_1" localSheetId="16" hidden="1">{#N/A,#N/A,FALSE,"Edison";#N/A,#N/A,FALSE," EIX"}</definedName>
    <definedName name="__a2_2_1_1" localSheetId="1" hidden="1">{#N/A,#N/A,FALSE,"Edison";#N/A,#N/A,FALSE," EIX"}</definedName>
    <definedName name="__a2_2_1_1" hidden="1">{#N/A,#N/A,FALSE,"Edison";#N/A,#N/A,FALSE," EIX"}</definedName>
    <definedName name="__a2_2_2" localSheetId="16" hidden="1">{#N/A,#N/A,FALSE,"Edison";#N/A,#N/A,FALSE," EIX"}</definedName>
    <definedName name="__a2_2_2" localSheetId="1" hidden="1">{#N/A,#N/A,FALSE,"Edison";#N/A,#N/A,FALSE," EIX"}</definedName>
    <definedName name="__a2_2_2" hidden="1">{#N/A,#N/A,FALSE,"Edison";#N/A,#N/A,FALSE," EIX"}</definedName>
    <definedName name="__a2_2_2_1" localSheetId="16" hidden="1">{#N/A,#N/A,FALSE,"Edison";#N/A,#N/A,FALSE," EIX"}</definedName>
    <definedName name="__a2_2_2_1" localSheetId="1" hidden="1">{#N/A,#N/A,FALSE,"Edison";#N/A,#N/A,FALSE," EIX"}</definedName>
    <definedName name="__a2_2_2_1" hidden="1">{#N/A,#N/A,FALSE,"Edison";#N/A,#N/A,FALSE," EIX"}</definedName>
    <definedName name="__a2_2_3" localSheetId="16" hidden="1">{#N/A,#N/A,FALSE,"Edison";#N/A,#N/A,FALSE," EIX"}</definedName>
    <definedName name="__a2_2_3" localSheetId="1" hidden="1">{#N/A,#N/A,FALSE,"Edison";#N/A,#N/A,FALSE," EIX"}</definedName>
    <definedName name="__a2_2_3" hidden="1">{#N/A,#N/A,FALSE,"Edison";#N/A,#N/A,FALSE," EIX"}</definedName>
    <definedName name="__a2_2_3_1" localSheetId="16" hidden="1">{#N/A,#N/A,FALSE,"Edison";#N/A,#N/A,FALSE," EIX"}</definedName>
    <definedName name="__a2_2_3_1" localSheetId="1" hidden="1">{#N/A,#N/A,FALSE,"Edison";#N/A,#N/A,FALSE," EIX"}</definedName>
    <definedName name="__a2_2_3_1" hidden="1">{#N/A,#N/A,FALSE,"Edison";#N/A,#N/A,FALSE," EIX"}</definedName>
    <definedName name="__a2_2_4" localSheetId="16" hidden="1">{#N/A,#N/A,FALSE,"Edison";#N/A,#N/A,FALSE," EIX"}</definedName>
    <definedName name="__a2_2_4" localSheetId="1" hidden="1">{#N/A,#N/A,FALSE,"Edison";#N/A,#N/A,FALSE," EIX"}</definedName>
    <definedName name="__a2_2_4" hidden="1">{#N/A,#N/A,FALSE,"Edison";#N/A,#N/A,FALSE," EIX"}</definedName>
    <definedName name="__a2_2_4_1" localSheetId="16" hidden="1">{#N/A,#N/A,FALSE,"Edison";#N/A,#N/A,FALSE," EIX"}</definedName>
    <definedName name="__a2_2_4_1" localSheetId="1" hidden="1">{#N/A,#N/A,FALSE,"Edison";#N/A,#N/A,FALSE," EIX"}</definedName>
    <definedName name="__a2_2_4_1" hidden="1">{#N/A,#N/A,FALSE,"Edison";#N/A,#N/A,FALSE," EIX"}</definedName>
    <definedName name="__a2_2_5" localSheetId="16" hidden="1">{#N/A,#N/A,FALSE,"Edison";#N/A,#N/A,FALSE," EIX"}</definedName>
    <definedName name="__a2_2_5" localSheetId="1" hidden="1">{#N/A,#N/A,FALSE,"Edison";#N/A,#N/A,FALSE," EIX"}</definedName>
    <definedName name="__a2_2_5" hidden="1">{#N/A,#N/A,FALSE,"Edison";#N/A,#N/A,FALSE," EIX"}</definedName>
    <definedName name="__a2_2_5_1" localSheetId="16" hidden="1">{#N/A,#N/A,FALSE,"Edison";#N/A,#N/A,FALSE," EIX"}</definedName>
    <definedName name="__a2_2_5_1" localSheetId="1" hidden="1">{#N/A,#N/A,FALSE,"Edison";#N/A,#N/A,FALSE," EIX"}</definedName>
    <definedName name="__a2_2_5_1" hidden="1">{#N/A,#N/A,FALSE,"Edison";#N/A,#N/A,FALSE," EIX"}</definedName>
    <definedName name="__a2_3" localSheetId="16" hidden="1">{#N/A,#N/A,FALSE,"Edison";#N/A,#N/A,FALSE," EIX"}</definedName>
    <definedName name="__a2_3" localSheetId="1" hidden="1">{#N/A,#N/A,FALSE,"Edison";#N/A,#N/A,FALSE," EIX"}</definedName>
    <definedName name="__a2_3" hidden="1">{#N/A,#N/A,FALSE,"Edison";#N/A,#N/A,FALSE," EIX"}</definedName>
    <definedName name="__a2_3_1" localSheetId="16" hidden="1">{#N/A,#N/A,FALSE,"Edison";#N/A,#N/A,FALSE," EIX"}</definedName>
    <definedName name="__a2_3_1" localSheetId="1" hidden="1">{#N/A,#N/A,FALSE,"Edison";#N/A,#N/A,FALSE," EIX"}</definedName>
    <definedName name="__a2_3_1" hidden="1">{#N/A,#N/A,FALSE,"Edison";#N/A,#N/A,FALSE," EIX"}</definedName>
    <definedName name="__a2_3_1_1" localSheetId="16" hidden="1">{#N/A,#N/A,FALSE,"Edison";#N/A,#N/A,FALSE," EIX"}</definedName>
    <definedName name="__a2_3_1_1" localSheetId="1" hidden="1">{#N/A,#N/A,FALSE,"Edison";#N/A,#N/A,FALSE," EIX"}</definedName>
    <definedName name="__a2_3_1_1" hidden="1">{#N/A,#N/A,FALSE,"Edison";#N/A,#N/A,FALSE," EIX"}</definedName>
    <definedName name="__a2_3_2" localSheetId="16" hidden="1">{#N/A,#N/A,FALSE,"Edison";#N/A,#N/A,FALSE," EIX"}</definedName>
    <definedName name="__a2_3_2" localSheetId="1" hidden="1">{#N/A,#N/A,FALSE,"Edison";#N/A,#N/A,FALSE," EIX"}</definedName>
    <definedName name="__a2_3_2" hidden="1">{#N/A,#N/A,FALSE,"Edison";#N/A,#N/A,FALSE," EIX"}</definedName>
    <definedName name="__a2_3_2_1" localSheetId="16" hidden="1">{#N/A,#N/A,FALSE,"Edison";#N/A,#N/A,FALSE," EIX"}</definedName>
    <definedName name="__a2_3_2_1" localSheetId="1" hidden="1">{#N/A,#N/A,FALSE,"Edison";#N/A,#N/A,FALSE," EIX"}</definedName>
    <definedName name="__a2_3_2_1" hidden="1">{#N/A,#N/A,FALSE,"Edison";#N/A,#N/A,FALSE," EIX"}</definedName>
    <definedName name="__a2_3_3" localSheetId="16" hidden="1">{#N/A,#N/A,FALSE,"Edison";#N/A,#N/A,FALSE," EIX"}</definedName>
    <definedName name="__a2_3_3" localSheetId="1" hidden="1">{#N/A,#N/A,FALSE,"Edison";#N/A,#N/A,FALSE," EIX"}</definedName>
    <definedName name="__a2_3_3" hidden="1">{#N/A,#N/A,FALSE,"Edison";#N/A,#N/A,FALSE," EIX"}</definedName>
    <definedName name="__a2_3_3_1" localSheetId="16" hidden="1">{#N/A,#N/A,FALSE,"Edison";#N/A,#N/A,FALSE," EIX"}</definedName>
    <definedName name="__a2_3_3_1" localSheetId="1" hidden="1">{#N/A,#N/A,FALSE,"Edison";#N/A,#N/A,FALSE," EIX"}</definedName>
    <definedName name="__a2_3_3_1" hidden="1">{#N/A,#N/A,FALSE,"Edison";#N/A,#N/A,FALSE," EIX"}</definedName>
    <definedName name="__a2_3_4" localSheetId="16" hidden="1">{#N/A,#N/A,FALSE,"Edison";#N/A,#N/A,FALSE," EIX"}</definedName>
    <definedName name="__a2_3_4" localSheetId="1" hidden="1">{#N/A,#N/A,FALSE,"Edison";#N/A,#N/A,FALSE," EIX"}</definedName>
    <definedName name="__a2_3_4" hidden="1">{#N/A,#N/A,FALSE,"Edison";#N/A,#N/A,FALSE," EIX"}</definedName>
    <definedName name="__a2_3_4_1" localSheetId="16" hidden="1">{#N/A,#N/A,FALSE,"Edison";#N/A,#N/A,FALSE," EIX"}</definedName>
    <definedName name="__a2_3_4_1" localSheetId="1" hidden="1">{#N/A,#N/A,FALSE,"Edison";#N/A,#N/A,FALSE," EIX"}</definedName>
    <definedName name="__a2_3_4_1" hidden="1">{#N/A,#N/A,FALSE,"Edison";#N/A,#N/A,FALSE," EIX"}</definedName>
    <definedName name="__a2_3_5" localSheetId="16" hidden="1">{#N/A,#N/A,FALSE,"Edison";#N/A,#N/A,FALSE," EIX"}</definedName>
    <definedName name="__a2_3_5" localSheetId="1" hidden="1">{#N/A,#N/A,FALSE,"Edison";#N/A,#N/A,FALSE," EIX"}</definedName>
    <definedName name="__a2_3_5" hidden="1">{#N/A,#N/A,FALSE,"Edison";#N/A,#N/A,FALSE," EIX"}</definedName>
    <definedName name="__a2_3_5_1" localSheetId="16" hidden="1">{#N/A,#N/A,FALSE,"Edison";#N/A,#N/A,FALSE," EIX"}</definedName>
    <definedName name="__a2_3_5_1" localSheetId="1" hidden="1">{#N/A,#N/A,FALSE,"Edison";#N/A,#N/A,FALSE," EIX"}</definedName>
    <definedName name="__a2_3_5_1" hidden="1">{#N/A,#N/A,FALSE,"Edison";#N/A,#N/A,FALSE," EIX"}</definedName>
    <definedName name="__a2_4" localSheetId="16" hidden="1">{#N/A,#N/A,FALSE,"Edison";#N/A,#N/A,FALSE," EIX"}</definedName>
    <definedName name="__a2_4" localSheetId="1" hidden="1">{#N/A,#N/A,FALSE,"Edison";#N/A,#N/A,FALSE," EIX"}</definedName>
    <definedName name="__a2_4" hidden="1">{#N/A,#N/A,FALSE,"Edison";#N/A,#N/A,FALSE," EIX"}</definedName>
    <definedName name="__a2_4_1" localSheetId="16" hidden="1">{#N/A,#N/A,FALSE,"Edison";#N/A,#N/A,FALSE," EIX"}</definedName>
    <definedName name="__a2_4_1" localSheetId="1" hidden="1">{#N/A,#N/A,FALSE,"Edison";#N/A,#N/A,FALSE," EIX"}</definedName>
    <definedName name="__a2_4_1" hidden="1">{#N/A,#N/A,FALSE,"Edison";#N/A,#N/A,FALSE," EIX"}</definedName>
    <definedName name="__a2_4_1_1" localSheetId="16" hidden="1">{#N/A,#N/A,FALSE,"Edison";#N/A,#N/A,FALSE," EIX"}</definedName>
    <definedName name="__a2_4_1_1" localSheetId="1" hidden="1">{#N/A,#N/A,FALSE,"Edison";#N/A,#N/A,FALSE," EIX"}</definedName>
    <definedName name="__a2_4_1_1" hidden="1">{#N/A,#N/A,FALSE,"Edison";#N/A,#N/A,FALSE," EIX"}</definedName>
    <definedName name="__a2_4_2" localSheetId="16" hidden="1">{#N/A,#N/A,FALSE,"Edison";#N/A,#N/A,FALSE," EIX"}</definedName>
    <definedName name="__a2_4_2" localSheetId="1" hidden="1">{#N/A,#N/A,FALSE,"Edison";#N/A,#N/A,FALSE," EIX"}</definedName>
    <definedName name="__a2_4_2" hidden="1">{#N/A,#N/A,FALSE,"Edison";#N/A,#N/A,FALSE," EIX"}</definedName>
    <definedName name="__a2_4_2_1" localSheetId="16" hidden="1">{#N/A,#N/A,FALSE,"Edison";#N/A,#N/A,FALSE," EIX"}</definedName>
    <definedName name="__a2_4_2_1" localSheetId="1" hidden="1">{#N/A,#N/A,FALSE,"Edison";#N/A,#N/A,FALSE," EIX"}</definedName>
    <definedName name="__a2_4_2_1" hidden="1">{#N/A,#N/A,FALSE,"Edison";#N/A,#N/A,FALSE," EIX"}</definedName>
    <definedName name="__a2_4_3" localSheetId="16" hidden="1">{#N/A,#N/A,FALSE,"Edison";#N/A,#N/A,FALSE," EIX"}</definedName>
    <definedName name="__a2_4_3" localSheetId="1" hidden="1">{#N/A,#N/A,FALSE,"Edison";#N/A,#N/A,FALSE," EIX"}</definedName>
    <definedName name="__a2_4_3" hidden="1">{#N/A,#N/A,FALSE,"Edison";#N/A,#N/A,FALSE," EIX"}</definedName>
    <definedName name="__a2_4_3_1" localSheetId="16" hidden="1">{#N/A,#N/A,FALSE,"Edison";#N/A,#N/A,FALSE," EIX"}</definedName>
    <definedName name="__a2_4_3_1" localSheetId="1" hidden="1">{#N/A,#N/A,FALSE,"Edison";#N/A,#N/A,FALSE," EIX"}</definedName>
    <definedName name="__a2_4_3_1" hidden="1">{#N/A,#N/A,FALSE,"Edison";#N/A,#N/A,FALSE," EIX"}</definedName>
    <definedName name="__a2_4_4" localSheetId="16" hidden="1">{#N/A,#N/A,FALSE,"Edison";#N/A,#N/A,FALSE," EIX"}</definedName>
    <definedName name="__a2_4_4" localSheetId="1" hidden="1">{#N/A,#N/A,FALSE,"Edison";#N/A,#N/A,FALSE," EIX"}</definedName>
    <definedName name="__a2_4_4" hidden="1">{#N/A,#N/A,FALSE,"Edison";#N/A,#N/A,FALSE," EIX"}</definedName>
    <definedName name="__a2_4_4_1" localSheetId="16" hidden="1">{#N/A,#N/A,FALSE,"Edison";#N/A,#N/A,FALSE," EIX"}</definedName>
    <definedName name="__a2_4_4_1" localSheetId="1" hidden="1">{#N/A,#N/A,FALSE,"Edison";#N/A,#N/A,FALSE," EIX"}</definedName>
    <definedName name="__a2_4_4_1" hidden="1">{#N/A,#N/A,FALSE,"Edison";#N/A,#N/A,FALSE," EIX"}</definedName>
    <definedName name="__a2_4_5" localSheetId="16" hidden="1">{#N/A,#N/A,FALSE,"Edison";#N/A,#N/A,FALSE," EIX"}</definedName>
    <definedName name="__a2_4_5" localSheetId="1" hidden="1">{#N/A,#N/A,FALSE,"Edison";#N/A,#N/A,FALSE," EIX"}</definedName>
    <definedName name="__a2_4_5" hidden="1">{#N/A,#N/A,FALSE,"Edison";#N/A,#N/A,FALSE," EIX"}</definedName>
    <definedName name="__a2_4_5_1" localSheetId="16" hidden="1">{#N/A,#N/A,FALSE,"Edison";#N/A,#N/A,FALSE," EIX"}</definedName>
    <definedName name="__a2_4_5_1" localSheetId="1" hidden="1">{#N/A,#N/A,FALSE,"Edison";#N/A,#N/A,FALSE," EIX"}</definedName>
    <definedName name="__a2_4_5_1" hidden="1">{#N/A,#N/A,FALSE,"Edison";#N/A,#N/A,FALSE," EIX"}</definedName>
    <definedName name="__a2_5" localSheetId="16" hidden="1">{#N/A,#N/A,FALSE,"Edison";#N/A,#N/A,FALSE," EIX"}</definedName>
    <definedName name="__a2_5" localSheetId="1" hidden="1">{#N/A,#N/A,FALSE,"Edison";#N/A,#N/A,FALSE," EIX"}</definedName>
    <definedName name="__a2_5" hidden="1">{#N/A,#N/A,FALSE,"Edison";#N/A,#N/A,FALSE," EIX"}</definedName>
    <definedName name="__a2_5_1" localSheetId="16" hidden="1">{#N/A,#N/A,FALSE,"Edison";#N/A,#N/A,FALSE," EIX"}</definedName>
    <definedName name="__a2_5_1" localSheetId="1" hidden="1">{#N/A,#N/A,FALSE,"Edison";#N/A,#N/A,FALSE," EIX"}</definedName>
    <definedName name="__a2_5_1" hidden="1">{#N/A,#N/A,FALSE,"Edison";#N/A,#N/A,FALSE," EIX"}</definedName>
    <definedName name="__a2_5_1_1" localSheetId="16" hidden="1">{#N/A,#N/A,FALSE,"Edison";#N/A,#N/A,FALSE," EIX"}</definedName>
    <definedName name="__a2_5_1_1" localSheetId="1" hidden="1">{#N/A,#N/A,FALSE,"Edison";#N/A,#N/A,FALSE," EIX"}</definedName>
    <definedName name="__a2_5_1_1" hidden="1">{#N/A,#N/A,FALSE,"Edison";#N/A,#N/A,FALSE," EIX"}</definedName>
    <definedName name="__a2_5_2" localSheetId="16" hidden="1">{#N/A,#N/A,FALSE,"Edison";#N/A,#N/A,FALSE," EIX"}</definedName>
    <definedName name="__a2_5_2" localSheetId="1" hidden="1">{#N/A,#N/A,FALSE,"Edison";#N/A,#N/A,FALSE," EIX"}</definedName>
    <definedName name="__a2_5_2" hidden="1">{#N/A,#N/A,FALSE,"Edison";#N/A,#N/A,FALSE," EIX"}</definedName>
    <definedName name="__a2_5_2_1" localSheetId="16" hidden="1">{#N/A,#N/A,FALSE,"Edison";#N/A,#N/A,FALSE," EIX"}</definedName>
    <definedName name="__a2_5_2_1" localSheetId="1" hidden="1">{#N/A,#N/A,FALSE,"Edison";#N/A,#N/A,FALSE," EIX"}</definedName>
    <definedName name="__a2_5_2_1" hidden="1">{#N/A,#N/A,FALSE,"Edison";#N/A,#N/A,FALSE," EIX"}</definedName>
    <definedName name="__a2_5_3" localSheetId="16" hidden="1">{#N/A,#N/A,FALSE,"Edison";#N/A,#N/A,FALSE," EIX"}</definedName>
    <definedName name="__a2_5_3" localSheetId="1" hidden="1">{#N/A,#N/A,FALSE,"Edison";#N/A,#N/A,FALSE," EIX"}</definedName>
    <definedName name="__a2_5_3" hidden="1">{#N/A,#N/A,FALSE,"Edison";#N/A,#N/A,FALSE," EIX"}</definedName>
    <definedName name="__a2_5_3_1" localSheetId="16" hidden="1">{#N/A,#N/A,FALSE,"Edison";#N/A,#N/A,FALSE," EIX"}</definedName>
    <definedName name="__a2_5_3_1" localSheetId="1" hidden="1">{#N/A,#N/A,FALSE,"Edison";#N/A,#N/A,FALSE," EIX"}</definedName>
    <definedName name="__a2_5_3_1" hidden="1">{#N/A,#N/A,FALSE,"Edison";#N/A,#N/A,FALSE," EIX"}</definedName>
    <definedName name="__a2_5_4" localSheetId="16" hidden="1">{#N/A,#N/A,FALSE,"Edison";#N/A,#N/A,FALSE," EIX"}</definedName>
    <definedName name="__a2_5_4" localSheetId="1" hidden="1">{#N/A,#N/A,FALSE,"Edison";#N/A,#N/A,FALSE," EIX"}</definedName>
    <definedName name="__a2_5_4" hidden="1">{#N/A,#N/A,FALSE,"Edison";#N/A,#N/A,FALSE," EIX"}</definedName>
    <definedName name="__a2_5_4_1" localSheetId="16" hidden="1">{#N/A,#N/A,FALSE,"Edison";#N/A,#N/A,FALSE," EIX"}</definedName>
    <definedName name="__a2_5_4_1" localSheetId="1" hidden="1">{#N/A,#N/A,FALSE,"Edison";#N/A,#N/A,FALSE," EIX"}</definedName>
    <definedName name="__a2_5_4_1" hidden="1">{#N/A,#N/A,FALSE,"Edison";#N/A,#N/A,FALSE," EIX"}</definedName>
    <definedName name="__a2_5_5" localSheetId="16" hidden="1">{#N/A,#N/A,FALSE,"Edison";#N/A,#N/A,FALSE," EIX"}</definedName>
    <definedName name="__a2_5_5" localSheetId="1" hidden="1">{#N/A,#N/A,FALSE,"Edison";#N/A,#N/A,FALSE," EIX"}</definedName>
    <definedName name="__a2_5_5" hidden="1">{#N/A,#N/A,FALSE,"Edison";#N/A,#N/A,FALSE," EIX"}</definedName>
    <definedName name="__a2_5_5_1" localSheetId="16" hidden="1">{#N/A,#N/A,FALSE,"Edison";#N/A,#N/A,FALSE," EIX"}</definedName>
    <definedName name="__a2_5_5_1" localSheetId="1" hidden="1">{#N/A,#N/A,FALSE,"Edison";#N/A,#N/A,FALSE," EIX"}</definedName>
    <definedName name="__a2_5_5_1" hidden="1">{#N/A,#N/A,FALSE,"Edison";#N/A,#N/A,FALSE," EIX"}</definedName>
    <definedName name="__aya1">#REF!</definedName>
    <definedName name="__aya2">#REF!</definedName>
    <definedName name="__bb2" localSheetId="16" hidden="1">{#N/A,#N/A,FALSE,"Edison";#N/A,#N/A,FALSE," EIX"}</definedName>
    <definedName name="__bb2" localSheetId="1" hidden="1">{#N/A,#N/A,FALSE,"Edison";#N/A,#N/A,FALSE," EIX"}</definedName>
    <definedName name="__bb2" hidden="1">{#N/A,#N/A,FALSE,"Edison";#N/A,#N/A,FALSE," EIX"}</definedName>
    <definedName name="__bb2_1" localSheetId="16" hidden="1">{#N/A,#N/A,FALSE,"Edison";#N/A,#N/A,FALSE," EIX"}</definedName>
    <definedName name="__bb2_1" localSheetId="1" hidden="1">{#N/A,#N/A,FALSE,"Edison";#N/A,#N/A,FALSE," EIX"}</definedName>
    <definedName name="__bb2_1" hidden="1">{#N/A,#N/A,FALSE,"Edison";#N/A,#N/A,FALSE," EIX"}</definedName>
    <definedName name="__bb2_1_1" localSheetId="16" hidden="1">{#N/A,#N/A,FALSE,"Edison";#N/A,#N/A,FALSE," EIX"}</definedName>
    <definedName name="__bb2_1_1" localSheetId="1" hidden="1">{#N/A,#N/A,FALSE,"Edison";#N/A,#N/A,FALSE," EIX"}</definedName>
    <definedName name="__bb2_1_1" hidden="1">{#N/A,#N/A,FALSE,"Edison";#N/A,#N/A,FALSE," EIX"}</definedName>
    <definedName name="__bb2_1_1_1" localSheetId="16" hidden="1">{#N/A,#N/A,FALSE,"Edison";#N/A,#N/A,FALSE," EIX"}</definedName>
    <definedName name="__bb2_1_1_1" localSheetId="1" hidden="1">{#N/A,#N/A,FALSE,"Edison";#N/A,#N/A,FALSE," EIX"}</definedName>
    <definedName name="__bb2_1_1_1" hidden="1">{#N/A,#N/A,FALSE,"Edison";#N/A,#N/A,FALSE," EIX"}</definedName>
    <definedName name="__bb2_1_2" localSheetId="16" hidden="1">{#N/A,#N/A,FALSE,"Edison";#N/A,#N/A,FALSE," EIX"}</definedName>
    <definedName name="__bb2_1_2" localSheetId="1" hidden="1">{#N/A,#N/A,FALSE,"Edison";#N/A,#N/A,FALSE," EIX"}</definedName>
    <definedName name="__bb2_1_2" hidden="1">{#N/A,#N/A,FALSE,"Edison";#N/A,#N/A,FALSE," EIX"}</definedName>
    <definedName name="__bb2_1_2_1" localSheetId="16" hidden="1">{#N/A,#N/A,FALSE,"Edison";#N/A,#N/A,FALSE," EIX"}</definedName>
    <definedName name="__bb2_1_2_1" localSheetId="1" hidden="1">{#N/A,#N/A,FALSE,"Edison";#N/A,#N/A,FALSE," EIX"}</definedName>
    <definedName name="__bb2_1_2_1" hidden="1">{#N/A,#N/A,FALSE,"Edison";#N/A,#N/A,FALSE," EIX"}</definedName>
    <definedName name="__bb2_1_3" localSheetId="16" hidden="1">{#N/A,#N/A,FALSE,"Edison";#N/A,#N/A,FALSE," EIX"}</definedName>
    <definedName name="__bb2_1_3" localSheetId="1" hidden="1">{#N/A,#N/A,FALSE,"Edison";#N/A,#N/A,FALSE," EIX"}</definedName>
    <definedName name="__bb2_1_3" hidden="1">{#N/A,#N/A,FALSE,"Edison";#N/A,#N/A,FALSE," EIX"}</definedName>
    <definedName name="__bb2_1_3_1" localSheetId="16" hidden="1">{#N/A,#N/A,FALSE,"Edison";#N/A,#N/A,FALSE," EIX"}</definedName>
    <definedName name="__bb2_1_3_1" localSheetId="1" hidden="1">{#N/A,#N/A,FALSE,"Edison";#N/A,#N/A,FALSE," EIX"}</definedName>
    <definedName name="__bb2_1_3_1" hidden="1">{#N/A,#N/A,FALSE,"Edison";#N/A,#N/A,FALSE," EIX"}</definedName>
    <definedName name="__bb2_1_4" localSheetId="16" hidden="1">{#N/A,#N/A,FALSE,"Edison";#N/A,#N/A,FALSE," EIX"}</definedName>
    <definedName name="__bb2_1_4" localSheetId="1" hidden="1">{#N/A,#N/A,FALSE,"Edison";#N/A,#N/A,FALSE," EIX"}</definedName>
    <definedName name="__bb2_1_4" hidden="1">{#N/A,#N/A,FALSE,"Edison";#N/A,#N/A,FALSE," EIX"}</definedName>
    <definedName name="__bb2_1_4_1" localSheetId="16" hidden="1">{#N/A,#N/A,FALSE,"Edison";#N/A,#N/A,FALSE," EIX"}</definedName>
    <definedName name="__bb2_1_4_1" localSheetId="1" hidden="1">{#N/A,#N/A,FALSE,"Edison";#N/A,#N/A,FALSE," EIX"}</definedName>
    <definedName name="__bb2_1_4_1" hidden="1">{#N/A,#N/A,FALSE,"Edison";#N/A,#N/A,FALSE," EIX"}</definedName>
    <definedName name="__bb2_1_5" localSheetId="16" hidden="1">{#N/A,#N/A,FALSE,"Edison";#N/A,#N/A,FALSE," EIX"}</definedName>
    <definedName name="__bb2_1_5" localSheetId="1" hidden="1">{#N/A,#N/A,FALSE,"Edison";#N/A,#N/A,FALSE," EIX"}</definedName>
    <definedName name="__bb2_1_5" hidden="1">{#N/A,#N/A,FALSE,"Edison";#N/A,#N/A,FALSE," EIX"}</definedName>
    <definedName name="__bb2_1_5_1" localSheetId="16" hidden="1">{#N/A,#N/A,FALSE,"Edison";#N/A,#N/A,FALSE," EIX"}</definedName>
    <definedName name="__bb2_1_5_1" localSheetId="1" hidden="1">{#N/A,#N/A,FALSE,"Edison";#N/A,#N/A,FALSE," EIX"}</definedName>
    <definedName name="__bb2_1_5_1" hidden="1">{#N/A,#N/A,FALSE,"Edison";#N/A,#N/A,FALSE," EIX"}</definedName>
    <definedName name="__bb2_2" localSheetId="16" hidden="1">{#N/A,#N/A,FALSE,"Edison";#N/A,#N/A,FALSE," EIX"}</definedName>
    <definedName name="__bb2_2" localSheetId="1" hidden="1">{#N/A,#N/A,FALSE,"Edison";#N/A,#N/A,FALSE," EIX"}</definedName>
    <definedName name="__bb2_2" hidden="1">{#N/A,#N/A,FALSE,"Edison";#N/A,#N/A,FALSE," EIX"}</definedName>
    <definedName name="__bb2_2_1" localSheetId="16" hidden="1">{#N/A,#N/A,FALSE,"Edison";#N/A,#N/A,FALSE," EIX"}</definedName>
    <definedName name="__bb2_2_1" localSheetId="1" hidden="1">{#N/A,#N/A,FALSE,"Edison";#N/A,#N/A,FALSE," EIX"}</definedName>
    <definedName name="__bb2_2_1" hidden="1">{#N/A,#N/A,FALSE,"Edison";#N/A,#N/A,FALSE," EIX"}</definedName>
    <definedName name="__bb2_2_1_1" localSheetId="16" hidden="1">{#N/A,#N/A,FALSE,"Edison";#N/A,#N/A,FALSE," EIX"}</definedName>
    <definedName name="__bb2_2_1_1" localSheetId="1" hidden="1">{#N/A,#N/A,FALSE,"Edison";#N/A,#N/A,FALSE," EIX"}</definedName>
    <definedName name="__bb2_2_1_1" hidden="1">{#N/A,#N/A,FALSE,"Edison";#N/A,#N/A,FALSE," EIX"}</definedName>
    <definedName name="__bb2_2_2" localSheetId="16" hidden="1">{#N/A,#N/A,FALSE,"Edison";#N/A,#N/A,FALSE," EIX"}</definedName>
    <definedName name="__bb2_2_2" localSheetId="1" hidden="1">{#N/A,#N/A,FALSE,"Edison";#N/A,#N/A,FALSE," EIX"}</definedName>
    <definedName name="__bb2_2_2" hidden="1">{#N/A,#N/A,FALSE,"Edison";#N/A,#N/A,FALSE," EIX"}</definedName>
    <definedName name="__bb2_2_2_1" localSheetId="16" hidden="1">{#N/A,#N/A,FALSE,"Edison";#N/A,#N/A,FALSE," EIX"}</definedName>
    <definedName name="__bb2_2_2_1" localSheetId="1" hidden="1">{#N/A,#N/A,FALSE,"Edison";#N/A,#N/A,FALSE," EIX"}</definedName>
    <definedName name="__bb2_2_2_1" hidden="1">{#N/A,#N/A,FALSE,"Edison";#N/A,#N/A,FALSE," EIX"}</definedName>
    <definedName name="__bb2_2_3" localSheetId="16" hidden="1">{#N/A,#N/A,FALSE,"Edison";#N/A,#N/A,FALSE," EIX"}</definedName>
    <definedName name="__bb2_2_3" localSheetId="1" hidden="1">{#N/A,#N/A,FALSE,"Edison";#N/A,#N/A,FALSE," EIX"}</definedName>
    <definedName name="__bb2_2_3" hidden="1">{#N/A,#N/A,FALSE,"Edison";#N/A,#N/A,FALSE," EIX"}</definedName>
    <definedName name="__bb2_2_3_1" localSheetId="16" hidden="1">{#N/A,#N/A,FALSE,"Edison";#N/A,#N/A,FALSE," EIX"}</definedName>
    <definedName name="__bb2_2_3_1" localSheetId="1" hidden="1">{#N/A,#N/A,FALSE,"Edison";#N/A,#N/A,FALSE," EIX"}</definedName>
    <definedName name="__bb2_2_3_1" hidden="1">{#N/A,#N/A,FALSE,"Edison";#N/A,#N/A,FALSE," EIX"}</definedName>
    <definedName name="__bb2_2_4" localSheetId="16" hidden="1">{#N/A,#N/A,FALSE,"Edison";#N/A,#N/A,FALSE," EIX"}</definedName>
    <definedName name="__bb2_2_4" localSheetId="1" hidden="1">{#N/A,#N/A,FALSE,"Edison";#N/A,#N/A,FALSE," EIX"}</definedName>
    <definedName name="__bb2_2_4" hidden="1">{#N/A,#N/A,FALSE,"Edison";#N/A,#N/A,FALSE," EIX"}</definedName>
    <definedName name="__bb2_2_4_1" localSheetId="16" hidden="1">{#N/A,#N/A,FALSE,"Edison";#N/A,#N/A,FALSE," EIX"}</definedName>
    <definedName name="__bb2_2_4_1" localSheetId="1" hidden="1">{#N/A,#N/A,FALSE,"Edison";#N/A,#N/A,FALSE," EIX"}</definedName>
    <definedName name="__bb2_2_4_1" hidden="1">{#N/A,#N/A,FALSE,"Edison";#N/A,#N/A,FALSE," EIX"}</definedName>
    <definedName name="__bb2_2_5" localSheetId="16" hidden="1">{#N/A,#N/A,FALSE,"Edison";#N/A,#N/A,FALSE," EIX"}</definedName>
    <definedName name="__bb2_2_5" localSheetId="1" hidden="1">{#N/A,#N/A,FALSE,"Edison";#N/A,#N/A,FALSE," EIX"}</definedName>
    <definedName name="__bb2_2_5" hidden="1">{#N/A,#N/A,FALSE,"Edison";#N/A,#N/A,FALSE," EIX"}</definedName>
    <definedName name="__bb2_2_5_1" localSheetId="16" hidden="1">{#N/A,#N/A,FALSE,"Edison";#N/A,#N/A,FALSE," EIX"}</definedName>
    <definedName name="__bb2_2_5_1" localSheetId="1" hidden="1">{#N/A,#N/A,FALSE,"Edison";#N/A,#N/A,FALSE," EIX"}</definedName>
    <definedName name="__bb2_2_5_1" hidden="1">{#N/A,#N/A,FALSE,"Edison";#N/A,#N/A,FALSE," EIX"}</definedName>
    <definedName name="__bb2_3" localSheetId="16" hidden="1">{#N/A,#N/A,FALSE,"Edison";#N/A,#N/A,FALSE," EIX"}</definedName>
    <definedName name="__bb2_3" localSheetId="1" hidden="1">{#N/A,#N/A,FALSE,"Edison";#N/A,#N/A,FALSE," EIX"}</definedName>
    <definedName name="__bb2_3" hidden="1">{#N/A,#N/A,FALSE,"Edison";#N/A,#N/A,FALSE," EIX"}</definedName>
    <definedName name="__bb2_3_1" localSheetId="16" hidden="1">{#N/A,#N/A,FALSE,"Edison";#N/A,#N/A,FALSE," EIX"}</definedName>
    <definedName name="__bb2_3_1" localSheetId="1" hidden="1">{#N/A,#N/A,FALSE,"Edison";#N/A,#N/A,FALSE," EIX"}</definedName>
    <definedName name="__bb2_3_1" hidden="1">{#N/A,#N/A,FALSE,"Edison";#N/A,#N/A,FALSE," EIX"}</definedName>
    <definedName name="__bb2_3_1_1" localSheetId="16" hidden="1">{#N/A,#N/A,FALSE,"Edison";#N/A,#N/A,FALSE," EIX"}</definedName>
    <definedName name="__bb2_3_1_1" localSheetId="1" hidden="1">{#N/A,#N/A,FALSE,"Edison";#N/A,#N/A,FALSE," EIX"}</definedName>
    <definedName name="__bb2_3_1_1" hidden="1">{#N/A,#N/A,FALSE,"Edison";#N/A,#N/A,FALSE," EIX"}</definedName>
    <definedName name="__bb2_3_2" localSheetId="16" hidden="1">{#N/A,#N/A,FALSE,"Edison";#N/A,#N/A,FALSE," EIX"}</definedName>
    <definedName name="__bb2_3_2" localSheetId="1" hidden="1">{#N/A,#N/A,FALSE,"Edison";#N/A,#N/A,FALSE," EIX"}</definedName>
    <definedName name="__bb2_3_2" hidden="1">{#N/A,#N/A,FALSE,"Edison";#N/A,#N/A,FALSE," EIX"}</definedName>
    <definedName name="__bb2_3_2_1" localSheetId="16" hidden="1">{#N/A,#N/A,FALSE,"Edison";#N/A,#N/A,FALSE," EIX"}</definedName>
    <definedName name="__bb2_3_2_1" localSheetId="1" hidden="1">{#N/A,#N/A,FALSE,"Edison";#N/A,#N/A,FALSE," EIX"}</definedName>
    <definedName name="__bb2_3_2_1" hidden="1">{#N/A,#N/A,FALSE,"Edison";#N/A,#N/A,FALSE," EIX"}</definedName>
    <definedName name="__bb2_3_3" localSheetId="16" hidden="1">{#N/A,#N/A,FALSE,"Edison";#N/A,#N/A,FALSE," EIX"}</definedName>
    <definedName name="__bb2_3_3" localSheetId="1" hidden="1">{#N/A,#N/A,FALSE,"Edison";#N/A,#N/A,FALSE," EIX"}</definedName>
    <definedName name="__bb2_3_3" hidden="1">{#N/A,#N/A,FALSE,"Edison";#N/A,#N/A,FALSE," EIX"}</definedName>
    <definedName name="__bb2_3_3_1" localSheetId="16" hidden="1">{#N/A,#N/A,FALSE,"Edison";#N/A,#N/A,FALSE," EIX"}</definedName>
    <definedName name="__bb2_3_3_1" localSheetId="1" hidden="1">{#N/A,#N/A,FALSE,"Edison";#N/A,#N/A,FALSE," EIX"}</definedName>
    <definedName name="__bb2_3_3_1" hidden="1">{#N/A,#N/A,FALSE,"Edison";#N/A,#N/A,FALSE," EIX"}</definedName>
    <definedName name="__bb2_3_4" localSheetId="16" hidden="1">{#N/A,#N/A,FALSE,"Edison";#N/A,#N/A,FALSE," EIX"}</definedName>
    <definedName name="__bb2_3_4" localSheetId="1" hidden="1">{#N/A,#N/A,FALSE,"Edison";#N/A,#N/A,FALSE," EIX"}</definedName>
    <definedName name="__bb2_3_4" hidden="1">{#N/A,#N/A,FALSE,"Edison";#N/A,#N/A,FALSE," EIX"}</definedName>
    <definedName name="__bb2_3_4_1" localSheetId="16" hidden="1">{#N/A,#N/A,FALSE,"Edison";#N/A,#N/A,FALSE," EIX"}</definedName>
    <definedName name="__bb2_3_4_1" localSheetId="1" hidden="1">{#N/A,#N/A,FALSE,"Edison";#N/A,#N/A,FALSE," EIX"}</definedName>
    <definedName name="__bb2_3_4_1" hidden="1">{#N/A,#N/A,FALSE,"Edison";#N/A,#N/A,FALSE," EIX"}</definedName>
    <definedName name="__bb2_3_5" localSheetId="16" hidden="1">{#N/A,#N/A,FALSE,"Edison";#N/A,#N/A,FALSE," EIX"}</definedName>
    <definedName name="__bb2_3_5" localSheetId="1" hidden="1">{#N/A,#N/A,FALSE,"Edison";#N/A,#N/A,FALSE," EIX"}</definedName>
    <definedName name="__bb2_3_5" hidden="1">{#N/A,#N/A,FALSE,"Edison";#N/A,#N/A,FALSE," EIX"}</definedName>
    <definedName name="__bb2_3_5_1" localSheetId="16" hidden="1">{#N/A,#N/A,FALSE,"Edison";#N/A,#N/A,FALSE," EIX"}</definedName>
    <definedName name="__bb2_3_5_1" localSheetId="1" hidden="1">{#N/A,#N/A,FALSE,"Edison";#N/A,#N/A,FALSE," EIX"}</definedName>
    <definedName name="__bb2_3_5_1" hidden="1">{#N/A,#N/A,FALSE,"Edison";#N/A,#N/A,FALSE," EIX"}</definedName>
    <definedName name="__bb2_4" localSheetId="16" hidden="1">{#N/A,#N/A,FALSE,"Edison";#N/A,#N/A,FALSE," EIX"}</definedName>
    <definedName name="__bb2_4" localSheetId="1" hidden="1">{#N/A,#N/A,FALSE,"Edison";#N/A,#N/A,FALSE," EIX"}</definedName>
    <definedName name="__bb2_4" hidden="1">{#N/A,#N/A,FALSE,"Edison";#N/A,#N/A,FALSE," EIX"}</definedName>
    <definedName name="__bb2_4_1" localSheetId="16" hidden="1">{#N/A,#N/A,FALSE,"Edison";#N/A,#N/A,FALSE," EIX"}</definedName>
    <definedName name="__bb2_4_1" localSheetId="1" hidden="1">{#N/A,#N/A,FALSE,"Edison";#N/A,#N/A,FALSE," EIX"}</definedName>
    <definedName name="__bb2_4_1" hidden="1">{#N/A,#N/A,FALSE,"Edison";#N/A,#N/A,FALSE," EIX"}</definedName>
    <definedName name="__bb2_4_1_1" localSheetId="16" hidden="1">{#N/A,#N/A,FALSE,"Edison";#N/A,#N/A,FALSE," EIX"}</definedName>
    <definedName name="__bb2_4_1_1" localSheetId="1" hidden="1">{#N/A,#N/A,FALSE,"Edison";#N/A,#N/A,FALSE," EIX"}</definedName>
    <definedName name="__bb2_4_1_1" hidden="1">{#N/A,#N/A,FALSE,"Edison";#N/A,#N/A,FALSE," EIX"}</definedName>
    <definedName name="__bb2_4_2" localSheetId="16" hidden="1">{#N/A,#N/A,FALSE,"Edison";#N/A,#N/A,FALSE," EIX"}</definedName>
    <definedName name="__bb2_4_2" localSheetId="1" hidden="1">{#N/A,#N/A,FALSE,"Edison";#N/A,#N/A,FALSE," EIX"}</definedName>
    <definedName name="__bb2_4_2" hidden="1">{#N/A,#N/A,FALSE,"Edison";#N/A,#N/A,FALSE," EIX"}</definedName>
    <definedName name="__bb2_4_2_1" localSheetId="16" hidden="1">{#N/A,#N/A,FALSE,"Edison";#N/A,#N/A,FALSE," EIX"}</definedName>
    <definedName name="__bb2_4_2_1" localSheetId="1" hidden="1">{#N/A,#N/A,FALSE,"Edison";#N/A,#N/A,FALSE," EIX"}</definedName>
    <definedName name="__bb2_4_2_1" hidden="1">{#N/A,#N/A,FALSE,"Edison";#N/A,#N/A,FALSE," EIX"}</definedName>
    <definedName name="__bb2_4_3" localSheetId="16" hidden="1">{#N/A,#N/A,FALSE,"Edison";#N/A,#N/A,FALSE," EIX"}</definedName>
    <definedName name="__bb2_4_3" localSheetId="1" hidden="1">{#N/A,#N/A,FALSE,"Edison";#N/A,#N/A,FALSE," EIX"}</definedName>
    <definedName name="__bb2_4_3" hidden="1">{#N/A,#N/A,FALSE,"Edison";#N/A,#N/A,FALSE," EIX"}</definedName>
    <definedName name="__bb2_4_3_1" localSheetId="16" hidden="1">{#N/A,#N/A,FALSE,"Edison";#N/A,#N/A,FALSE," EIX"}</definedName>
    <definedName name="__bb2_4_3_1" localSheetId="1" hidden="1">{#N/A,#N/A,FALSE,"Edison";#N/A,#N/A,FALSE," EIX"}</definedName>
    <definedName name="__bb2_4_3_1" hidden="1">{#N/A,#N/A,FALSE,"Edison";#N/A,#N/A,FALSE," EIX"}</definedName>
    <definedName name="__bb2_4_4" localSheetId="16" hidden="1">{#N/A,#N/A,FALSE,"Edison";#N/A,#N/A,FALSE," EIX"}</definedName>
    <definedName name="__bb2_4_4" localSheetId="1" hidden="1">{#N/A,#N/A,FALSE,"Edison";#N/A,#N/A,FALSE," EIX"}</definedName>
    <definedName name="__bb2_4_4" hidden="1">{#N/A,#N/A,FALSE,"Edison";#N/A,#N/A,FALSE," EIX"}</definedName>
    <definedName name="__bb2_4_4_1" localSheetId="16" hidden="1">{#N/A,#N/A,FALSE,"Edison";#N/A,#N/A,FALSE," EIX"}</definedName>
    <definedName name="__bb2_4_4_1" localSheetId="1" hidden="1">{#N/A,#N/A,FALSE,"Edison";#N/A,#N/A,FALSE," EIX"}</definedName>
    <definedName name="__bb2_4_4_1" hidden="1">{#N/A,#N/A,FALSE,"Edison";#N/A,#N/A,FALSE," EIX"}</definedName>
    <definedName name="__bb2_4_5" localSheetId="16" hidden="1">{#N/A,#N/A,FALSE,"Edison";#N/A,#N/A,FALSE," EIX"}</definedName>
    <definedName name="__bb2_4_5" localSheetId="1" hidden="1">{#N/A,#N/A,FALSE,"Edison";#N/A,#N/A,FALSE," EIX"}</definedName>
    <definedName name="__bb2_4_5" hidden="1">{#N/A,#N/A,FALSE,"Edison";#N/A,#N/A,FALSE," EIX"}</definedName>
    <definedName name="__bb2_4_5_1" localSheetId="16" hidden="1">{#N/A,#N/A,FALSE,"Edison";#N/A,#N/A,FALSE," EIX"}</definedName>
    <definedName name="__bb2_4_5_1" localSheetId="1" hidden="1">{#N/A,#N/A,FALSE,"Edison";#N/A,#N/A,FALSE," EIX"}</definedName>
    <definedName name="__bb2_4_5_1" hidden="1">{#N/A,#N/A,FALSE,"Edison";#N/A,#N/A,FALSE," EIX"}</definedName>
    <definedName name="__bb2_5" localSheetId="16" hidden="1">{#N/A,#N/A,FALSE,"Edison";#N/A,#N/A,FALSE," EIX"}</definedName>
    <definedName name="__bb2_5" localSheetId="1" hidden="1">{#N/A,#N/A,FALSE,"Edison";#N/A,#N/A,FALSE," EIX"}</definedName>
    <definedName name="__bb2_5" hidden="1">{#N/A,#N/A,FALSE,"Edison";#N/A,#N/A,FALSE," EIX"}</definedName>
    <definedName name="__bb2_5_1" localSheetId="16" hidden="1">{#N/A,#N/A,FALSE,"Edison";#N/A,#N/A,FALSE," EIX"}</definedName>
    <definedName name="__bb2_5_1" localSheetId="1" hidden="1">{#N/A,#N/A,FALSE,"Edison";#N/A,#N/A,FALSE," EIX"}</definedName>
    <definedName name="__bb2_5_1" hidden="1">{#N/A,#N/A,FALSE,"Edison";#N/A,#N/A,FALSE," EIX"}</definedName>
    <definedName name="__bb2_5_1_1" localSheetId="16" hidden="1">{#N/A,#N/A,FALSE,"Edison";#N/A,#N/A,FALSE," EIX"}</definedName>
    <definedName name="__bb2_5_1_1" localSheetId="1" hidden="1">{#N/A,#N/A,FALSE,"Edison";#N/A,#N/A,FALSE," EIX"}</definedName>
    <definedName name="__bb2_5_1_1" hidden="1">{#N/A,#N/A,FALSE,"Edison";#N/A,#N/A,FALSE," EIX"}</definedName>
    <definedName name="__bb2_5_2" localSheetId="16" hidden="1">{#N/A,#N/A,FALSE,"Edison";#N/A,#N/A,FALSE," EIX"}</definedName>
    <definedName name="__bb2_5_2" localSheetId="1" hidden="1">{#N/A,#N/A,FALSE,"Edison";#N/A,#N/A,FALSE," EIX"}</definedName>
    <definedName name="__bb2_5_2" hidden="1">{#N/A,#N/A,FALSE,"Edison";#N/A,#N/A,FALSE," EIX"}</definedName>
    <definedName name="__bb2_5_2_1" localSheetId="16" hidden="1">{#N/A,#N/A,FALSE,"Edison";#N/A,#N/A,FALSE," EIX"}</definedName>
    <definedName name="__bb2_5_2_1" localSheetId="1" hidden="1">{#N/A,#N/A,FALSE,"Edison";#N/A,#N/A,FALSE," EIX"}</definedName>
    <definedName name="__bb2_5_2_1" hidden="1">{#N/A,#N/A,FALSE,"Edison";#N/A,#N/A,FALSE," EIX"}</definedName>
    <definedName name="__bb2_5_3" localSheetId="16" hidden="1">{#N/A,#N/A,FALSE,"Edison";#N/A,#N/A,FALSE," EIX"}</definedName>
    <definedName name="__bb2_5_3" localSheetId="1" hidden="1">{#N/A,#N/A,FALSE,"Edison";#N/A,#N/A,FALSE," EIX"}</definedName>
    <definedName name="__bb2_5_3" hidden="1">{#N/A,#N/A,FALSE,"Edison";#N/A,#N/A,FALSE," EIX"}</definedName>
    <definedName name="__bb2_5_3_1" localSheetId="16" hidden="1">{#N/A,#N/A,FALSE,"Edison";#N/A,#N/A,FALSE," EIX"}</definedName>
    <definedName name="__bb2_5_3_1" localSheetId="1" hidden="1">{#N/A,#N/A,FALSE,"Edison";#N/A,#N/A,FALSE," EIX"}</definedName>
    <definedName name="__bb2_5_3_1" hidden="1">{#N/A,#N/A,FALSE,"Edison";#N/A,#N/A,FALSE," EIX"}</definedName>
    <definedName name="__bb2_5_4" localSheetId="16" hidden="1">{#N/A,#N/A,FALSE,"Edison";#N/A,#N/A,FALSE," EIX"}</definedName>
    <definedName name="__bb2_5_4" localSheetId="1" hidden="1">{#N/A,#N/A,FALSE,"Edison";#N/A,#N/A,FALSE," EIX"}</definedName>
    <definedName name="__bb2_5_4" hidden="1">{#N/A,#N/A,FALSE,"Edison";#N/A,#N/A,FALSE," EIX"}</definedName>
    <definedName name="__bb2_5_4_1" localSheetId="16" hidden="1">{#N/A,#N/A,FALSE,"Edison";#N/A,#N/A,FALSE," EIX"}</definedName>
    <definedName name="__bb2_5_4_1" localSheetId="1" hidden="1">{#N/A,#N/A,FALSE,"Edison";#N/A,#N/A,FALSE," EIX"}</definedName>
    <definedName name="__bb2_5_4_1" hidden="1">{#N/A,#N/A,FALSE,"Edison";#N/A,#N/A,FALSE," EIX"}</definedName>
    <definedName name="__bb2_5_5" localSheetId="16" hidden="1">{#N/A,#N/A,FALSE,"Edison";#N/A,#N/A,FALSE," EIX"}</definedName>
    <definedName name="__bb2_5_5" localSheetId="1" hidden="1">{#N/A,#N/A,FALSE,"Edison";#N/A,#N/A,FALSE," EIX"}</definedName>
    <definedName name="__bb2_5_5" hidden="1">{#N/A,#N/A,FALSE,"Edison";#N/A,#N/A,FALSE," EIX"}</definedName>
    <definedName name="__bb2_5_5_1" localSheetId="16" hidden="1">{#N/A,#N/A,FALSE,"Edison";#N/A,#N/A,FALSE," EIX"}</definedName>
    <definedName name="__bb2_5_5_1" localSheetId="1"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16" hidden="1">{#N/A,#N/A,FALSE,"Edison";#N/A,#N/A,FALSE," EIX"}</definedName>
    <definedName name="__ccc2" localSheetId="1" hidden="1">{#N/A,#N/A,FALSE,"Edison";#N/A,#N/A,FALSE," EIX"}</definedName>
    <definedName name="__ccc2" hidden="1">{#N/A,#N/A,FALSE,"Edison";#N/A,#N/A,FALSE," EIX"}</definedName>
    <definedName name="__ccc2_1" localSheetId="16" hidden="1">{#N/A,#N/A,FALSE,"Edison";#N/A,#N/A,FALSE," EIX"}</definedName>
    <definedName name="__ccc2_1" localSheetId="1" hidden="1">{#N/A,#N/A,FALSE,"Edison";#N/A,#N/A,FALSE," EIX"}</definedName>
    <definedName name="__ccc2_1" hidden="1">{#N/A,#N/A,FALSE,"Edison";#N/A,#N/A,FALSE," EIX"}</definedName>
    <definedName name="__ccc2_1_1" localSheetId="16" hidden="1">{#N/A,#N/A,FALSE,"Edison";#N/A,#N/A,FALSE," EIX"}</definedName>
    <definedName name="__ccc2_1_1" localSheetId="1" hidden="1">{#N/A,#N/A,FALSE,"Edison";#N/A,#N/A,FALSE," EIX"}</definedName>
    <definedName name="__ccc2_1_1" hidden="1">{#N/A,#N/A,FALSE,"Edison";#N/A,#N/A,FALSE," EIX"}</definedName>
    <definedName name="__ccc2_1_1_1" localSheetId="16" hidden="1">{#N/A,#N/A,FALSE,"Edison";#N/A,#N/A,FALSE," EIX"}</definedName>
    <definedName name="__ccc2_1_1_1" localSheetId="1" hidden="1">{#N/A,#N/A,FALSE,"Edison";#N/A,#N/A,FALSE," EIX"}</definedName>
    <definedName name="__ccc2_1_1_1" hidden="1">{#N/A,#N/A,FALSE,"Edison";#N/A,#N/A,FALSE," EIX"}</definedName>
    <definedName name="__ccc2_1_2" localSheetId="16" hidden="1">{#N/A,#N/A,FALSE,"Edison";#N/A,#N/A,FALSE," EIX"}</definedName>
    <definedName name="__ccc2_1_2" localSheetId="1" hidden="1">{#N/A,#N/A,FALSE,"Edison";#N/A,#N/A,FALSE," EIX"}</definedName>
    <definedName name="__ccc2_1_2" hidden="1">{#N/A,#N/A,FALSE,"Edison";#N/A,#N/A,FALSE," EIX"}</definedName>
    <definedName name="__ccc2_1_2_1" localSheetId="16" hidden="1">{#N/A,#N/A,FALSE,"Edison";#N/A,#N/A,FALSE," EIX"}</definedName>
    <definedName name="__ccc2_1_2_1" localSheetId="1" hidden="1">{#N/A,#N/A,FALSE,"Edison";#N/A,#N/A,FALSE," EIX"}</definedName>
    <definedName name="__ccc2_1_2_1" hidden="1">{#N/A,#N/A,FALSE,"Edison";#N/A,#N/A,FALSE," EIX"}</definedName>
    <definedName name="__ccc2_1_3" localSheetId="16" hidden="1">{#N/A,#N/A,FALSE,"Edison";#N/A,#N/A,FALSE," EIX"}</definedName>
    <definedName name="__ccc2_1_3" localSheetId="1" hidden="1">{#N/A,#N/A,FALSE,"Edison";#N/A,#N/A,FALSE," EIX"}</definedName>
    <definedName name="__ccc2_1_3" hidden="1">{#N/A,#N/A,FALSE,"Edison";#N/A,#N/A,FALSE," EIX"}</definedName>
    <definedName name="__ccc2_1_3_1" localSheetId="16" hidden="1">{#N/A,#N/A,FALSE,"Edison";#N/A,#N/A,FALSE," EIX"}</definedName>
    <definedName name="__ccc2_1_3_1" localSheetId="1" hidden="1">{#N/A,#N/A,FALSE,"Edison";#N/A,#N/A,FALSE," EIX"}</definedName>
    <definedName name="__ccc2_1_3_1" hidden="1">{#N/A,#N/A,FALSE,"Edison";#N/A,#N/A,FALSE," EIX"}</definedName>
    <definedName name="__ccc2_1_4" localSheetId="16" hidden="1">{#N/A,#N/A,FALSE,"Edison";#N/A,#N/A,FALSE," EIX"}</definedName>
    <definedName name="__ccc2_1_4" localSheetId="1" hidden="1">{#N/A,#N/A,FALSE,"Edison";#N/A,#N/A,FALSE," EIX"}</definedName>
    <definedName name="__ccc2_1_4" hidden="1">{#N/A,#N/A,FALSE,"Edison";#N/A,#N/A,FALSE," EIX"}</definedName>
    <definedName name="__ccc2_1_4_1" localSheetId="16" hidden="1">{#N/A,#N/A,FALSE,"Edison";#N/A,#N/A,FALSE," EIX"}</definedName>
    <definedName name="__ccc2_1_4_1" localSheetId="1" hidden="1">{#N/A,#N/A,FALSE,"Edison";#N/A,#N/A,FALSE," EIX"}</definedName>
    <definedName name="__ccc2_1_4_1" hidden="1">{#N/A,#N/A,FALSE,"Edison";#N/A,#N/A,FALSE," EIX"}</definedName>
    <definedName name="__ccc2_1_5" localSheetId="16" hidden="1">{#N/A,#N/A,FALSE,"Edison";#N/A,#N/A,FALSE," EIX"}</definedName>
    <definedName name="__ccc2_1_5" localSheetId="1" hidden="1">{#N/A,#N/A,FALSE,"Edison";#N/A,#N/A,FALSE," EIX"}</definedName>
    <definedName name="__ccc2_1_5" hidden="1">{#N/A,#N/A,FALSE,"Edison";#N/A,#N/A,FALSE," EIX"}</definedName>
    <definedName name="__ccc2_1_5_1" localSheetId="16" hidden="1">{#N/A,#N/A,FALSE,"Edison";#N/A,#N/A,FALSE," EIX"}</definedName>
    <definedName name="__ccc2_1_5_1" localSheetId="1" hidden="1">{#N/A,#N/A,FALSE,"Edison";#N/A,#N/A,FALSE," EIX"}</definedName>
    <definedName name="__ccc2_1_5_1" hidden="1">{#N/A,#N/A,FALSE,"Edison";#N/A,#N/A,FALSE," EIX"}</definedName>
    <definedName name="__ccc2_2" localSheetId="16" hidden="1">{#N/A,#N/A,FALSE,"Edison";#N/A,#N/A,FALSE," EIX"}</definedName>
    <definedName name="__ccc2_2" localSheetId="1" hidden="1">{#N/A,#N/A,FALSE,"Edison";#N/A,#N/A,FALSE," EIX"}</definedName>
    <definedName name="__ccc2_2" hidden="1">{#N/A,#N/A,FALSE,"Edison";#N/A,#N/A,FALSE," EIX"}</definedName>
    <definedName name="__ccc2_2_1" localSheetId="16" hidden="1">{#N/A,#N/A,FALSE,"Edison";#N/A,#N/A,FALSE," EIX"}</definedName>
    <definedName name="__ccc2_2_1" localSheetId="1" hidden="1">{#N/A,#N/A,FALSE,"Edison";#N/A,#N/A,FALSE," EIX"}</definedName>
    <definedName name="__ccc2_2_1" hidden="1">{#N/A,#N/A,FALSE,"Edison";#N/A,#N/A,FALSE," EIX"}</definedName>
    <definedName name="__ccc2_2_1_1" localSheetId="16" hidden="1">{#N/A,#N/A,FALSE,"Edison";#N/A,#N/A,FALSE," EIX"}</definedName>
    <definedName name="__ccc2_2_1_1" localSheetId="1" hidden="1">{#N/A,#N/A,FALSE,"Edison";#N/A,#N/A,FALSE," EIX"}</definedName>
    <definedName name="__ccc2_2_1_1" hidden="1">{#N/A,#N/A,FALSE,"Edison";#N/A,#N/A,FALSE," EIX"}</definedName>
    <definedName name="__ccc2_2_2" localSheetId="16" hidden="1">{#N/A,#N/A,FALSE,"Edison";#N/A,#N/A,FALSE," EIX"}</definedName>
    <definedName name="__ccc2_2_2" localSheetId="1" hidden="1">{#N/A,#N/A,FALSE,"Edison";#N/A,#N/A,FALSE," EIX"}</definedName>
    <definedName name="__ccc2_2_2" hidden="1">{#N/A,#N/A,FALSE,"Edison";#N/A,#N/A,FALSE," EIX"}</definedName>
    <definedName name="__ccc2_2_2_1" localSheetId="16" hidden="1">{#N/A,#N/A,FALSE,"Edison";#N/A,#N/A,FALSE," EIX"}</definedName>
    <definedName name="__ccc2_2_2_1" localSheetId="1" hidden="1">{#N/A,#N/A,FALSE,"Edison";#N/A,#N/A,FALSE," EIX"}</definedName>
    <definedName name="__ccc2_2_2_1" hidden="1">{#N/A,#N/A,FALSE,"Edison";#N/A,#N/A,FALSE," EIX"}</definedName>
    <definedName name="__ccc2_2_3" localSheetId="16" hidden="1">{#N/A,#N/A,FALSE,"Edison";#N/A,#N/A,FALSE," EIX"}</definedName>
    <definedName name="__ccc2_2_3" localSheetId="1" hidden="1">{#N/A,#N/A,FALSE,"Edison";#N/A,#N/A,FALSE," EIX"}</definedName>
    <definedName name="__ccc2_2_3" hidden="1">{#N/A,#N/A,FALSE,"Edison";#N/A,#N/A,FALSE," EIX"}</definedName>
    <definedName name="__ccc2_2_3_1" localSheetId="16" hidden="1">{#N/A,#N/A,FALSE,"Edison";#N/A,#N/A,FALSE," EIX"}</definedName>
    <definedName name="__ccc2_2_3_1" localSheetId="1" hidden="1">{#N/A,#N/A,FALSE,"Edison";#N/A,#N/A,FALSE," EIX"}</definedName>
    <definedName name="__ccc2_2_3_1" hidden="1">{#N/A,#N/A,FALSE,"Edison";#N/A,#N/A,FALSE," EIX"}</definedName>
    <definedName name="__ccc2_2_4" localSheetId="16" hidden="1">{#N/A,#N/A,FALSE,"Edison";#N/A,#N/A,FALSE," EIX"}</definedName>
    <definedName name="__ccc2_2_4" localSheetId="1" hidden="1">{#N/A,#N/A,FALSE,"Edison";#N/A,#N/A,FALSE," EIX"}</definedName>
    <definedName name="__ccc2_2_4" hidden="1">{#N/A,#N/A,FALSE,"Edison";#N/A,#N/A,FALSE," EIX"}</definedName>
    <definedName name="__ccc2_2_4_1" localSheetId="16" hidden="1">{#N/A,#N/A,FALSE,"Edison";#N/A,#N/A,FALSE," EIX"}</definedName>
    <definedName name="__ccc2_2_4_1" localSheetId="1" hidden="1">{#N/A,#N/A,FALSE,"Edison";#N/A,#N/A,FALSE," EIX"}</definedName>
    <definedName name="__ccc2_2_4_1" hidden="1">{#N/A,#N/A,FALSE,"Edison";#N/A,#N/A,FALSE," EIX"}</definedName>
    <definedName name="__ccc2_2_5" localSheetId="16" hidden="1">{#N/A,#N/A,FALSE,"Edison";#N/A,#N/A,FALSE," EIX"}</definedName>
    <definedName name="__ccc2_2_5" localSheetId="1" hidden="1">{#N/A,#N/A,FALSE,"Edison";#N/A,#N/A,FALSE," EIX"}</definedName>
    <definedName name="__ccc2_2_5" hidden="1">{#N/A,#N/A,FALSE,"Edison";#N/A,#N/A,FALSE," EIX"}</definedName>
    <definedName name="__ccc2_2_5_1" localSheetId="16" hidden="1">{#N/A,#N/A,FALSE,"Edison";#N/A,#N/A,FALSE," EIX"}</definedName>
    <definedName name="__ccc2_2_5_1" localSheetId="1" hidden="1">{#N/A,#N/A,FALSE,"Edison";#N/A,#N/A,FALSE," EIX"}</definedName>
    <definedName name="__ccc2_2_5_1" hidden="1">{#N/A,#N/A,FALSE,"Edison";#N/A,#N/A,FALSE," EIX"}</definedName>
    <definedName name="__ccc2_3" localSheetId="16" hidden="1">{#N/A,#N/A,FALSE,"Edison";#N/A,#N/A,FALSE," EIX"}</definedName>
    <definedName name="__ccc2_3" localSheetId="1" hidden="1">{#N/A,#N/A,FALSE,"Edison";#N/A,#N/A,FALSE," EIX"}</definedName>
    <definedName name="__ccc2_3" hidden="1">{#N/A,#N/A,FALSE,"Edison";#N/A,#N/A,FALSE," EIX"}</definedName>
    <definedName name="__ccc2_3_1" localSheetId="16" hidden="1">{#N/A,#N/A,FALSE,"Edison";#N/A,#N/A,FALSE," EIX"}</definedName>
    <definedName name="__ccc2_3_1" localSheetId="1" hidden="1">{#N/A,#N/A,FALSE,"Edison";#N/A,#N/A,FALSE," EIX"}</definedName>
    <definedName name="__ccc2_3_1" hidden="1">{#N/A,#N/A,FALSE,"Edison";#N/A,#N/A,FALSE," EIX"}</definedName>
    <definedName name="__ccc2_3_1_1" localSheetId="16" hidden="1">{#N/A,#N/A,FALSE,"Edison";#N/A,#N/A,FALSE," EIX"}</definedName>
    <definedName name="__ccc2_3_1_1" localSheetId="1" hidden="1">{#N/A,#N/A,FALSE,"Edison";#N/A,#N/A,FALSE," EIX"}</definedName>
    <definedName name="__ccc2_3_1_1" hidden="1">{#N/A,#N/A,FALSE,"Edison";#N/A,#N/A,FALSE," EIX"}</definedName>
    <definedName name="__ccc2_3_2" localSheetId="16" hidden="1">{#N/A,#N/A,FALSE,"Edison";#N/A,#N/A,FALSE," EIX"}</definedName>
    <definedName name="__ccc2_3_2" localSheetId="1" hidden="1">{#N/A,#N/A,FALSE,"Edison";#N/A,#N/A,FALSE," EIX"}</definedName>
    <definedName name="__ccc2_3_2" hidden="1">{#N/A,#N/A,FALSE,"Edison";#N/A,#N/A,FALSE," EIX"}</definedName>
    <definedName name="__ccc2_3_2_1" localSheetId="16" hidden="1">{#N/A,#N/A,FALSE,"Edison";#N/A,#N/A,FALSE," EIX"}</definedName>
    <definedName name="__ccc2_3_2_1" localSheetId="1" hidden="1">{#N/A,#N/A,FALSE,"Edison";#N/A,#N/A,FALSE," EIX"}</definedName>
    <definedName name="__ccc2_3_2_1" hidden="1">{#N/A,#N/A,FALSE,"Edison";#N/A,#N/A,FALSE," EIX"}</definedName>
    <definedName name="__ccc2_3_3" localSheetId="16" hidden="1">{#N/A,#N/A,FALSE,"Edison";#N/A,#N/A,FALSE," EIX"}</definedName>
    <definedName name="__ccc2_3_3" localSheetId="1" hidden="1">{#N/A,#N/A,FALSE,"Edison";#N/A,#N/A,FALSE," EIX"}</definedName>
    <definedName name="__ccc2_3_3" hidden="1">{#N/A,#N/A,FALSE,"Edison";#N/A,#N/A,FALSE," EIX"}</definedName>
    <definedName name="__ccc2_3_3_1" localSheetId="16" hidden="1">{#N/A,#N/A,FALSE,"Edison";#N/A,#N/A,FALSE," EIX"}</definedName>
    <definedName name="__ccc2_3_3_1" localSheetId="1" hidden="1">{#N/A,#N/A,FALSE,"Edison";#N/A,#N/A,FALSE," EIX"}</definedName>
    <definedName name="__ccc2_3_3_1" hidden="1">{#N/A,#N/A,FALSE,"Edison";#N/A,#N/A,FALSE," EIX"}</definedName>
    <definedName name="__ccc2_3_4" localSheetId="16" hidden="1">{#N/A,#N/A,FALSE,"Edison";#N/A,#N/A,FALSE," EIX"}</definedName>
    <definedName name="__ccc2_3_4" localSheetId="1" hidden="1">{#N/A,#N/A,FALSE,"Edison";#N/A,#N/A,FALSE," EIX"}</definedName>
    <definedName name="__ccc2_3_4" hidden="1">{#N/A,#N/A,FALSE,"Edison";#N/A,#N/A,FALSE," EIX"}</definedName>
    <definedName name="__ccc2_3_4_1" localSheetId="16" hidden="1">{#N/A,#N/A,FALSE,"Edison";#N/A,#N/A,FALSE," EIX"}</definedName>
    <definedName name="__ccc2_3_4_1" localSheetId="1" hidden="1">{#N/A,#N/A,FALSE,"Edison";#N/A,#N/A,FALSE," EIX"}</definedName>
    <definedName name="__ccc2_3_4_1" hidden="1">{#N/A,#N/A,FALSE,"Edison";#N/A,#N/A,FALSE," EIX"}</definedName>
    <definedName name="__ccc2_3_5" localSheetId="16" hidden="1">{#N/A,#N/A,FALSE,"Edison";#N/A,#N/A,FALSE," EIX"}</definedName>
    <definedName name="__ccc2_3_5" localSheetId="1" hidden="1">{#N/A,#N/A,FALSE,"Edison";#N/A,#N/A,FALSE," EIX"}</definedName>
    <definedName name="__ccc2_3_5" hidden="1">{#N/A,#N/A,FALSE,"Edison";#N/A,#N/A,FALSE," EIX"}</definedName>
    <definedName name="__ccc2_3_5_1" localSheetId="16" hidden="1">{#N/A,#N/A,FALSE,"Edison";#N/A,#N/A,FALSE," EIX"}</definedName>
    <definedName name="__ccc2_3_5_1" localSheetId="1" hidden="1">{#N/A,#N/A,FALSE,"Edison";#N/A,#N/A,FALSE," EIX"}</definedName>
    <definedName name="__ccc2_3_5_1" hidden="1">{#N/A,#N/A,FALSE,"Edison";#N/A,#N/A,FALSE," EIX"}</definedName>
    <definedName name="__ccc2_4" localSheetId="16" hidden="1">{#N/A,#N/A,FALSE,"Edison";#N/A,#N/A,FALSE," EIX"}</definedName>
    <definedName name="__ccc2_4" localSheetId="1" hidden="1">{#N/A,#N/A,FALSE,"Edison";#N/A,#N/A,FALSE," EIX"}</definedName>
    <definedName name="__ccc2_4" hidden="1">{#N/A,#N/A,FALSE,"Edison";#N/A,#N/A,FALSE," EIX"}</definedName>
    <definedName name="__ccc2_4_1" localSheetId="16" hidden="1">{#N/A,#N/A,FALSE,"Edison";#N/A,#N/A,FALSE," EIX"}</definedName>
    <definedName name="__ccc2_4_1" localSheetId="1" hidden="1">{#N/A,#N/A,FALSE,"Edison";#N/A,#N/A,FALSE," EIX"}</definedName>
    <definedName name="__ccc2_4_1" hidden="1">{#N/A,#N/A,FALSE,"Edison";#N/A,#N/A,FALSE," EIX"}</definedName>
    <definedName name="__ccc2_4_1_1" localSheetId="16" hidden="1">{#N/A,#N/A,FALSE,"Edison";#N/A,#N/A,FALSE," EIX"}</definedName>
    <definedName name="__ccc2_4_1_1" localSheetId="1" hidden="1">{#N/A,#N/A,FALSE,"Edison";#N/A,#N/A,FALSE," EIX"}</definedName>
    <definedName name="__ccc2_4_1_1" hidden="1">{#N/A,#N/A,FALSE,"Edison";#N/A,#N/A,FALSE," EIX"}</definedName>
    <definedName name="__ccc2_4_2" localSheetId="16" hidden="1">{#N/A,#N/A,FALSE,"Edison";#N/A,#N/A,FALSE," EIX"}</definedName>
    <definedName name="__ccc2_4_2" localSheetId="1" hidden="1">{#N/A,#N/A,FALSE,"Edison";#N/A,#N/A,FALSE," EIX"}</definedName>
    <definedName name="__ccc2_4_2" hidden="1">{#N/A,#N/A,FALSE,"Edison";#N/A,#N/A,FALSE," EIX"}</definedName>
    <definedName name="__ccc2_4_2_1" localSheetId="16" hidden="1">{#N/A,#N/A,FALSE,"Edison";#N/A,#N/A,FALSE," EIX"}</definedName>
    <definedName name="__ccc2_4_2_1" localSheetId="1" hidden="1">{#N/A,#N/A,FALSE,"Edison";#N/A,#N/A,FALSE," EIX"}</definedName>
    <definedName name="__ccc2_4_2_1" hidden="1">{#N/A,#N/A,FALSE,"Edison";#N/A,#N/A,FALSE," EIX"}</definedName>
    <definedName name="__ccc2_4_3" localSheetId="16" hidden="1">{#N/A,#N/A,FALSE,"Edison";#N/A,#N/A,FALSE," EIX"}</definedName>
    <definedName name="__ccc2_4_3" localSheetId="1" hidden="1">{#N/A,#N/A,FALSE,"Edison";#N/A,#N/A,FALSE," EIX"}</definedName>
    <definedName name="__ccc2_4_3" hidden="1">{#N/A,#N/A,FALSE,"Edison";#N/A,#N/A,FALSE," EIX"}</definedName>
    <definedName name="__ccc2_4_3_1" localSheetId="16" hidden="1">{#N/A,#N/A,FALSE,"Edison";#N/A,#N/A,FALSE," EIX"}</definedName>
    <definedName name="__ccc2_4_3_1" localSheetId="1" hidden="1">{#N/A,#N/A,FALSE,"Edison";#N/A,#N/A,FALSE," EIX"}</definedName>
    <definedName name="__ccc2_4_3_1" hidden="1">{#N/A,#N/A,FALSE,"Edison";#N/A,#N/A,FALSE," EIX"}</definedName>
    <definedName name="__ccc2_4_4" localSheetId="16" hidden="1">{#N/A,#N/A,FALSE,"Edison";#N/A,#N/A,FALSE," EIX"}</definedName>
    <definedName name="__ccc2_4_4" localSheetId="1" hidden="1">{#N/A,#N/A,FALSE,"Edison";#N/A,#N/A,FALSE," EIX"}</definedName>
    <definedName name="__ccc2_4_4" hidden="1">{#N/A,#N/A,FALSE,"Edison";#N/A,#N/A,FALSE," EIX"}</definedName>
    <definedName name="__ccc2_4_4_1" localSheetId="16" hidden="1">{#N/A,#N/A,FALSE,"Edison";#N/A,#N/A,FALSE," EIX"}</definedName>
    <definedName name="__ccc2_4_4_1" localSheetId="1" hidden="1">{#N/A,#N/A,FALSE,"Edison";#N/A,#N/A,FALSE," EIX"}</definedName>
    <definedName name="__ccc2_4_4_1" hidden="1">{#N/A,#N/A,FALSE,"Edison";#N/A,#N/A,FALSE," EIX"}</definedName>
    <definedName name="__ccc2_4_5" localSheetId="16" hidden="1">{#N/A,#N/A,FALSE,"Edison";#N/A,#N/A,FALSE," EIX"}</definedName>
    <definedName name="__ccc2_4_5" localSheetId="1" hidden="1">{#N/A,#N/A,FALSE,"Edison";#N/A,#N/A,FALSE," EIX"}</definedName>
    <definedName name="__ccc2_4_5" hidden="1">{#N/A,#N/A,FALSE,"Edison";#N/A,#N/A,FALSE," EIX"}</definedName>
    <definedName name="__ccc2_4_5_1" localSheetId="16" hidden="1">{#N/A,#N/A,FALSE,"Edison";#N/A,#N/A,FALSE," EIX"}</definedName>
    <definedName name="__ccc2_4_5_1" localSheetId="1" hidden="1">{#N/A,#N/A,FALSE,"Edison";#N/A,#N/A,FALSE," EIX"}</definedName>
    <definedName name="__ccc2_4_5_1" hidden="1">{#N/A,#N/A,FALSE,"Edison";#N/A,#N/A,FALSE," EIX"}</definedName>
    <definedName name="__ccc2_5" localSheetId="16" hidden="1">{#N/A,#N/A,FALSE,"Edison";#N/A,#N/A,FALSE," EIX"}</definedName>
    <definedName name="__ccc2_5" localSheetId="1" hidden="1">{#N/A,#N/A,FALSE,"Edison";#N/A,#N/A,FALSE," EIX"}</definedName>
    <definedName name="__ccc2_5" hidden="1">{#N/A,#N/A,FALSE,"Edison";#N/A,#N/A,FALSE," EIX"}</definedName>
    <definedName name="__ccc2_5_1" localSheetId="16" hidden="1">{#N/A,#N/A,FALSE,"Edison";#N/A,#N/A,FALSE," EIX"}</definedName>
    <definedName name="__ccc2_5_1" localSheetId="1" hidden="1">{#N/A,#N/A,FALSE,"Edison";#N/A,#N/A,FALSE," EIX"}</definedName>
    <definedName name="__ccc2_5_1" hidden="1">{#N/A,#N/A,FALSE,"Edison";#N/A,#N/A,FALSE," EIX"}</definedName>
    <definedName name="__ccc2_5_1_1" localSheetId="16" hidden="1">{#N/A,#N/A,FALSE,"Edison";#N/A,#N/A,FALSE," EIX"}</definedName>
    <definedName name="__ccc2_5_1_1" localSheetId="1" hidden="1">{#N/A,#N/A,FALSE,"Edison";#N/A,#N/A,FALSE," EIX"}</definedName>
    <definedName name="__ccc2_5_1_1" hidden="1">{#N/A,#N/A,FALSE,"Edison";#N/A,#N/A,FALSE," EIX"}</definedName>
    <definedName name="__ccc2_5_2" localSheetId="16" hidden="1">{#N/A,#N/A,FALSE,"Edison";#N/A,#N/A,FALSE," EIX"}</definedName>
    <definedName name="__ccc2_5_2" localSheetId="1" hidden="1">{#N/A,#N/A,FALSE,"Edison";#N/A,#N/A,FALSE," EIX"}</definedName>
    <definedName name="__ccc2_5_2" hidden="1">{#N/A,#N/A,FALSE,"Edison";#N/A,#N/A,FALSE," EIX"}</definedName>
    <definedName name="__ccc2_5_2_1" localSheetId="16" hidden="1">{#N/A,#N/A,FALSE,"Edison";#N/A,#N/A,FALSE," EIX"}</definedName>
    <definedName name="__ccc2_5_2_1" localSheetId="1" hidden="1">{#N/A,#N/A,FALSE,"Edison";#N/A,#N/A,FALSE," EIX"}</definedName>
    <definedName name="__ccc2_5_2_1" hidden="1">{#N/A,#N/A,FALSE,"Edison";#N/A,#N/A,FALSE," EIX"}</definedName>
    <definedName name="__ccc2_5_3" localSheetId="16" hidden="1">{#N/A,#N/A,FALSE,"Edison";#N/A,#N/A,FALSE," EIX"}</definedName>
    <definedName name="__ccc2_5_3" localSheetId="1" hidden="1">{#N/A,#N/A,FALSE,"Edison";#N/A,#N/A,FALSE," EIX"}</definedName>
    <definedName name="__ccc2_5_3" hidden="1">{#N/A,#N/A,FALSE,"Edison";#N/A,#N/A,FALSE," EIX"}</definedName>
    <definedName name="__ccc2_5_3_1" localSheetId="16" hidden="1">{#N/A,#N/A,FALSE,"Edison";#N/A,#N/A,FALSE," EIX"}</definedName>
    <definedName name="__ccc2_5_3_1" localSheetId="1" hidden="1">{#N/A,#N/A,FALSE,"Edison";#N/A,#N/A,FALSE," EIX"}</definedName>
    <definedName name="__ccc2_5_3_1" hidden="1">{#N/A,#N/A,FALSE,"Edison";#N/A,#N/A,FALSE," EIX"}</definedName>
    <definedName name="__ccc2_5_4" localSheetId="16" hidden="1">{#N/A,#N/A,FALSE,"Edison";#N/A,#N/A,FALSE," EIX"}</definedName>
    <definedName name="__ccc2_5_4" localSheetId="1" hidden="1">{#N/A,#N/A,FALSE,"Edison";#N/A,#N/A,FALSE," EIX"}</definedName>
    <definedName name="__ccc2_5_4" hidden="1">{#N/A,#N/A,FALSE,"Edison";#N/A,#N/A,FALSE," EIX"}</definedName>
    <definedName name="__ccc2_5_4_1" localSheetId="16" hidden="1">{#N/A,#N/A,FALSE,"Edison";#N/A,#N/A,FALSE," EIX"}</definedName>
    <definedName name="__ccc2_5_4_1" localSheetId="1" hidden="1">{#N/A,#N/A,FALSE,"Edison";#N/A,#N/A,FALSE," EIX"}</definedName>
    <definedName name="__ccc2_5_4_1" hidden="1">{#N/A,#N/A,FALSE,"Edison";#N/A,#N/A,FALSE," EIX"}</definedName>
    <definedName name="__ccc2_5_5" localSheetId="16" hidden="1">{#N/A,#N/A,FALSE,"Edison";#N/A,#N/A,FALSE," EIX"}</definedName>
    <definedName name="__ccc2_5_5" localSheetId="1" hidden="1">{#N/A,#N/A,FALSE,"Edison";#N/A,#N/A,FALSE," EIX"}</definedName>
    <definedName name="__ccc2_5_5" hidden="1">{#N/A,#N/A,FALSE,"Edison";#N/A,#N/A,FALSE," EIX"}</definedName>
    <definedName name="__ccc2_5_5_1" localSheetId="16" hidden="1">{#N/A,#N/A,FALSE,"Edison";#N/A,#N/A,FALSE," EIX"}</definedName>
    <definedName name="__ccc2_5_5_1" localSheetId="1"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16" hidden="1">{#N/A,#N/A,FALSE,"Edison";#N/A,#N/A,FALSE," EIX"}</definedName>
    <definedName name="_a2" localSheetId="1" hidden="1">{#N/A,#N/A,FALSE,"Edison";#N/A,#N/A,FALSE," EIX"}</definedName>
    <definedName name="_a2" hidden="1">{#N/A,#N/A,FALSE,"Edison";#N/A,#N/A,FALSE," EIX"}</definedName>
    <definedName name="_a2_1" localSheetId="16" hidden="1">{#N/A,#N/A,FALSE,"Edison";#N/A,#N/A,FALSE," EIX"}</definedName>
    <definedName name="_a2_1" localSheetId="1" hidden="1">{#N/A,#N/A,FALSE,"Edison";#N/A,#N/A,FALSE," EIX"}</definedName>
    <definedName name="_a2_1" hidden="1">{#N/A,#N/A,FALSE,"Edison";#N/A,#N/A,FALSE," EIX"}</definedName>
    <definedName name="_a2_1_1" localSheetId="16" hidden="1">{#N/A,#N/A,FALSE,"Edison";#N/A,#N/A,FALSE," EIX"}</definedName>
    <definedName name="_a2_1_1" localSheetId="1" hidden="1">{#N/A,#N/A,FALSE,"Edison";#N/A,#N/A,FALSE," EIX"}</definedName>
    <definedName name="_a2_1_1" hidden="1">{#N/A,#N/A,FALSE,"Edison";#N/A,#N/A,FALSE," EIX"}</definedName>
    <definedName name="_a2_1_1_1" localSheetId="16" hidden="1">{#N/A,#N/A,FALSE,"Edison";#N/A,#N/A,FALSE," EIX"}</definedName>
    <definedName name="_a2_1_1_1" localSheetId="1" hidden="1">{#N/A,#N/A,FALSE,"Edison";#N/A,#N/A,FALSE," EIX"}</definedName>
    <definedName name="_a2_1_1_1" hidden="1">{#N/A,#N/A,FALSE,"Edison";#N/A,#N/A,FALSE," EIX"}</definedName>
    <definedName name="_a2_1_2" localSheetId="16" hidden="1">{#N/A,#N/A,FALSE,"Edison";#N/A,#N/A,FALSE," EIX"}</definedName>
    <definedName name="_a2_1_2" localSheetId="1" hidden="1">{#N/A,#N/A,FALSE,"Edison";#N/A,#N/A,FALSE," EIX"}</definedName>
    <definedName name="_a2_1_2" hidden="1">{#N/A,#N/A,FALSE,"Edison";#N/A,#N/A,FALSE," EIX"}</definedName>
    <definedName name="_a2_1_2_1" localSheetId="16" hidden="1">{#N/A,#N/A,FALSE,"Edison";#N/A,#N/A,FALSE," EIX"}</definedName>
    <definedName name="_a2_1_2_1" localSheetId="1" hidden="1">{#N/A,#N/A,FALSE,"Edison";#N/A,#N/A,FALSE," EIX"}</definedName>
    <definedName name="_a2_1_2_1" hidden="1">{#N/A,#N/A,FALSE,"Edison";#N/A,#N/A,FALSE," EIX"}</definedName>
    <definedName name="_a2_1_3" localSheetId="16" hidden="1">{#N/A,#N/A,FALSE,"Edison";#N/A,#N/A,FALSE," EIX"}</definedName>
    <definedName name="_a2_1_3" localSheetId="1" hidden="1">{#N/A,#N/A,FALSE,"Edison";#N/A,#N/A,FALSE," EIX"}</definedName>
    <definedName name="_a2_1_3" hidden="1">{#N/A,#N/A,FALSE,"Edison";#N/A,#N/A,FALSE," EIX"}</definedName>
    <definedName name="_a2_1_3_1" localSheetId="16" hidden="1">{#N/A,#N/A,FALSE,"Edison";#N/A,#N/A,FALSE," EIX"}</definedName>
    <definedName name="_a2_1_3_1" localSheetId="1" hidden="1">{#N/A,#N/A,FALSE,"Edison";#N/A,#N/A,FALSE," EIX"}</definedName>
    <definedName name="_a2_1_3_1" hidden="1">{#N/A,#N/A,FALSE,"Edison";#N/A,#N/A,FALSE," EIX"}</definedName>
    <definedName name="_a2_1_4" localSheetId="16" hidden="1">{#N/A,#N/A,FALSE,"Edison";#N/A,#N/A,FALSE," EIX"}</definedName>
    <definedName name="_a2_1_4" localSheetId="1" hidden="1">{#N/A,#N/A,FALSE,"Edison";#N/A,#N/A,FALSE," EIX"}</definedName>
    <definedName name="_a2_1_4" hidden="1">{#N/A,#N/A,FALSE,"Edison";#N/A,#N/A,FALSE," EIX"}</definedName>
    <definedName name="_a2_1_4_1" localSheetId="16" hidden="1">{#N/A,#N/A,FALSE,"Edison";#N/A,#N/A,FALSE," EIX"}</definedName>
    <definedName name="_a2_1_4_1" localSheetId="1" hidden="1">{#N/A,#N/A,FALSE,"Edison";#N/A,#N/A,FALSE," EIX"}</definedName>
    <definedName name="_a2_1_4_1" hidden="1">{#N/A,#N/A,FALSE,"Edison";#N/A,#N/A,FALSE," EIX"}</definedName>
    <definedName name="_a2_1_5" localSheetId="16" hidden="1">{#N/A,#N/A,FALSE,"Edison";#N/A,#N/A,FALSE," EIX"}</definedName>
    <definedName name="_a2_1_5" localSheetId="1" hidden="1">{#N/A,#N/A,FALSE,"Edison";#N/A,#N/A,FALSE," EIX"}</definedName>
    <definedName name="_a2_1_5" hidden="1">{#N/A,#N/A,FALSE,"Edison";#N/A,#N/A,FALSE," EIX"}</definedName>
    <definedName name="_a2_1_5_1" localSheetId="16" hidden="1">{#N/A,#N/A,FALSE,"Edison";#N/A,#N/A,FALSE," EIX"}</definedName>
    <definedName name="_a2_1_5_1" localSheetId="1" hidden="1">{#N/A,#N/A,FALSE,"Edison";#N/A,#N/A,FALSE," EIX"}</definedName>
    <definedName name="_a2_1_5_1" hidden="1">{#N/A,#N/A,FALSE,"Edison";#N/A,#N/A,FALSE," EIX"}</definedName>
    <definedName name="_a2_2" localSheetId="16" hidden="1">{#N/A,#N/A,FALSE,"Edison";#N/A,#N/A,FALSE," EIX"}</definedName>
    <definedName name="_a2_2" localSheetId="1" hidden="1">{#N/A,#N/A,FALSE,"Edison";#N/A,#N/A,FALSE," EIX"}</definedName>
    <definedName name="_a2_2" hidden="1">{#N/A,#N/A,FALSE,"Edison";#N/A,#N/A,FALSE," EIX"}</definedName>
    <definedName name="_a2_2_1" localSheetId="16" hidden="1">{#N/A,#N/A,FALSE,"Edison";#N/A,#N/A,FALSE," EIX"}</definedName>
    <definedName name="_a2_2_1" localSheetId="1" hidden="1">{#N/A,#N/A,FALSE,"Edison";#N/A,#N/A,FALSE," EIX"}</definedName>
    <definedName name="_a2_2_1" hidden="1">{#N/A,#N/A,FALSE,"Edison";#N/A,#N/A,FALSE," EIX"}</definedName>
    <definedName name="_a2_2_1_1" localSheetId="16" hidden="1">{#N/A,#N/A,FALSE,"Edison";#N/A,#N/A,FALSE," EIX"}</definedName>
    <definedName name="_a2_2_1_1" localSheetId="1" hidden="1">{#N/A,#N/A,FALSE,"Edison";#N/A,#N/A,FALSE," EIX"}</definedName>
    <definedName name="_a2_2_1_1" hidden="1">{#N/A,#N/A,FALSE,"Edison";#N/A,#N/A,FALSE," EIX"}</definedName>
    <definedName name="_a2_2_2" localSheetId="16" hidden="1">{#N/A,#N/A,FALSE,"Edison";#N/A,#N/A,FALSE," EIX"}</definedName>
    <definedName name="_a2_2_2" localSheetId="1" hidden="1">{#N/A,#N/A,FALSE,"Edison";#N/A,#N/A,FALSE," EIX"}</definedName>
    <definedName name="_a2_2_2" hidden="1">{#N/A,#N/A,FALSE,"Edison";#N/A,#N/A,FALSE," EIX"}</definedName>
    <definedName name="_a2_2_2_1" localSheetId="16" hidden="1">{#N/A,#N/A,FALSE,"Edison";#N/A,#N/A,FALSE," EIX"}</definedName>
    <definedName name="_a2_2_2_1" localSheetId="1" hidden="1">{#N/A,#N/A,FALSE,"Edison";#N/A,#N/A,FALSE," EIX"}</definedName>
    <definedName name="_a2_2_2_1" hidden="1">{#N/A,#N/A,FALSE,"Edison";#N/A,#N/A,FALSE," EIX"}</definedName>
    <definedName name="_a2_2_3" localSheetId="16" hidden="1">{#N/A,#N/A,FALSE,"Edison";#N/A,#N/A,FALSE," EIX"}</definedName>
    <definedName name="_a2_2_3" localSheetId="1" hidden="1">{#N/A,#N/A,FALSE,"Edison";#N/A,#N/A,FALSE," EIX"}</definedName>
    <definedName name="_a2_2_3" hidden="1">{#N/A,#N/A,FALSE,"Edison";#N/A,#N/A,FALSE," EIX"}</definedName>
    <definedName name="_a2_2_3_1" localSheetId="16" hidden="1">{#N/A,#N/A,FALSE,"Edison";#N/A,#N/A,FALSE," EIX"}</definedName>
    <definedName name="_a2_2_3_1" localSheetId="1" hidden="1">{#N/A,#N/A,FALSE,"Edison";#N/A,#N/A,FALSE," EIX"}</definedName>
    <definedName name="_a2_2_3_1" hidden="1">{#N/A,#N/A,FALSE,"Edison";#N/A,#N/A,FALSE," EIX"}</definedName>
    <definedName name="_a2_2_4" localSheetId="16" hidden="1">{#N/A,#N/A,FALSE,"Edison";#N/A,#N/A,FALSE," EIX"}</definedName>
    <definedName name="_a2_2_4" localSheetId="1" hidden="1">{#N/A,#N/A,FALSE,"Edison";#N/A,#N/A,FALSE," EIX"}</definedName>
    <definedName name="_a2_2_4" hidden="1">{#N/A,#N/A,FALSE,"Edison";#N/A,#N/A,FALSE," EIX"}</definedName>
    <definedName name="_a2_2_4_1" localSheetId="16" hidden="1">{#N/A,#N/A,FALSE,"Edison";#N/A,#N/A,FALSE," EIX"}</definedName>
    <definedName name="_a2_2_4_1" localSheetId="1" hidden="1">{#N/A,#N/A,FALSE,"Edison";#N/A,#N/A,FALSE," EIX"}</definedName>
    <definedName name="_a2_2_4_1" hidden="1">{#N/A,#N/A,FALSE,"Edison";#N/A,#N/A,FALSE," EIX"}</definedName>
    <definedName name="_a2_2_5" localSheetId="16" hidden="1">{#N/A,#N/A,FALSE,"Edison";#N/A,#N/A,FALSE," EIX"}</definedName>
    <definedName name="_a2_2_5" localSheetId="1" hidden="1">{#N/A,#N/A,FALSE,"Edison";#N/A,#N/A,FALSE," EIX"}</definedName>
    <definedName name="_a2_2_5" hidden="1">{#N/A,#N/A,FALSE,"Edison";#N/A,#N/A,FALSE," EIX"}</definedName>
    <definedName name="_a2_2_5_1" localSheetId="16" hidden="1">{#N/A,#N/A,FALSE,"Edison";#N/A,#N/A,FALSE," EIX"}</definedName>
    <definedName name="_a2_2_5_1" localSheetId="1" hidden="1">{#N/A,#N/A,FALSE,"Edison";#N/A,#N/A,FALSE," EIX"}</definedName>
    <definedName name="_a2_2_5_1" hidden="1">{#N/A,#N/A,FALSE,"Edison";#N/A,#N/A,FALSE," EIX"}</definedName>
    <definedName name="_a2_3" localSheetId="16" hidden="1">{#N/A,#N/A,FALSE,"Edison";#N/A,#N/A,FALSE," EIX"}</definedName>
    <definedName name="_a2_3" localSheetId="1" hidden="1">{#N/A,#N/A,FALSE,"Edison";#N/A,#N/A,FALSE," EIX"}</definedName>
    <definedName name="_a2_3" hidden="1">{#N/A,#N/A,FALSE,"Edison";#N/A,#N/A,FALSE," EIX"}</definedName>
    <definedName name="_a2_3_1" localSheetId="16" hidden="1">{#N/A,#N/A,FALSE,"Edison";#N/A,#N/A,FALSE," EIX"}</definedName>
    <definedName name="_a2_3_1" localSheetId="1" hidden="1">{#N/A,#N/A,FALSE,"Edison";#N/A,#N/A,FALSE," EIX"}</definedName>
    <definedName name="_a2_3_1" hidden="1">{#N/A,#N/A,FALSE,"Edison";#N/A,#N/A,FALSE," EIX"}</definedName>
    <definedName name="_a2_3_1_1" localSheetId="16" hidden="1">{#N/A,#N/A,FALSE,"Edison";#N/A,#N/A,FALSE," EIX"}</definedName>
    <definedName name="_a2_3_1_1" localSheetId="1" hidden="1">{#N/A,#N/A,FALSE,"Edison";#N/A,#N/A,FALSE," EIX"}</definedName>
    <definedName name="_a2_3_1_1" hidden="1">{#N/A,#N/A,FALSE,"Edison";#N/A,#N/A,FALSE," EIX"}</definedName>
    <definedName name="_a2_3_2" localSheetId="16" hidden="1">{#N/A,#N/A,FALSE,"Edison";#N/A,#N/A,FALSE," EIX"}</definedName>
    <definedName name="_a2_3_2" localSheetId="1" hidden="1">{#N/A,#N/A,FALSE,"Edison";#N/A,#N/A,FALSE," EIX"}</definedName>
    <definedName name="_a2_3_2" hidden="1">{#N/A,#N/A,FALSE,"Edison";#N/A,#N/A,FALSE," EIX"}</definedName>
    <definedName name="_a2_3_2_1" localSheetId="16" hidden="1">{#N/A,#N/A,FALSE,"Edison";#N/A,#N/A,FALSE," EIX"}</definedName>
    <definedName name="_a2_3_2_1" localSheetId="1" hidden="1">{#N/A,#N/A,FALSE,"Edison";#N/A,#N/A,FALSE," EIX"}</definedName>
    <definedName name="_a2_3_2_1" hidden="1">{#N/A,#N/A,FALSE,"Edison";#N/A,#N/A,FALSE," EIX"}</definedName>
    <definedName name="_a2_3_3" localSheetId="16" hidden="1">{#N/A,#N/A,FALSE,"Edison";#N/A,#N/A,FALSE," EIX"}</definedName>
    <definedName name="_a2_3_3" localSheetId="1" hidden="1">{#N/A,#N/A,FALSE,"Edison";#N/A,#N/A,FALSE," EIX"}</definedName>
    <definedName name="_a2_3_3" hidden="1">{#N/A,#N/A,FALSE,"Edison";#N/A,#N/A,FALSE," EIX"}</definedName>
    <definedName name="_a2_3_3_1" localSheetId="16" hidden="1">{#N/A,#N/A,FALSE,"Edison";#N/A,#N/A,FALSE," EIX"}</definedName>
    <definedName name="_a2_3_3_1" localSheetId="1" hidden="1">{#N/A,#N/A,FALSE,"Edison";#N/A,#N/A,FALSE," EIX"}</definedName>
    <definedName name="_a2_3_3_1" hidden="1">{#N/A,#N/A,FALSE,"Edison";#N/A,#N/A,FALSE," EIX"}</definedName>
    <definedName name="_a2_3_4" localSheetId="16" hidden="1">{#N/A,#N/A,FALSE,"Edison";#N/A,#N/A,FALSE," EIX"}</definedName>
    <definedName name="_a2_3_4" localSheetId="1" hidden="1">{#N/A,#N/A,FALSE,"Edison";#N/A,#N/A,FALSE," EIX"}</definedName>
    <definedName name="_a2_3_4" hidden="1">{#N/A,#N/A,FALSE,"Edison";#N/A,#N/A,FALSE," EIX"}</definedName>
    <definedName name="_a2_3_4_1" localSheetId="16" hidden="1">{#N/A,#N/A,FALSE,"Edison";#N/A,#N/A,FALSE," EIX"}</definedName>
    <definedName name="_a2_3_4_1" localSheetId="1" hidden="1">{#N/A,#N/A,FALSE,"Edison";#N/A,#N/A,FALSE," EIX"}</definedName>
    <definedName name="_a2_3_4_1" hidden="1">{#N/A,#N/A,FALSE,"Edison";#N/A,#N/A,FALSE," EIX"}</definedName>
    <definedName name="_a2_3_5" localSheetId="16" hidden="1">{#N/A,#N/A,FALSE,"Edison";#N/A,#N/A,FALSE," EIX"}</definedName>
    <definedName name="_a2_3_5" localSheetId="1" hidden="1">{#N/A,#N/A,FALSE,"Edison";#N/A,#N/A,FALSE," EIX"}</definedName>
    <definedName name="_a2_3_5" hidden="1">{#N/A,#N/A,FALSE,"Edison";#N/A,#N/A,FALSE," EIX"}</definedName>
    <definedName name="_a2_3_5_1" localSheetId="16" hidden="1">{#N/A,#N/A,FALSE,"Edison";#N/A,#N/A,FALSE," EIX"}</definedName>
    <definedName name="_a2_3_5_1" localSheetId="1" hidden="1">{#N/A,#N/A,FALSE,"Edison";#N/A,#N/A,FALSE," EIX"}</definedName>
    <definedName name="_a2_3_5_1" hidden="1">{#N/A,#N/A,FALSE,"Edison";#N/A,#N/A,FALSE," EIX"}</definedName>
    <definedName name="_a2_4" localSheetId="16" hidden="1">{#N/A,#N/A,FALSE,"Edison";#N/A,#N/A,FALSE," EIX"}</definedName>
    <definedName name="_a2_4" localSheetId="1" hidden="1">{#N/A,#N/A,FALSE,"Edison";#N/A,#N/A,FALSE," EIX"}</definedName>
    <definedName name="_a2_4" hidden="1">{#N/A,#N/A,FALSE,"Edison";#N/A,#N/A,FALSE," EIX"}</definedName>
    <definedName name="_a2_4_1" localSheetId="16" hidden="1">{#N/A,#N/A,FALSE,"Edison";#N/A,#N/A,FALSE," EIX"}</definedName>
    <definedName name="_a2_4_1" localSheetId="1" hidden="1">{#N/A,#N/A,FALSE,"Edison";#N/A,#N/A,FALSE," EIX"}</definedName>
    <definedName name="_a2_4_1" hidden="1">{#N/A,#N/A,FALSE,"Edison";#N/A,#N/A,FALSE," EIX"}</definedName>
    <definedName name="_a2_4_1_1" localSheetId="16" hidden="1">{#N/A,#N/A,FALSE,"Edison";#N/A,#N/A,FALSE," EIX"}</definedName>
    <definedName name="_a2_4_1_1" localSheetId="1" hidden="1">{#N/A,#N/A,FALSE,"Edison";#N/A,#N/A,FALSE," EIX"}</definedName>
    <definedName name="_a2_4_1_1" hidden="1">{#N/A,#N/A,FALSE,"Edison";#N/A,#N/A,FALSE," EIX"}</definedName>
    <definedName name="_a2_4_2" localSheetId="16" hidden="1">{#N/A,#N/A,FALSE,"Edison";#N/A,#N/A,FALSE," EIX"}</definedName>
    <definedName name="_a2_4_2" localSheetId="1" hidden="1">{#N/A,#N/A,FALSE,"Edison";#N/A,#N/A,FALSE," EIX"}</definedName>
    <definedName name="_a2_4_2" hidden="1">{#N/A,#N/A,FALSE,"Edison";#N/A,#N/A,FALSE," EIX"}</definedName>
    <definedName name="_a2_4_2_1" localSheetId="16" hidden="1">{#N/A,#N/A,FALSE,"Edison";#N/A,#N/A,FALSE," EIX"}</definedName>
    <definedName name="_a2_4_2_1" localSheetId="1" hidden="1">{#N/A,#N/A,FALSE,"Edison";#N/A,#N/A,FALSE," EIX"}</definedName>
    <definedName name="_a2_4_2_1" hidden="1">{#N/A,#N/A,FALSE,"Edison";#N/A,#N/A,FALSE," EIX"}</definedName>
    <definedName name="_a2_4_3" localSheetId="16" hidden="1">{#N/A,#N/A,FALSE,"Edison";#N/A,#N/A,FALSE," EIX"}</definedName>
    <definedName name="_a2_4_3" localSheetId="1" hidden="1">{#N/A,#N/A,FALSE,"Edison";#N/A,#N/A,FALSE," EIX"}</definedName>
    <definedName name="_a2_4_3" hidden="1">{#N/A,#N/A,FALSE,"Edison";#N/A,#N/A,FALSE," EIX"}</definedName>
    <definedName name="_a2_4_3_1" localSheetId="16" hidden="1">{#N/A,#N/A,FALSE,"Edison";#N/A,#N/A,FALSE," EIX"}</definedName>
    <definedName name="_a2_4_3_1" localSheetId="1" hidden="1">{#N/A,#N/A,FALSE,"Edison";#N/A,#N/A,FALSE," EIX"}</definedName>
    <definedName name="_a2_4_3_1" hidden="1">{#N/A,#N/A,FALSE,"Edison";#N/A,#N/A,FALSE," EIX"}</definedName>
    <definedName name="_a2_4_4" localSheetId="16" hidden="1">{#N/A,#N/A,FALSE,"Edison";#N/A,#N/A,FALSE," EIX"}</definedName>
    <definedName name="_a2_4_4" localSheetId="1" hidden="1">{#N/A,#N/A,FALSE,"Edison";#N/A,#N/A,FALSE," EIX"}</definedName>
    <definedName name="_a2_4_4" hidden="1">{#N/A,#N/A,FALSE,"Edison";#N/A,#N/A,FALSE," EIX"}</definedName>
    <definedName name="_a2_4_4_1" localSheetId="16" hidden="1">{#N/A,#N/A,FALSE,"Edison";#N/A,#N/A,FALSE," EIX"}</definedName>
    <definedName name="_a2_4_4_1" localSheetId="1" hidden="1">{#N/A,#N/A,FALSE,"Edison";#N/A,#N/A,FALSE," EIX"}</definedName>
    <definedName name="_a2_4_4_1" hidden="1">{#N/A,#N/A,FALSE,"Edison";#N/A,#N/A,FALSE," EIX"}</definedName>
    <definedName name="_a2_4_5" localSheetId="16" hidden="1">{#N/A,#N/A,FALSE,"Edison";#N/A,#N/A,FALSE," EIX"}</definedName>
    <definedName name="_a2_4_5" localSheetId="1" hidden="1">{#N/A,#N/A,FALSE,"Edison";#N/A,#N/A,FALSE," EIX"}</definedName>
    <definedName name="_a2_4_5" hidden="1">{#N/A,#N/A,FALSE,"Edison";#N/A,#N/A,FALSE," EIX"}</definedName>
    <definedName name="_a2_4_5_1" localSheetId="16" hidden="1">{#N/A,#N/A,FALSE,"Edison";#N/A,#N/A,FALSE," EIX"}</definedName>
    <definedName name="_a2_4_5_1" localSheetId="1" hidden="1">{#N/A,#N/A,FALSE,"Edison";#N/A,#N/A,FALSE," EIX"}</definedName>
    <definedName name="_a2_4_5_1" hidden="1">{#N/A,#N/A,FALSE,"Edison";#N/A,#N/A,FALSE," EIX"}</definedName>
    <definedName name="_a2_5" localSheetId="16" hidden="1">{#N/A,#N/A,FALSE,"Edison";#N/A,#N/A,FALSE," EIX"}</definedName>
    <definedName name="_a2_5" localSheetId="1" hidden="1">{#N/A,#N/A,FALSE,"Edison";#N/A,#N/A,FALSE," EIX"}</definedName>
    <definedName name="_a2_5" hidden="1">{#N/A,#N/A,FALSE,"Edison";#N/A,#N/A,FALSE," EIX"}</definedName>
    <definedName name="_a2_5_1" localSheetId="16" hidden="1">{#N/A,#N/A,FALSE,"Edison";#N/A,#N/A,FALSE," EIX"}</definedName>
    <definedName name="_a2_5_1" localSheetId="1" hidden="1">{#N/A,#N/A,FALSE,"Edison";#N/A,#N/A,FALSE," EIX"}</definedName>
    <definedName name="_a2_5_1" hidden="1">{#N/A,#N/A,FALSE,"Edison";#N/A,#N/A,FALSE," EIX"}</definedName>
    <definedName name="_a2_5_1_1" localSheetId="16" hidden="1">{#N/A,#N/A,FALSE,"Edison";#N/A,#N/A,FALSE," EIX"}</definedName>
    <definedName name="_a2_5_1_1" localSheetId="1" hidden="1">{#N/A,#N/A,FALSE,"Edison";#N/A,#N/A,FALSE," EIX"}</definedName>
    <definedName name="_a2_5_1_1" hidden="1">{#N/A,#N/A,FALSE,"Edison";#N/A,#N/A,FALSE," EIX"}</definedName>
    <definedName name="_a2_5_2" localSheetId="16" hidden="1">{#N/A,#N/A,FALSE,"Edison";#N/A,#N/A,FALSE," EIX"}</definedName>
    <definedName name="_a2_5_2" localSheetId="1" hidden="1">{#N/A,#N/A,FALSE,"Edison";#N/A,#N/A,FALSE," EIX"}</definedName>
    <definedName name="_a2_5_2" hidden="1">{#N/A,#N/A,FALSE,"Edison";#N/A,#N/A,FALSE," EIX"}</definedName>
    <definedName name="_a2_5_2_1" localSheetId="16" hidden="1">{#N/A,#N/A,FALSE,"Edison";#N/A,#N/A,FALSE," EIX"}</definedName>
    <definedName name="_a2_5_2_1" localSheetId="1" hidden="1">{#N/A,#N/A,FALSE,"Edison";#N/A,#N/A,FALSE," EIX"}</definedName>
    <definedName name="_a2_5_2_1" hidden="1">{#N/A,#N/A,FALSE,"Edison";#N/A,#N/A,FALSE," EIX"}</definedName>
    <definedName name="_a2_5_3" localSheetId="16" hidden="1">{#N/A,#N/A,FALSE,"Edison";#N/A,#N/A,FALSE," EIX"}</definedName>
    <definedName name="_a2_5_3" localSheetId="1" hidden="1">{#N/A,#N/A,FALSE,"Edison";#N/A,#N/A,FALSE," EIX"}</definedName>
    <definedName name="_a2_5_3" hidden="1">{#N/A,#N/A,FALSE,"Edison";#N/A,#N/A,FALSE," EIX"}</definedName>
    <definedName name="_a2_5_3_1" localSheetId="16" hidden="1">{#N/A,#N/A,FALSE,"Edison";#N/A,#N/A,FALSE," EIX"}</definedName>
    <definedName name="_a2_5_3_1" localSheetId="1" hidden="1">{#N/A,#N/A,FALSE,"Edison";#N/A,#N/A,FALSE," EIX"}</definedName>
    <definedName name="_a2_5_3_1" hidden="1">{#N/A,#N/A,FALSE,"Edison";#N/A,#N/A,FALSE," EIX"}</definedName>
    <definedName name="_a2_5_4" localSheetId="16" hidden="1">{#N/A,#N/A,FALSE,"Edison";#N/A,#N/A,FALSE," EIX"}</definedName>
    <definedName name="_a2_5_4" localSheetId="1" hidden="1">{#N/A,#N/A,FALSE,"Edison";#N/A,#N/A,FALSE," EIX"}</definedName>
    <definedName name="_a2_5_4" hidden="1">{#N/A,#N/A,FALSE,"Edison";#N/A,#N/A,FALSE," EIX"}</definedName>
    <definedName name="_a2_5_4_1" localSheetId="16" hidden="1">{#N/A,#N/A,FALSE,"Edison";#N/A,#N/A,FALSE," EIX"}</definedName>
    <definedName name="_a2_5_4_1" localSheetId="1" hidden="1">{#N/A,#N/A,FALSE,"Edison";#N/A,#N/A,FALSE," EIX"}</definedName>
    <definedName name="_a2_5_4_1" hidden="1">{#N/A,#N/A,FALSE,"Edison";#N/A,#N/A,FALSE," EIX"}</definedName>
    <definedName name="_a2_5_5" localSheetId="16" hidden="1">{#N/A,#N/A,FALSE,"Edison";#N/A,#N/A,FALSE," EIX"}</definedName>
    <definedName name="_a2_5_5" localSheetId="1" hidden="1">{#N/A,#N/A,FALSE,"Edison";#N/A,#N/A,FALSE," EIX"}</definedName>
    <definedName name="_a2_5_5" hidden="1">{#N/A,#N/A,FALSE,"Edison";#N/A,#N/A,FALSE," EIX"}</definedName>
    <definedName name="_a2_5_5_1" localSheetId="16" hidden="1">{#N/A,#N/A,FALSE,"Edison";#N/A,#N/A,FALSE," EIX"}</definedName>
    <definedName name="_a2_5_5_1" localSheetId="1"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16" hidden="1">{#N/A,#N/A,FALSE,"Edison";#N/A,#N/A,FALSE," EIX"}</definedName>
    <definedName name="_bb2" localSheetId="1" hidden="1">{#N/A,#N/A,FALSE,"Edison";#N/A,#N/A,FALSE," EIX"}</definedName>
    <definedName name="_bb2" hidden="1">{#N/A,#N/A,FALSE,"Edison";#N/A,#N/A,FALSE," EIX"}</definedName>
    <definedName name="_bb2_1" localSheetId="16" hidden="1">{#N/A,#N/A,FALSE,"Edison";#N/A,#N/A,FALSE," EIX"}</definedName>
    <definedName name="_bb2_1" localSheetId="1" hidden="1">{#N/A,#N/A,FALSE,"Edison";#N/A,#N/A,FALSE," EIX"}</definedName>
    <definedName name="_bb2_1" hidden="1">{#N/A,#N/A,FALSE,"Edison";#N/A,#N/A,FALSE," EIX"}</definedName>
    <definedName name="_bb2_1_1" localSheetId="16" hidden="1">{#N/A,#N/A,FALSE,"Edison";#N/A,#N/A,FALSE," EIX"}</definedName>
    <definedName name="_bb2_1_1" localSheetId="1" hidden="1">{#N/A,#N/A,FALSE,"Edison";#N/A,#N/A,FALSE," EIX"}</definedName>
    <definedName name="_bb2_1_1" hidden="1">{#N/A,#N/A,FALSE,"Edison";#N/A,#N/A,FALSE," EIX"}</definedName>
    <definedName name="_bb2_1_1_1" localSheetId="16" hidden="1">{#N/A,#N/A,FALSE,"Edison";#N/A,#N/A,FALSE," EIX"}</definedName>
    <definedName name="_bb2_1_1_1" localSheetId="1" hidden="1">{#N/A,#N/A,FALSE,"Edison";#N/A,#N/A,FALSE," EIX"}</definedName>
    <definedName name="_bb2_1_1_1" hidden="1">{#N/A,#N/A,FALSE,"Edison";#N/A,#N/A,FALSE," EIX"}</definedName>
    <definedName name="_bb2_1_2" localSheetId="16" hidden="1">{#N/A,#N/A,FALSE,"Edison";#N/A,#N/A,FALSE," EIX"}</definedName>
    <definedName name="_bb2_1_2" localSheetId="1" hidden="1">{#N/A,#N/A,FALSE,"Edison";#N/A,#N/A,FALSE," EIX"}</definedName>
    <definedName name="_bb2_1_2" hidden="1">{#N/A,#N/A,FALSE,"Edison";#N/A,#N/A,FALSE," EIX"}</definedName>
    <definedName name="_bb2_1_2_1" localSheetId="16" hidden="1">{#N/A,#N/A,FALSE,"Edison";#N/A,#N/A,FALSE," EIX"}</definedName>
    <definedName name="_bb2_1_2_1" localSheetId="1" hidden="1">{#N/A,#N/A,FALSE,"Edison";#N/A,#N/A,FALSE," EIX"}</definedName>
    <definedName name="_bb2_1_2_1" hidden="1">{#N/A,#N/A,FALSE,"Edison";#N/A,#N/A,FALSE," EIX"}</definedName>
    <definedName name="_bb2_1_3" localSheetId="16" hidden="1">{#N/A,#N/A,FALSE,"Edison";#N/A,#N/A,FALSE," EIX"}</definedName>
    <definedName name="_bb2_1_3" localSheetId="1" hidden="1">{#N/A,#N/A,FALSE,"Edison";#N/A,#N/A,FALSE," EIX"}</definedName>
    <definedName name="_bb2_1_3" hidden="1">{#N/A,#N/A,FALSE,"Edison";#N/A,#N/A,FALSE," EIX"}</definedName>
    <definedName name="_bb2_1_3_1" localSheetId="16" hidden="1">{#N/A,#N/A,FALSE,"Edison";#N/A,#N/A,FALSE," EIX"}</definedName>
    <definedName name="_bb2_1_3_1" localSheetId="1" hidden="1">{#N/A,#N/A,FALSE,"Edison";#N/A,#N/A,FALSE," EIX"}</definedName>
    <definedName name="_bb2_1_3_1" hidden="1">{#N/A,#N/A,FALSE,"Edison";#N/A,#N/A,FALSE," EIX"}</definedName>
    <definedName name="_bb2_1_4" localSheetId="16" hidden="1">{#N/A,#N/A,FALSE,"Edison";#N/A,#N/A,FALSE," EIX"}</definedName>
    <definedName name="_bb2_1_4" localSheetId="1" hidden="1">{#N/A,#N/A,FALSE,"Edison";#N/A,#N/A,FALSE," EIX"}</definedName>
    <definedName name="_bb2_1_4" hidden="1">{#N/A,#N/A,FALSE,"Edison";#N/A,#N/A,FALSE," EIX"}</definedName>
    <definedName name="_bb2_1_4_1" localSheetId="16" hidden="1">{#N/A,#N/A,FALSE,"Edison";#N/A,#N/A,FALSE," EIX"}</definedName>
    <definedName name="_bb2_1_4_1" localSheetId="1" hidden="1">{#N/A,#N/A,FALSE,"Edison";#N/A,#N/A,FALSE," EIX"}</definedName>
    <definedName name="_bb2_1_4_1" hidden="1">{#N/A,#N/A,FALSE,"Edison";#N/A,#N/A,FALSE," EIX"}</definedName>
    <definedName name="_bb2_1_5" localSheetId="16" hidden="1">{#N/A,#N/A,FALSE,"Edison";#N/A,#N/A,FALSE," EIX"}</definedName>
    <definedName name="_bb2_1_5" localSheetId="1" hidden="1">{#N/A,#N/A,FALSE,"Edison";#N/A,#N/A,FALSE," EIX"}</definedName>
    <definedName name="_bb2_1_5" hidden="1">{#N/A,#N/A,FALSE,"Edison";#N/A,#N/A,FALSE," EIX"}</definedName>
    <definedName name="_bb2_1_5_1" localSheetId="16" hidden="1">{#N/A,#N/A,FALSE,"Edison";#N/A,#N/A,FALSE," EIX"}</definedName>
    <definedName name="_bb2_1_5_1" localSheetId="1" hidden="1">{#N/A,#N/A,FALSE,"Edison";#N/A,#N/A,FALSE," EIX"}</definedName>
    <definedName name="_bb2_1_5_1" hidden="1">{#N/A,#N/A,FALSE,"Edison";#N/A,#N/A,FALSE," EIX"}</definedName>
    <definedName name="_bb2_2" localSheetId="16" hidden="1">{#N/A,#N/A,FALSE,"Edison";#N/A,#N/A,FALSE," EIX"}</definedName>
    <definedName name="_bb2_2" localSheetId="1" hidden="1">{#N/A,#N/A,FALSE,"Edison";#N/A,#N/A,FALSE," EIX"}</definedName>
    <definedName name="_bb2_2" hidden="1">{#N/A,#N/A,FALSE,"Edison";#N/A,#N/A,FALSE," EIX"}</definedName>
    <definedName name="_bb2_2_1" localSheetId="16" hidden="1">{#N/A,#N/A,FALSE,"Edison";#N/A,#N/A,FALSE," EIX"}</definedName>
    <definedName name="_bb2_2_1" localSheetId="1" hidden="1">{#N/A,#N/A,FALSE,"Edison";#N/A,#N/A,FALSE," EIX"}</definedName>
    <definedName name="_bb2_2_1" hidden="1">{#N/A,#N/A,FALSE,"Edison";#N/A,#N/A,FALSE," EIX"}</definedName>
    <definedName name="_bb2_2_1_1" localSheetId="16" hidden="1">{#N/A,#N/A,FALSE,"Edison";#N/A,#N/A,FALSE," EIX"}</definedName>
    <definedName name="_bb2_2_1_1" localSheetId="1" hidden="1">{#N/A,#N/A,FALSE,"Edison";#N/A,#N/A,FALSE," EIX"}</definedName>
    <definedName name="_bb2_2_1_1" hidden="1">{#N/A,#N/A,FALSE,"Edison";#N/A,#N/A,FALSE," EIX"}</definedName>
    <definedName name="_bb2_2_2" localSheetId="16" hidden="1">{#N/A,#N/A,FALSE,"Edison";#N/A,#N/A,FALSE," EIX"}</definedName>
    <definedName name="_bb2_2_2" localSheetId="1" hidden="1">{#N/A,#N/A,FALSE,"Edison";#N/A,#N/A,FALSE," EIX"}</definedName>
    <definedName name="_bb2_2_2" hidden="1">{#N/A,#N/A,FALSE,"Edison";#N/A,#N/A,FALSE," EIX"}</definedName>
    <definedName name="_bb2_2_2_1" localSheetId="16" hidden="1">{#N/A,#N/A,FALSE,"Edison";#N/A,#N/A,FALSE," EIX"}</definedName>
    <definedName name="_bb2_2_2_1" localSheetId="1" hidden="1">{#N/A,#N/A,FALSE,"Edison";#N/A,#N/A,FALSE," EIX"}</definedName>
    <definedName name="_bb2_2_2_1" hidden="1">{#N/A,#N/A,FALSE,"Edison";#N/A,#N/A,FALSE," EIX"}</definedName>
    <definedName name="_bb2_2_3" localSheetId="16" hidden="1">{#N/A,#N/A,FALSE,"Edison";#N/A,#N/A,FALSE," EIX"}</definedName>
    <definedName name="_bb2_2_3" localSheetId="1" hidden="1">{#N/A,#N/A,FALSE,"Edison";#N/A,#N/A,FALSE," EIX"}</definedName>
    <definedName name="_bb2_2_3" hidden="1">{#N/A,#N/A,FALSE,"Edison";#N/A,#N/A,FALSE," EIX"}</definedName>
    <definedName name="_bb2_2_3_1" localSheetId="16" hidden="1">{#N/A,#N/A,FALSE,"Edison";#N/A,#N/A,FALSE," EIX"}</definedName>
    <definedName name="_bb2_2_3_1" localSheetId="1" hidden="1">{#N/A,#N/A,FALSE,"Edison";#N/A,#N/A,FALSE," EIX"}</definedName>
    <definedName name="_bb2_2_3_1" hidden="1">{#N/A,#N/A,FALSE,"Edison";#N/A,#N/A,FALSE," EIX"}</definedName>
    <definedName name="_bb2_2_4" localSheetId="16" hidden="1">{#N/A,#N/A,FALSE,"Edison";#N/A,#N/A,FALSE," EIX"}</definedName>
    <definedName name="_bb2_2_4" localSheetId="1" hidden="1">{#N/A,#N/A,FALSE,"Edison";#N/A,#N/A,FALSE," EIX"}</definedName>
    <definedName name="_bb2_2_4" hidden="1">{#N/A,#N/A,FALSE,"Edison";#N/A,#N/A,FALSE," EIX"}</definedName>
    <definedName name="_bb2_2_4_1" localSheetId="16" hidden="1">{#N/A,#N/A,FALSE,"Edison";#N/A,#N/A,FALSE," EIX"}</definedName>
    <definedName name="_bb2_2_4_1" localSheetId="1" hidden="1">{#N/A,#N/A,FALSE,"Edison";#N/A,#N/A,FALSE," EIX"}</definedName>
    <definedName name="_bb2_2_4_1" hidden="1">{#N/A,#N/A,FALSE,"Edison";#N/A,#N/A,FALSE," EIX"}</definedName>
    <definedName name="_bb2_2_5" localSheetId="16" hidden="1">{#N/A,#N/A,FALSE,"Edison";#N/A,#N/A,FALSE," EIX"}</definedName>
    <definedName name="_bb2_2_5" localSheetId="1" hidden="1">{#N/A,#N/A,FALSE,"Edison";#N/A,#N/A,FALSE," EIX"}</definedName>
    <definedName name="_bb2_2_5" hidden="1">{#N/A,#N/A,FALSE,"Edison";#N/A,#N/A,FALSE," EIX"}</definedName>
    <definedName name="_bb2_2_5_1" localSheetId="16" hidden="1">{#N/A,#N/A,FALSE,"Edison";#N/A,#N/A,FALSE," EIX"}</definedName>
    <definedName name="_bb2_2_5_1" localSheetId="1" hidden="1">{#N/A,#N/A,FALSE,"Edison";#N/A,#N/A,FALSE," EIX"}</definedName>
    <definedName name="_bb2_2_5_1" hidden="1">{#N/A,#N/A,FALSE,"Edison";#N/A,#N/A,FALSE," EIX"}</definedName>
    <definedName name="_bb2_3" localSheetId="16" hidden="1">{#N/A,#N/A,FALSE,"Edison";#N/A,#N/A,FALSE," EIX"}</definedName>
    <definedName name="_bb2_3" localSheetId="1" hidden="1">{#N/A,#N/A,FALSE,"Edison";#N/A,#N/A,FALSE," EIX"}</definedName>
    <definedName name="_bb2_3" hidden="1">{#N/A,#N/A,FALSE,"Edison";#N/A,#N/A,FALSE," EIX"}</definedName>
    <definedName name="_bb2_3_1" localSheetId="16" hidden="1">{#N/A,#N/A,FALSE,"Edison";#N/A,#N/A,FALSE," EIX"}</definedName>
    <definedName name="_bb2_3_1" localSheetId="1" hidden="1">{#N/A,#N/A,FALSE,"Edison";#N/A,#N/A,FALSE," EIX"}</definedName>
    <definedName name="_bb2_3_1" hidden="1">{#N/A,#N/A,FALSE,"Edison";#N/A,#N/A,FALSE," EIX"}</definedName>
    <definedName name="_bb2_3_1_1" localSheetId="16" hidden="1">{#N/A,#N/A,FALSE,"Edison";#N/A,#N/A,FALSE," EIX"}</definedName>
    <definedName name="_bb2_3_1_1" localSheetId="1" hidden="1">{#N/A,#N/A,FALSE,"Edison";#N/A,#N/A,FALSE," EIX"}</definedName>
    <definedName name="_bb2_3_1_1" hidden="1">{#N/A,#N/A,FALSE,"Edison";#N/A,#N/A,FALSE," EIX"}</definedName>
    <definedName name="_bb2_3_2" localSheetId="16" hidden="1">{#N/A,#N/A,FALSE,"Edison";#N/A,#N/A,FALSE," EIX"}</definedName>
    <definedName name="_bb2_3_2" localSheetId="1" hidden="1">{#N/A,#N/A,FALSE,"Edison";#N/A,#N/A,FALSE," EIX"}</definedName>
    <definedName name="_bb2_3_2" hidden="1">{#N/A,#N/A,FALSE,"Edison";#N/A,#N/A,FALSE," EIX"}</definedName>
    <definedName name="_bb2_3_2_1" localSheetId="16" hidden="1">{#N/A,#N/A,FALSE,"Edison";#N/A,#N/A,FALSE," EIX"}</definedName>
    <definedName name="_bb2_3_2_1" localSheetId="1" hidden="1">{#N/A,#N/A,FALSE,"Edison";#N/A,#N/A,FALSE," EIX"}</definedName>
    <definedName name="_bb2_3_2_1" hidden="1">{#N/A,#N/A,FALSE,"Edison";#N/A,#N/A,FALSE," EIX"}</definedName>
    <definedName name="_bb2_3_3" localSheetId="16" hidden="1">{#N/A,#N/A,FALSE,"Edison";#N/A,#N/A,FALSE," EIX"}</definedName>
    <definedName name="_bb2_3_3" localSheetId="1" hidden="1">{#N/A,#N/A,FALSE,"Edison";#N/A,#N/A,FALSE," EIX"}</definedName>
    <definedName name="_bb2_3_3" hidden="1">{#N/A,#N/A,FALSE,"Edison";#N/A,#N/A,FALSE," EIX"}</definedName>
    <definedName name="_bb2_3_3_1" localSheetId="16" hidden="1">{#N/A,#N/A,FALSE,"Edison";#N/A,#N/A,FALSE," EIX"}</definedName>
    <definedName name="_bb2_3_3_1" localSheetId="1" hidden="1">{#N/A,#N/A,FALSE,"Edison";#N/A,#N/A,FALSE," EIX"}</definedName>
    <definedName name="_bb2_3_3_1" hidden="1">{#N/A,#N/A,FALSE,"Edison";#N/A,#N/A,FALSE," EIX"}</definedName>
    <definedName name="_bb2_3_4" localSheetId="16" hidden="1">{#N/A,#N/A,FALSE,"Edison";#N/A,#N/A,FALSE," EIX"}</definedName>
    <definedName name="_bb2_3_4" localSheetId="1" hidden="1">{#N/A,#N/A,FALSE,"Edison";#N/A,#N/A,FALSE," EIX"}</definedName>
    <definedName name="_bb2_3_4" hidden="1">{#N/A,#N/A,FALSE,"Edison";#N/A,#N/A,FALSE," EIX"}</definedName>
    <definedName name="_bb2_3_4_1" localSheetId="16" hidden="1">{#N/A,#N/A,FALSE,"Edison";#N/A,#N/A,FALSE," EIX"}</definedName>
    <definedName name="_bb2_3_4_1" localSheetId="1" hidden="1">{#N/A,#N/A,FALSE,"Edison";#N/A,#N/A,FALSE," EIX"}</definedName>
    <definedName name="_bb2_3_4_1" hidden="1">{#N/A,#N/A,FALSE,"Edison";#N/A,#N/A,FALSE," EIX"}</definedName>
    <definedName name="_bb2_3_5" localSheetId="16" hidden="1">{#N/A,#N/A,FALSE,"Edison";#N/A,#N/A,FALSE," EIX"}</definedName>
    <definedName name="_bb2_3_5" localSheetId="1" hidden="1">{#N/A,#N/A,FALSE,"Edison";#N/A,#N/A,FALSE," EIX"}</definedName>
    <definedName name="_bb2_3_5" hidden="1">{#N/A,#N/A,FALSE,"Edison";#N/A,#N/A,FALSE," EIX"}</definedName>
    <definedName name="_bb2_3_5_1" localSheetId="16" hidden="1">{#N/A,#N/A,FALSE,"Edison";#N/A,#N/A,FALSE," EIX"}</definedName>
    <definedName name="_bb2_3_5_1" localSheetId="1" hidden="1">{#N/A,#N/A,FALSE,"Edison";#N/A,#N/A,FALSE," EIX"}</definedName>
    <definedName name="_bb2_3_5_1" hidden="1">{#N/A,#N/A,FALSE,"Edison";#N/A,#N/A,FALSE," EIX"}</definedName>
    <definedName name="_bb2_4" localSheetId="16" hidden="1">{#N/A,#N/A,FALSE,"Edison";#N/A,#N/A,FALSE," EIX"}</definedName>
    <definedName name="_bb2_4" localSheetId="1" hidden="1">{#N/A,#N/A,FALSE,"Edison";#N/A,#N/A,FALSE," EIX"}</definedName>
    <definedName name="_bb2_4" hidden="1">{#N/A,#N/A,FALSE,"Edison";#N/A,#N/A,FALSE," EIX"}</definedName>
    <definedName name="_bb2_4_1" localSheetId="16" hidden="1">{#N/A,#N/A,FALSE,"Edison";#N/A,#N/A,FALSE," EIX"}</definedName>
    <definedName name="_bb2_4_1" localSheetId="1" hidden="1">{#N/A,#N/A,FALSE,"Edison";#N/A,#N/A,FALSE," EIX"}</definedName>
    <definedName name="_bb2_4_1" hidden="1">{#N/A,#N/A,FALSE,"Edison";#N/A,#N/A,FALSE," EIX"}</definedName>
    <definedName name="_bb2_4_1_1" localSheetId="16" hidden="1">{#N/A,#N/A,FALSE,"Edison";#N/A,#N/A,FALSE," EIX"}</definedName>
    <definedName name="_bb2_4_1_1" localSheetId="1" hidden="1">{#N/A,#N/A,FALSE,"Edison";#N/A,#N/A,FALSE," EIX"}</definedName>
    <definedName name="_bb2_4_1_1" hidden="1">{#N/A,#N/A,FALSE,"Edison";#N/A,#N/A,FALSE," EIX"}</definedName>
    <definedName name="_bb2_4_2" localSheetId="16" hidden="1">{#N/A,#N/A,FALSE,"Edison";#N/A,#N/A,FALSE," EIX"}</definedName>
    <definedName name="_bb2_4_2" localSheetId="1" hidden="1">{#N/A,#N/A,FALSE,"Edison";#N/A,#N/A,FALSE," EIX"}</definedName>
    <definedName name="_bb2_4_2" hidden="1">{#N/A,#N/A,FALSE,"Edison";#N/A,#N/A,FALSE," EIX"}</definedName>
    <definedName name="_bb2_4_2_1" localSheetId="16" hidden="1">{#N/A,#N/A,FALSE,"Edison";#N/A,#N/A,FALSE," EIX"}</definedName>
    <definedName name="_bb2_4_2_1" localSheetId="1" hidden="1">{#N/A,#N/A,FALSE,"Edison";#N/A,#N/A,FALSE," EIX"}</definedName>
    <definedName name="_bb2_4_2_1" hidden="1">{#N/A,#N/A,FALSE,"Edison";#N/A,#N/A,FALSE," EIX"}</definedName>
    <definedName name="_bb2_4_3" localSheetId="16" hidden="1">{#N/A,#N/A,FALSE,"Edison";#N/A,#N/A,FALSE," EIX"}</definedName>
    <definedName name="_bb2_4_3" localSheetId="1" hidden="1">{#N/A,#N/A,FALSE,"Edison";#N/A,#N/A,FALSE," EIX"}</definedName>
    <definedName name="_bb2_4_3" hidden="1">{#N/A,#N/A,FALSE,"Edison";#N/A,#N/A,FALSE," EIX"}</definedName>
    <definedName name="_bb2_4_3_1" localSheetId="16" hidden="1">{#N/A,#N/A,FALSE,"Edison";#N/A,#N/A,FALSE," EIX"}</definedName>
    <definedName name="_bb2_4_3_1" localSheetId="1" hidden="1">{#N/A,#N/A,FALSE,"Edison";#N/A,#N/A,FALSE," EIX"}</definedName>
    <definedName name="_bb2_4_3_1" hidden="1">{#N/A,#N/A,FALSE,"Edison";#N/A,#N/A,FALSE," EIX"}</definedName>
    <definedName name="_bb2_4_4" localSheetId="16" hidden="1">{#N/A,#N/A,FALSE,"Edison";#N/A,#N/A,FALSE," EIX"}</definedName>
    <definedName name="_bb2_4_4" localSheetId="1" hidden="1">{#N/A,#N/A,FALSE,"Edison";#N/A,#N/A,FALSE," EIX"}</definedName>
    <definedName name="_bb2_4_4" hidden="1">{#N/A,#N/A,FALSE,"Edison";#N/A,#N/A,FALSE," EIX"}</definedName>
    <definedName name="_bb2_4_4_1" localSheetId="16" hidden="1">{#N/A,#N/A,FALSE,"Edison";#N/A,#N/A,FALSE," EIX"}</definedName>
    <definedName name="_bb2_4_4_1" localSheetId="1" hidden="1">{#N/A,#N/A,FALSE,"Edison";#N/A,#N/A,FALSE," EIX"}</definedName>
    <definedName name="_bb2_4_4_1" hidden="1">{#N/A,#N/A,FALSE,"Edison";#N/A,#N/A,FALSE," EIX"}</definedName>
    <definedName name="_bb2_4_5" localSheetId="16" hidden="1">{#N/A,#N/A,FALSE,"Edison";#N/A,#N/A,FALSE," EIX"}</definedName>
    <definedName name="_bb2_4_5" localSheetId="1" hidden="1">{#N/A,#N/A,FALSE,"Edison";#N/A,#N/A,FALSE," EIX"}</definedName>
    <definedName name="_bb2_4_5" hidden="1">{#N/A,#N/A,FALSE,"Edison";#N/A,#N/A,FALSE," EIX"}</definedName>
    <definedName name="_bb2_4_5_1" localSheetId="16" hidden="1">{#N/A,#N/A,FALSE,"Edison";#N/A,#N/A,FALSE," EIX"}</definedName>
    <definedName name="_bb2_4_5_1" localSheetId="1" hidden="1">{#N/A,#N/A,FALSE,"Edison";#N/A,#N/A,FALSE," EIX"}</definedName>
    <definedName name="_bb2_4_5_1" hidden="1">{#N/A,#N/A,FALSE,"Edison";#N/A,#N/A,FALSE," EIX"}</definedName>
    <definedName name="_bb2_5" localSheetId="16" hidden="1">{#N/A,#N/A,FALSE,"Edison";#N/A,#N/A,FALSE," EIX"}</definedName>
    <definedName name="_bb2_5" localSheetId="1" hidden="1">{#N/A,#N/A,FALSE,"Edison";#N/A,#N/A,FALSE," EIX"}</definedName>
    <definedName name="_bb2_5" hidden="1">{#N/A,#N/A,FALSE,"Edison";#N/A,#N/A,FALSE," EIX"}</definedName>
    <definedName name="_bb2_5_1" localSheetId="16" hidden="1">{#N/A,#N/A,FALSE,"Edison";#N/A,#N/A,FALSE," EIX"}</definedName>
    <definedName name="_bb2_5_1" localSheetId="1" hidden="1">{#N/A,#N/A,FALSE,"Edison";#N/A,#N/A,FALSE," EIX"}</definedName>
    <definedName name="_bb2_5_1" hidden="1">{#N/A,#N/A,FALSE,"Edison";#N/A,#N/A,FALSE," EIX"}</definedName>
    <definedName name="_bb2_5_1_1" localSheetId="16" hidden="1">{#N/A,#N/A,FALSE,"Edison";#N/A,#N/A,FALSE," EIX"}</definedName>
    <definedName name="_bb2_5_1_1" localSheetId="1" hidden="1">{#N/A,#N/A,FALSE,"Edison";#N/A,#N/A,FALSE," EIX"}</definedName>
    <definedName name="_bb2_5_1_1" hidden="1">{#N/A,#N/A,FALSE,"Edison";#N/A,#N/A,FALSE," EIX"}</definedName>
    <definedName name="_bb2_5_2" localSheetId="16" hidden="1">{#N/A,#N/A,FALSE,"Edison";#N/A,#N/A,FALSE," EIX"}</definedName>
    <definedName name="_bb2_5_2" localSheetId="1" hidden="1">{#N/A,#N/A,FALSE,"Edison";#N/A,#N/A,FALSE," EIX"}</definedName>
    <definedName name="_bb2_5_2" hidden="1">{#N/A,#N/A,FALSE,"Edison";#N/A,#N/A,FALSE," EIX"}</definedName>
    <definedName name="_bb2_5_2_1" localSheetId="16" hidden="1">{#N/A,#N/A,FALSE,"Edison";#N/A,#N/A,FALSE," EIX"}</definedName>
    <definedName name="_bb2_5_2_1" localSheetId="1" hidden="1">{#N/A,#N/A,FALSE,"Edison";#N/A,#N/A,FALSE," EIX"}</definedName>
    <definedName name="_bb2_5_2_1" hidden="1">{#N/A,#N/A,FALSE,"Edison";#N/A,#N/A,FALSE," EIX"}</definedName>
    <definedName name="_bb2_5_3" localSheetId="16" hidden="1">{#N/A,#N/A,FALSE,"Edison";#N/A,#N/A,FALSE," EIX"}</definedName>
    <definedName name="_bb2_5_3" localSheetId="1" hidden="1">{#N/A,#N/A,FALSE,"Edison";#N/A,#N/A,FALSE," EIX"}</definedName>
    <definedName name="_bb2_5_3" hidden="1">{#N/A,#N/A,FALSE,"Edison";#N/A,#N/A,FALSE," EIX"}</definedName>
    <definedName name="_bb2_5_3_1" localSheetId="16" hidden="1">{#N/A,#N/A,FALSE,"Edison";#N/A,#N/A,FALSE," EIX"}</definedName>
    <definedName name="_bb2_5_3_1" localSheetId="1" hidden="1">{#N/A,#N/A,FALSE,"Edison";#N/A,#N/A,FALSE," EIX"}</definedName>
    <definedName name="_bb2_5_3_1" hidden="1">{#N/A,#N/A,FALSE,"Edison";#N/A,#N/A,FALSE," EIX"}</definedName>
    <definedName name="_bb2_5_4" localSheetId="16" hidden="1">{#N/A,#N/A,FALSE,"Edison";#N/A,#N/A,FALSE," EIX"}</definedName>
    <definedName name="_bb2_5_4" localSheetId="1" hidden="1">{#N/A,#N/A,FALSE,"Edison";#N/A,#N/A,FALSE," EIX"}</definedName>
    <definedName name="_bb2_5_4" hidden="1">{#N/A,#N/A,FALSE,"Edison";#N/A,#N/A,FALSE," EIX"}</definedName>
    <definedName name="_bb2_5_4_1" localSheetId="16" hidden="1">{#N/A,#N/A,FALSE,"Edison";#N/A,#N/A,FALSE," EIX"}</definedName>
    <definedName name="_bb2_5_4_1" localSheetId="1" hidden="1">{#N/A,#N/A,FALSE,"Edison";#N/A,#N/A,FALSE," EIX"}</definedName>
    <definedName name="_bb2_5_4_1" hidden="1">{#N/A,#N/A,FALSE,"Edison";#N/A,#N/A,FALSE," EIX"}</definedName>
    <definedName name="_bb2_5_5" localSheetId="16" hidden="1">{#N/A,#N/A,FALSE,"Edison";#N/A,#N/A,FALSE," EIX"}</definedName>
    <definedName name="_bb2_5_5" localSheetId="1" hidden="1">{#N/A,#N/A,FALSE,"Edison";#N/A,#N/A,FALSE," EIX"}</definedName>
    <definedName name="_bb2_5_5" hidden="1">{#N/A,#N/A,FALSE,"Edison";#N/A,#N/A,FALSE," EIX"}</definedName>
    <definedName name="_bb2_5_5_1" localSheetId="16" hidden="1">{#N/A,#N/A,FALSE,"Edison";#N/A,#N/A,FALSE," EIX"}</definedName>
    <definedName name="_bb2_5_5_1" localSheetId="1"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16" hidden="1">{#N/A,#N/A,FALSE,"Edison";#N/A,#N/A,FALSE," EIX"}</definedName>
    <definedName name="_ccc2" localSheetId="1" hidden="1">{#N/A,#N/A,FALSE,"Edison";#N/A,#N/A,FALSE," EIX"}</definedName>
    <definedName name="_ccc2" hidden="1">{#N/A,#N/A,FALSE,"Edison";#N/A,#N/A,FALSE," EIX"}</definedName>
    <definedName name="_ccc2_1" localSheetId="16" hidden="1">{#N/A,#N/A,FALSE,"Edison";#N/A,#N/A,FALSE," EIX"}</definedName>
    <definedName name="_ccc2_1" localSheetId="1" hidden="1">{#N/A,#N/A,FALSE,"Edison";#N/A,#N/A,FALSE," EIX"}</definedName>
    <definedName name="_ccc2_1" hidden="1">{#N/A,#N/A,FALSE,"Edison";#N/A,#N/A,FALSE," EIX"}</definedName>
    <definedName name="_ccc2_1_1" localSheetId="16" hidden="1">{#N/A,#N/A,FALSE,"Edison";#N/A,#N/A,FALSE," EIX"}</definedName>
    <definedName name="_ccc2_1_1" localSheetId="1" hidden="1">{#N/A,#N/A,FALSE,"Edison";#N/A,#N/A,FALSE," EIX"}</definedName>
    <definedName name="_ccc2_1_1" hidden="1">{#N/A,#N/A,FALSE,"Edison";#N/A,#N/A,FALSE," EIX"}</definedName>
    <definedName name="_ccc2_1_1_1" localSheetId="16" hidden="1">{#N/A,#N/A,FALSE,"Edison";#N/A,#N/A,FALSE," EIX"}</definedName>
    <definedName name="_ccc2_1_1_1" localSheetId="1" hidden="1">{#N/A,#N/A,FALSE,"Edison";#N/A,#N/A,FALSE," EIX"}</definedName>
    <definedName name="_ccc2_1_1_1" hidden="1">{#N/A,#N/A,FALSE,"Edison";#N/A,#N/A,FALSE," EIX"}</definedName>
    <definedName name="_ccc2_1_2" localSheetId="16" hidden="1">{#N/A,#N/A,FALSE,"Edison";#N/A,#N/A,FALSE," EIX"}</definedName>
    <definedName name="_ccc2_1_2" localSheetId="1" hidden="1">{#N/A,#N/A,FALSE,"Edison";#N/A,#N/A,FALSE," EIX"}</definedName>
    <definedName name="_ccc2_1_2" hidden="1">{#N/A,#N/A,FALSE,"Edison";#N/A,#N/A,FALSE," EIX"}</definedName>
    <definedName name="_ccc2_1_2_1" localSheetId="16" hidden="1">{#N/A,#N/A,FALSE,"Edison";#N/A,#N/A,FALSE," EIX"}</definedName>
    <definedName name="_ccc2_1_2_1" localSheetId="1" hidden="1">{#N/A,#N/A,FALSE,"Edison";#N/A,#N/A,FALSE," EIX"}</definedName>
    <definedName name="_ccc2_1_2_1" hidden="1">{#N/A,#N/A,FALSE,"Edison";#N/A,#N/A,FALSE," EIX"}</definedName>
    <definedName name="_ccc2_1_3" localSheetId="16" hidden="1">{#N/A,#N/A,FALSE,"Edison";#N/A,#N/A,FALSE," EIX"}</definedName>
    <definedName name="_ccc2_1_3" localSheetId="1" hidden="1">{#N/A,#N/A,FALSE,"Edison";#N/A,#N/A,FALSE," EIX"}</definedName>
    <definedName name="_ccc2_1_3" hidden="1">{#N/A,#N/A,FALSE,"Edison";#N/A,#N/A,FALSE," EIX"}</definedName>
    <definedName name="_ccc2_1_3_1" localSheetId="16" hidden="1">{#N/A,#N/A,FALSE,"Edison";#N/A,#N/A,FALSE," EIX"}</definedName>
    <definedName name="_ccc2_1_3_1" localSheetId="1" hidden="1">{#N/A,#N/A,FALSE,"Edison";#N/A,#N/A,FALSE," EIX"}</definedName>
    <definedName name="_ccc2_1_3_1" hidden="1">{#N/A,#N/A,FALSE,"Edison";#N/A,#N/A,FALSE," EIX"}</definedName>
    <definedName name="_ccc2_1_4" localSheetId="16" hidden="1">{#N/A,#N/A,FALSE,"Edison";#N/A,#N/A,FALSE," EIX"}</definedName>
    <definedName name="_ccc2_1_4" localSheetId="1" hidden="1">{#N/A,#N/A,FALSE,"Edison";#N/A,#N/A,FALSE," EIX"}</definedName>
    <definedName name="_ccc2_1_4" hidden="1">{#N/A,#N/A,FALSE,"Edison";#N/A,#N/A,FALSE," EIX"}</definedName>
    <definedName name="_ccc2_1_4_1" localSheetId="16" hidden="1">{#N/A,#N/A,FALSE,"Edison";#N/A,#N/A,FALSE," EIX"}</definedName>
    <definedName name="_ccc2_1_4_1" localSheetId="1" hidden="1">{#N/A,#N/A,FALSE,"Edison";#N/A,#N/A,FALSE," EIX"}</definedName>
    <definedName name="_ccc2_1_4_1" hidden="1">{#N/A,#N/A,FALSE,"Edison";#N/A,#N/A,FALSE," EIX"}</definedName>
    <definedName name="_ccc2_1_5" localSheetId="16" hidden="1">{#N/A,#N/A,FALSE,"Edison";#N/A,#N/A,FALSE," EIX"}</definedName>
    <definedName name="_ccc2_1_5" localSheetId="1" hidden="1">{#N/A,#N/A,FALSE,"Edison";#N/A,#N/A,FALSE," EIX"}</definedName>
    <definedName name="_ccc2_1_5" hidden="1">{#N/A,#N/A,FALSE,"Edison";#N/A,#N/A,FALSE," EIX"}</definedName>
    <definedName name="_ccc2_1_5_1" localSheetId="16" hidden="1">{#N/A,#N/A,FALSE,"Edison";#N/A,#N/A,FALSE," EIX"}</definedName>
    <definedName name="_ccc2_1_5_1" localSheetId="1" hidden="1">{#N/A,#N/A,FALSE,"Edison";#N/A,#N/A,FALSE," EIX"}</definedName>
    <definedName name="_ccc2_1_5_1" hidden="1">{#N/A,#N/A,FALSE,"Edison";#N/A,#N/A,FALSE," EIX"}</definedName>
    <definedName name="_ccc2_2" localSheetId="16" hidden="1">{#N/A,#N/A,FALSE,"Edison";#N/A,#N/A,FALSE," EIX"}</definedName>
    <definedName name="_ccc2_2" localSheetId="1" hidden="1">{#N/A,#N/A,FALSE,"Edison";#N/A,#N/A,FALSE," EIX"}</definedName>
    <definedName name="_ccc2_2" hidden="1">{#N/A,#N/A,FALSE,"Edison";#N/A,#N/A,FALSE," EIX"}</definedName>
    <definedName name="_ccc2_2_1" localSheetId="16" hidden="1">{#N/A,#N/A,FALSE,"Edison";#N/A,#N/A,FALSE," EIX"}</definedName>
    <definedName name="_ccc2_2_1" localSheetId="1" hidden="1">{#N/A,#N/A,FALSE,"Edison";#N/A,#N/A,FALSE," EIX"}</definedName>
    <definedName name="_ccc2_2_1" hidden="1">{#N/A,#N/A,FALSE,"Edison";#N/A,#N/A,FALSE," EIX"}</definedName>
    <definedName name="_ccc2_2_1_1" localSheetId="16" hidden="1">{#N/A,#N/A,FALSE,"Edison";#N/A,#N/A,FALSE," EIX"}</definedName>
    <definedName name="_ccc2_2_1_1" localSheetId="1" hidden="1">{#N/A,#N/A,FALSE,"Edison";#N/A,#N/A,FALSE," EIX"}</definedName>
    <definedName name="_ccc2_2_1_1" hidden="1">{#N/A,#N/A,FALSE,"Edison";#N/A,#N/A,FALSE," EIX"}</definedName>
    <definedName name="_ccc2_2_2" localSheetId="16" hidden="1">{#N/A,#N/A,FALSE,"Edison";#N/A,#N/A,FALSE," EIX"}</definedName>
    <definedName name="_ccc2_2_2" localSheetId="1" hidden="1">{#N/A,#N/A,FALSE,"Edison";#N/A,#N/A,FALSE," EIX"}</definedName>
    <definedName name="_ccc2_2_2" hidden="1">{#N/A,#N/A,FALSE,"Edison";#N/A,#N/A,FALSE," EIX"}</definedName>
    <definedName name="_ccc2_2_2_1" localSheetId="16" hidden="1">{#N/A,#N/A,FALSE,"Edison";#N/A,#N/A,FALSE," EIX"}</definedName>
    <definedName name="_ccc2_2_2_1" localSheetId="1" hidden="1">{#N/A,#N/A,FALSE,"Edison";#N/A,#N/A,FALSE," EIX"}</definedName>
    <definedName name="_ccc2_2_2_1" hidden="1">{#N/A,#N/A,FALSE,"Edison";#N/A,#N/A,FALSE," EIX"}</definedName>
    <definedName name="_ccc2_2_3" localSheetId="16" hidden="1">{#N/A,#N/A,FALSE,"Edison";#N/A,#N/A,FALSE," EIX"}</definedName>
    <definedName name="_ccc2_2_3" localSheetId="1" hidden="1">{#N/A,#N/A,FALSE,"Edison";#N/A,#N/A,FALSE," EIX"}</definedName>
    <definedName name="_ccc2_2_3" hidden="1">{#N/A,#N/A,FALSE,"Edison";#N/A,#N/A,FALSE," EIX"}</definedName>
    <definedName name="_ccc2_2_3_1" localSheetId="16" hidden="1">{#N/A,#N/A,FALSE,"Edison";#N/A,#N/A,FALSE," EIX"}</definedName>
    <definedName name="_ccc2_2_3_1" localSheetId="1" hidden="1">{#N/A,#N/A,FALSE,"Edison";#N/A,#N/A,FALSE," EIX"}</definedName>
    <definedName name="_ccc2_2_3_1" hidden="1">{#N/A,#N/A,FALSE,"Edison";#N/A,#N/A,FALSE," EIX"}</definedName>
    <definedName name="_ccc2_2_4" localSheetId="16" hidden="1">{#N/A,#N/A,FALSE,"Edison";#N/A,#N/A,FALSE," EIX"}</definedName>
    <definedName name="_ccc2_2_4" localSheetId="1" hidden="1">{#N/A,#N/A,FALSE,"Edison";#N/A,#N/A,FALSE," EIX"}</definedName>
    <definedName name="_ccc2_2_4" hidden="1">{#N/A,#N/A,FALSE,"Edison";#N/A,#N/A,FALSE," EIX"}</definedName>
    <definedName name="_ccc2_2_4_1" localSheetId="16" hidden="1">{#N/A,#N/A,FALSE,"Edison";#N/A,#N/A,FALSE," EIX"}</definedName>
    <definedName name="_ccc2_2_4_1" localSheetId="1" hidden="1">{#N/A,#N/A,FALSE,"Edison";#N/A,#N/A,FALSE," EIX"}</definedName>
    <definedName name="_ccc2_2_4_1" hidden="1">{#N/A,#N/A,FALSE,"Edison";#N/A,#N/A,FALSE," EIX"}</definedName>
    <definedName name="_ccc2_2_5" localSheetId="16" hidden="1">{#N/A,#N/A,FALSE,"Edison";#N/A,#N/A,FALSE," EIX"}</definedName>
    <definedName name="_ccc2_2_5" localSheetId="1" hidden="1">{#N/A,#N/A,FALSE,"Edison";#N/A,#N/A,FALSE," EIX"}</definedName>
    <definedName name="_ccc2_2_5" hidden="1">{#N/A,#N/A,FALSE,"Edison";#N/A,#N/A,FALSE," EIX"}</definedName>
    <definedName name="_ccc2_2_5_1" localSheetId="16" hidden="1">{#N/A,#N/A,FALSE,"Edison";#N/A,#N/A,FALSE," EIX"}</definedName>
    <definedName name="_ccc2_2_5_1" localSheetId="1" hidden="1">{#N/A,#N/A,FALSE,"Edison";#N/A,#N/A,FALSE," EIX"}</definedName>
    <definedName name="_ccc2_2_5_1" hidden="1">{#N/A,#N/A,FALSE,"Edison";#N/A,#N/A,FALSE," EIX"}</definedName>
    <definedName name="_ccc2_3" localSheetId="16" hidden="1">{#N/A,#N/A,FALSE,"Edison";#N/A,#N/A,FALSE," EIX"}</definedName>
    <definedName name="_ccc2_3" localSheetId="1" hidden="1">{#N/A,#N/A,FALSE,"Edison";#N/A,#N/A,FALSE," EIX"}</definedName>
    <definedName name="_ccc2_3" hidden="1">{#N/A,#N/A,FALSE,"Edison";#N/A,#N/A,FALSE," EIX"}</definedName>
    <definedName name="_ccc2_3_1" localSheetId="16" hidden="1">{#N/A,#N/A,FALSE,"Edison";#N/A,#N/A,FALSE," EIX"}</definedName>
    <definedName name="_ccc2_3_1" localSheetId="1" hidden="1">{#N/A,#N/A,FALSE,"Edison";#N/A,#N/A,FALSE," EIX"}</definedName>
    <definedName name="_ccc2_3_1" hidden="1">{#N/A,#N/A,FALSE,"Edison";#N/A,#N/A,FALSE," EIX"}</definedName>
    <definedName name="_ccc2_3_1_1" localSheetId="16" hidden="1">{#N/A,#N/A,FALSE,"Edison";#N/A,#N/A,FALSE," EIX"}</definedName>
    <definedName name="_ccc2_3_1_1" localSheetId="1" hidden="1">{#N/A,#N/A,FALSE,"Edison";#N/A,#N/A,FALSE," EIX"}</definedName>
    <definedName name="_ccc2_3_1_1" hidden="1">{#N/A,#N/A,FALSE,"Edison";#N/A,#N/A,FALSE," EIX"}</definedName>
    <definedName name="_ccc2_3_2" localSheetId="16" hidden="1">{#N/A,#N/A,FALSE,"Edison";#N/A,#N/A,FALSE," EIX"}</definedName>
    <definedName name="_ccc2_3_2" localSheetId="1" hidden="1">{#N/A,#N/A,FALSE,"Edison";#N/A,#N/A,FALSE," EIX"}</definedName>
    <definedName name="_ccc2_3_2" hidden="1">{#N/A,#N/A,FALSE,"Edison";#N/A,#N/A,FALSE," EIX"}</definedName>
    <definedName name="_ccc2_3_2_1" localSheetId="16" hidden="1">{#N/A,#N/A,FALSE,"Edison";#N/A,#N/A,FALSE," EIX"}</definedName>
    <definedName name="_ccc2_3_2_1" localSheetId="1" hidden="1">{#N/A,#N/A,FALSE,"Edison";#N/A,#N/A,FALSE," EIX"}</definedName>
    <definedName name="_ccc2_3_2_1" hidden="1">{#N/A,#N/A,FALSE,"Edison";#N/A,#N/A,FALSE," EIX"}</definedName>
    <definedName name="_ccc2_3_3" localSheetId="16" hidden="1">{#N/A,#N/A,FALSE,"Edison";#N/A,#N/A,FALSE," EIX"}</definedName>
    <definedName name="_ccc2_3_3" localSheetId="1" hidden="1">{#N/A,#N/A,FALSE,"Edison";#N/A,#N/A,FALSE," EIX"}</definedName>
    <definedName name="_ccc2_3_3" hidden="1">{#N/A,#N/A,FALSE,"Edison";#N/A,#N/A,FALSE," EIX"}</definedName>
    <definedName name="_ccc2_3_3_1" localSheetId="16" hidden="1">{#N/A,#N/A,FALSE,"Edison";#N/A,#N/A,FALSE," EIX"}</definedName>
    <definedName name="_ccc2_3_3_1" localSheetId="1" hidden="1">{#N/A,#N/A,FALSE,"Edison";#N/A,#N/A,FALSE," EIX"}</definedName>
    <definedName name="_ccc2_3_3_1" hidden="1">{#N/A,#N/A,FALSE,"Edison";#N/A,#N/A,FALSE," EIX"}</definedName>
    <definedName name="_ccc2_3_4" localSheetId="16" hidden="1">{#N/A,#N/A,FALSE,"Edison";#N/A,#N/A,FALSE," EIX"}</definedName>
    <definedName name="_ccc2_3_4" localSheetId="1" hidden="1">{#N/A,#N/A,FALSE,"Edison";#N/A,#N/A,FALSE," EIX"}</definedName>
    <definedName name="_ccc2_3_4" hidden="1">{#N/A,#N/A,FALSE,"Edison";#N/A,#N/A,FALSE," EIX"}</definedName>
    <definedName name="_ccc2_3_4_1" localSheetId="16" hidden="1">{#N/A,#N/A,FALSE,"Edison";#N/A,#N/A,FALSE," EIX"}</definedName>
    <definedName name="_ccc2_3_4_1" localSheetId="1" hidden="1">{#N/A,#N/A,FALSE,"Edison";#N/A,#N/A,FALSE," EIX"}</definedName>
    <definedName name="_ccc2_3_4_1" hidden="1">{#N/A,#N/A,FALSE,"Edison";#N/A,#N/A,FALSE," EIX"}</definedName>
    <definedName name="_ccc2_3_5" localSheetId="16" hidden="1">{#N/A,#N/A,FALSE,"Edison";#N/A,#N/A,FALSE," EIX"}</definedName>
    <definedName name="_ccc2_3_5" localSheetId="1" hidden="1">{#N/A,#N/A,FALSE,"Edison";#N/A,#N/A,FALSE," EIX"}</definedName>
    <definedName name="_ccc2_3_5" hidden="1">{#N/A,#N/A,FALSE,"Edison";#N/A,#N/A,FALSE," EIX"}</definedName>
    <definedName name="_ccc2_3_5_1" localSheetId="16" hidden="1">{#N/A,#N/A,FALSE,"Edison";#N/A,#N/A,FALSE," EIX"}</definedName>
    <definedName name="_ccc2_3_5_1" localSheetId="1" hidden="1">{#N/A,#N/A,FALSE,"Edison";#N/A,#N/A,FALSE," EIX"}</definedName>
    <definedName name="_ccc2_3_5_1" hidden="1">{#N/A,#N/A,FALSE,"Edison";#N/A,#N/A,FALSE," EIX"}</definedName>
    <definedName name="_ccc2_4" localSheetId="16" hidden="1">{#N/A,#N/A,FALSE,"Edison";#N/A,#N/A,FALSE," EIX"}</definedName>
    <definedName name="_ccc2_4" localSheetId="1" hidden="1">{#N/A,#N/A,FALSE,"Edison";#N/A,#N/A,FALSE," EIX"}</definedName>
    <definedName name="_ccc2_4" hidden="1">{#N/A,#N/A,FALSE,"Edison";#N/A,#N/A,FALSE," EIX"}</definedName>
    <definedName name="_ccc2_4_1" localSheetId="16" hidden="1">{#N/A,#N/A,FALSE,"Edison";#N/A,#N/A,FALSE," EIX"}</definedName>
    <definedName name="_ccc2_4_1" localSheetId="1" hidden="1">{#N/A,#N/A,FALSE,"Edison";#N/A,#N/A,FALSE," EIX"}</definedName>
    <definedName name="_ccc2_4_1" hidden="1">{#N/A,#N/A,FALSE,"Edison";#N/A,#N/A,FALSE," EIX"}</definedName>
    <definedName name="_ccc2_4_1_1" localSheetId="16" hidden="1">{#N/A,#N/A,FALSE,"Edison";#N/A,#N/A,FALSE," EIX"}</definedName>
    <definedName name="_ccc2_4_1_1" localSheetId="1" hidden="1">{#N/A,#N/A,FALSE,"Edison";#N/A,#N/A,FALSE," EIX"}</definedName>
    <definedName name="_ccc2_4_1_1" hidden="1">{#N/A,#N/A,FALSE,"Edison";#N/A,#N/A,FALSE," EIX"}</definedName>
    <definedName name="_ccc2_4_2" localSheetId="16" hidden="1">{#N/A,#N/A,FALSE,"Edison";#N/A,#N/A,FALSE," EIX"}</definedName>
    <definedName name="_ccc2_4_2" localSheetId="1" hidden="1">{#N/A,#N/A,FALSE,"Edison";#N/A,#N/A,FALSE," EIX"}</definedName>
    <definedName name="_ccc2_4_2" hidden="1">{#N/A,#N/A,FALSE,"Edison";#N/A,#N/A,FALSE," EIX"}</definedName>
    <definedName name="_ccc2_4_2_1" localSheetId="16" hidden="1">{#N/A,#N/A,FALSE,"Edison";#N/A,#N/A,FALSE," EIX"}</definedName>
    <definedName name="_ccc2_4_2_1" localSheetId="1" hidden="1">{#N/A,#N/A,FALSE,"Edison";#N/A,#N/A,FALSE," EIX"}</definedName>
    <definedName name="_ccc2_4_2_1" hidden="1">{#N/A,#N/A,FALSE,"Edison";#N/A,#N/A,FALSE," EIX"}</definedName>
    <definedName name="_ccc2_4_3" localSheetId="16" hidden="1">{#N/A,#N/A,FALSE,"Edison";#N/A,#N/A,FALSE," EIX"}</definedName>
    <definedName name="_ccc2_4_3" localSheetId="1" hidden="1">{#N/A,#N/A,FALSE,"Edison";#N/A,#N/A,FALSE," EIX"}</definedName>
    <definedName name="_ccc2_4_3" hidden="1">{#N/A,#N/A,FALSE,"Edison";#N/A,#N/A,FALSE," EIX"}</definedName>
    <definedName name="_ccc2_4_3_1" localSheetId="16" hidden="1">{#N/A,#N/A,FALSE,"Edison";#N/A,#N/A,FALSE," EIX"}</definedName>
    <definedName name="_ccc2_4_3_1" localSheetId="1" hidden="1">{#N/A,#N/A,FALSE,"Edison";#N/A,#N/A,FALSE," EIX"}</definedName>
    <definedName name="_ccc2_4_3_1" hidden="1">{#N/A,#N/A,FALSE,"Edison";#N/A,#N/A,FALSE," EIX"}</definedName>
    <definedName name="_ccc2_4_4" localSheetId="16" hidden="1">{#N/A,#N/A,FALSE,"Edison";#N/A,#N/A,FALSE," EIX"}</definedName>
    <definedName name="_ccc2_4_4" localSheetId="1" hidden="1">{#N/A,#N/A,FALSE,"Edison";#N/A,#N/A,FALSE," EIX"}</definedName>
    <definedName name="_ccc2_4_4" hidden="1">{#N/A,#N/A,FALSE,"Edison";#N/A,#N/A,FALSE," EIX"}</definedName>
    <definedName name="_ccc2_4_4_1" localSheetId="16" hidden="1">{#N/A,#N/A,FALSE,"Edison";#N/A,#N/A,FALSE," EIX"}</definedName>
    <definedName name="_ccc2_4_4_1" localSheetId="1" hidden="1">{#N/A,#N/A,FALSE,"Edison";#N/A,#N/A,FALSE," EIX"}</definedName>
    <definedName name="_ccc2_4_4_1" hidden="1">{#N/A,#N/A,FALSE,"Edison";#N/A,#N/A,FALSE," EIX"}</definedName>
    <definedName name="_ccc2_4_5" localSheetId="16" hidden="1">{#N/A,#N/A,FALSE,"Edison";#N/A,#N/A,FALSE," EIX"}</definedName>
    <definedName name="_ccc2_4_5" localSheetId="1" hidden="1">{#N/A,#N/A,FALSE,"Edison";#N/A,#N/A,FALSE," EIX"}</definedName>
    <definedName name="_ccc2_4_5" hidden="1">{#N/A,#N/A,FALSE,"Edison";#N/A,#N/A,FALSE," EIX"}</definedName>
    <definedName name="_ccc2_4_5_1" localSheetId="16" hidden="1">{#N/A,#N/A,FALSE,"Edison";#N/A,#N/A,FALSE," EIX"}</definedName>
    <definedName name="_ccc2_4_5_1" localSheetId="1" hidden="1">{#N/A,#N/A,FALSE,"Edison";#N/A,#N/A,FALSE," EIX"}</definedName>
    <definedName name="_ccc2_4_5_1" hidden="1">{#N/A,#N/A,FALSE,"Edison";#N/A,#N/A,FALSE," EIX"}</definedName>
    <definedName name="_ccc2_5" localSheetId="16" hidden="1">{#N/A,#N/A,FALSE,"Edison";#N/A,#N/A,FALSE," EIX"}</definedName>
    <definedName name="_ccc2_5" localSheetId="1" hidden="1">{#N/A,#N/A,FALSE,"Edison";#N/A,#N/A,FALSE," EIX"}</definedName>
    <definedName name="_ccc2_5" hidden="1">{#N/A,#N/A,FALSE,"Edison";#N/A,#N/A,FALSE," EIX"}</definedName>
    <definedName name="_ccc2_5_1" localSheetId="16" hidden="1">{#N/A,#N/A,FALSE,"Edison";#N/A,#N/A,FALSE," EIX"}</definedName>
    <definedName name="_ccc2_5_1" localSheetId="1" hidden="1">{#N/A,#N/A,FALSE,"Edison";#N/A,#N/A,FALSE," EIX"}</definedName>
    <definedName name="_ccc2_5_1" hidden="1">{#N/A,#N/A,FALSE,"Edison";#N/A,#N/A,FALSE," EIX"}</definedName>
    <definedName name="_ccc2_5_1_1" localSheetId="16" hidden="1">{#N/A,#N/A,FALSE,"Edison";#N/A,#N/A,FALSE," EIX"}</definedName>
    <definedName name="_ccc2_5_1_1" localSheetId="1" hidden="1">{#N/A,#N/A,FALSE,"Edison";#N/A,#N/A,FALSE," EIX"}</definedName>
    <definedName name="_ccc2_5_1_1" hidden="1">{#N/A,#N/A,FALSE,"Edison";#N/A,#N/A,FALSE," EIX"}</definedName>
    <definedName name="_ccc2_5_2" localSheetId="16" hidden="1">{#N/A,#N/A,FALSE,"Edison";#N/A,#N/A,FALSE," EIX"}</definedName>
    <definedName name="_ccc2_5_2" localSheetId="1" hidden="1">{#N/A,#N/A,FALSE,"Edison";#N/A,#N/A,FALSE," EIX"}</definedName>
    <definedName name="_ccc2_5_2" hidden="1">{#N/A,#N/A,FALSE,"Edison";#N/A,#N/A,FALSE," EIX"}</definedName>
    <definedName name="_ccc2_5_2_1" localSheetId="16" hidden="1">{#N/A,#N/A,FALSE,"Edison";#N/A,#N/A,FALSE," EIX"}</definedName>
    <definedName name="_ccc2_5_2_1" localSheetId="1" hidden="1">{#N/A,#N/A,FALSE,"Edison";#N/A,#N/A,FALSE," EIX"}</definedName>
    <definedName name="_ccc2_5_2_1" hidden="1">{#N/A,#N/A,FALSE,"Edison";#N/A,#N/A,FALSE," EIX"}</definedName>
    <definedName name="_ccc2_5_3" localSheetId="16" hidden="1">{#N/A,#N/A,FALSE,"Edison";#N/A,#N/A,FALSE," EIX"}</definedName>
    <definedName name="_ccc2_5_3" localSheetId="1" hidden="1">{#N/A,#N/A,FALSE,"Edison";#N/A,#N/A,FALSE," EIX"}</definedName>
    <definedName name="_ccc2_5_3" hidden="1">{#N/A,#N/A,FALSE,"Edison";#N/A,#N/A,FALSE," EIX"}</definedName>
    <definedName name="_ccc2_5_3_1" localSheetId="16" hidden="1">{#N/A,#N/A,FALSE,"Edison";#N/A,#N/A,FALSE," EIX"}</definedName>
    <definedName name="_ccc2_5_3_1" localSheetId="1" hidden="1">{#N/A,#N/A,FALSE,"Edison";#N/A,#N/A,FALSE," EIX"}</definedName>
    <definedName name="_ccc2_5_3_1" hidden="1">{#N/A,#N/A,FALSE,"Edison";#N/A,#N/A,FALSE," EIX"}</definedName>
    <definedName name="_ccc2_5_4" localSheetId="16" hidden="1">{#N/A,#N/A,FALSE,"Edison";#N/A,#N/A,FALSE," EIX"}</definedName>
    <definedName name="_ccc2_5_4" localSheetId="1" hidden="1">{#N/A,#N/A,FALSE,"Edison";#N/A,#N/A,FALSE," EIX"}</definedName>
    <definedName name="_ccc2_5_4" hidden="1">{#N/A,#N/A,FALSE,"Edison";#N/A,#N/A,FALSE," EIX"}</definedName>
    <definedName name="_ccc2_5_4_1" localSheetId="16" hidden="1">{#N/A,#N/A,FALSE,"Edison";#N/A,#N/A,FALSE," EIX"}</definedName>
    <definedName name="_ccc2_5_4_1" localSheetId="1" hidden="1">{#N/A,#N/A,FALSE,"Edison";#N/A,#N/A,FALSE," EIX"}</definedName>
    <definedName name="_ccc2_5_4_1" hidden="1">{#N/A,#N/A,FALSE,"Edison";#N/A,#N/A,FALSE," EIX"}</definedName>
    <definedName name="_ccc2_5_5" localSheetId="16" hidden="1">{#N/A,#N/A,FALSE,"Edison";#N/A,#N/A,FALSE," EIX"}</definedName>
    <definedName name="_ccc2_5_5" localSheetId="1" hidden="1">{#N/A,#N/A,FALSE,"Edison";#N/A,#N/A,FALSE," EIX"}</definedName>
    <definedName name="_ccc2_5_5" hidden="1">{#N/A,#N/A,FALSE,"Edison";#N/A,#N/A,FALSE," EIX"}</definedName>
    <definedName name="_ccc2_5_5_1" localSheetId="16" hidden="1">{#N/A,#N/A,FALSE,"Edison";#N/A,#N/A,FALSE," EIX"}</definedName>
    <definedName name="_ccc2_5_5_1" localSheetId="1"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4" hidden="1">'Table 11'!$B$5:$AB$29</definedName>
    <definedName name="_xlnm._FilterDatabase" localSheetId="16" hidden="1">'Table 12'!$B$10:$BC$120</definedName>
    <definedName name="_xlnm._FilterDatabase" localSheetId="4" hidden="1">'Table 2'!$B$8:$Y$149</definedName>
    <definedName name="_xlnm._FilterDatabase" localSheetId="10" hidden="1">'Table 7.2'!$A$7:$R$267</definedName>
    <definedName name="_xlnm._FilterDatabase" localSheetId="11" hidden="1">'Table 8'!$A$7:$AM$7</definedName>
    <definedName name="_Go1">#N/A</definedName>
    <definedName name="_Go2">#N/A</definedName>
    <definedName name="_Go3">#N/A</definedName>
    <definedName name="_Go4">#N/A</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#REF!</definedName>
    <definedName name="_KM11">#REF!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#REF!</definedName>
    <definedName name="_MAC2">#REF!</definedName>
    <definedName name="_MAC20">#REF!</definedName>
    <definedName name="_mar1">[22]Desert!$B$11:$AC$127</definedName>
    <definedName name="_mar2">[22]Desert!$C$11:$AC$127</definedName>
    <definedName name="_MES1">#REF!</definedName>
    <definedName name="_MPP1">#REF!</definedName>
    <definedName name="_MPP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#REF!</definedName>
    <definedName name="_pg2">#REF!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#REF!</definedName>
    <definedName name="_ses2">#REF!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#REF!</definedName>
    <definedName name="_TCW2">#REF!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16" hidden="1">{#N/A,#N/A,FALSE,"Edison";#N/A,#N/A,FALSE," EIX"}</definedName>
    <definedName name="a" localSheetId="1" hidden="1">{#N/A,#N/A,FALSE,"Edison";#N/A,#N/A,FALSE," EIX"}</definedName>
    <definedName name="a" hidden="1">{#N/A,#N/A,FALSE,"Edison";#N/A,#N/A,FALSE," EIX"}</definedName>
    <definedName name="a_1" localSheetId="16" hidden="1">{#N/A,#N/A,FALSE,"Edison";#N/A,#N/A,FALSE," EIX"}</definedName>
    <definedName name="a_1" localSheetId="1" hidden="1">{#N/A,#N/A,FALSE,"Edison";#N/A,#N/A,FALSE," EIX"}</definedName>
    <definedName name="a_1" hidden="1">{#N/A,#N/A,FALSE,"Edison";#N/A,#N/A,FALSE," EIX"}</definedName>
    <definedName name="a_1_1" localSheetId="16" hidden="1">{#N/A,#N/A,FALSE,"Edison";#N/A,#N/A,FALSE," EIX"}</definedName>
    <definedName name="a_1_1" localSheetId="1" hidden="1">{#N/A,#N/A,FALSE,"Edison";#N/A,#N/A,FALSE," EIX"}</definedName>
    <definedName name="a_1_1" hidden="1">{#N/A,#N/A,FALSE,"Edison";#N/A,#N/A,FALSE," EIX"}</definedName>
    <definedName name="a_1_1_1" localSheetId="16" hidden="1">{#N/A,#N/A,FALSE,"Edison";#N/A,#N/A,FALSE," EIX"}</definedName>
    <definedName name="a_1_1_1" localSheetId="1" hidden="1">{#N/A,#N/A,FALSE,"Edison";#N/A,#N/A,FALSE," EIX"}</definedName>
    <definedName name="a_1_1_1" hidden="1">{#N/A,#N/A,FALSE,"Edison";#N/A,#N/A,FALSE," EIX"}</definedName>
    <definedName name="a_1_2" localSheetId="16" hidden="1">{#N/A,#N/A,FALSE,"Edison";#N/A,#N/A,FALSE," EIX"}</definedName>
    <definedName name="a_1_2" localSheetId="1" hidden="1">{#N/A,#N/A,FALSE,"Edison";#N/A,#N/A,FALSE," EIX"}</definedName>
    <definedName name="a_1_2" hidden="1">{#N/A,#N/A,FALSE,"Edison";#N/A,#N/A,FALSE," EIX"}</definedName>
    <definedName name="a_1_2_1" localSheetId="16" hidden="1">{#N/A,#N/A,FALSE,"Edison";#N/A,#N/A,FALSE," EIX"}</definedName>
    <definedName name="a_1_2_1" localSheetId="1" hidden="1">{#N/A,#N/A,FALSE,"Edison";#N/A,#N/A,FALSE," EIX"}</definedName>
    <definedName name="a_1_2_1" hidden="1">{#N/A,#N/A,FALSE,"Edison";#N/A,#N/A,FALSE," EIX"}</definedName>
    <definedName name="a_1_3" localSheetId="16" hidden="1">{#N/A,#N/A,FALSE,"Edison";#N/A,#N/A,FALSE," EIX"}</definedName>
    <definedName name="a_1_3" localSheetId="1" hidden="1">{#N/A,#N/A,FALSE,"Edison";#N/A,#N/A,FALSE," EIX"}</definedName>
    <definedName name="a_1_3" hidden="1">{#N/A,#N/A,FALSE,"Edison";#N/A,#N/A,FALSE," EIX"}</definedName>
    <definedName name="a_1_3_1" localSheetId="16" hidden="1">{#N/A,#N/A,FALSE,"Edison";#N/A,#N/A,FALSE," EIX"}</definedName>
    <definedName name="a_1_3_1" localSheetId="1" hidden="1">{#N/A,#N/A,FALSE,"Edison";#N/A,#N/A,FALSE," EIX"}</definedName>
    <definedName name="a_1_3_1" hidden="1">{#N/A,#N/A,FALSE,"Edison";#N/A,#N/A,FALSE," EIX"}</definedName>
    <definedName name="a_1_4" localSheetId="16" hidden="1">{#N/A,#N/A,FALSE,"Edison";#N/A,#N/A,FALSE," EIX"}</definedName>
    <definedName name="a_1_4" localSheetId="1" hidden="1">{#N/A,#N/A,FALSE,"Edison";#N/A,#N/A,FALSE," EIX"}</definedName>
    <definedName name="a_1_4" hidden="1">{#N/A,#N/A,FALSE,"Edison";#N/A,#N/A,FALSE," EIX"}</definedName>
    <definedName name="a_1_4_1" localSheetId="16" hidden="1">{#N/A,#N/A,FALSE,"Edison";#N/A,#N/A,FALSE," EIX"}</definedName>
    <definedName name="a_1_4_1" localSheetId="1" hidden="1">{#N/A,#N/A,FALSE,"Edison";#N/A,#N/A,FALSE," EIX"}</definedName>
    <definedName name="a_1_4_1" hidden="1">{#N/A,#N/A,FALSE,"Edison";#N/A,#N/A,FALSE," EIX"}</definedName>
    <definedName name="a_1_5" localSheetId="16" hidden="1">{#N/A,#N/A,FALSE,"Edison";#N/A,#N/A,FALSE," EIX"}</definedName>
    <definedName name="a_1_5" localSheetId="1" hidden="1">{#N/A,#N/A,FALSE,"Edison";#N/A,#N/A,FALSE," EIX"}</definedName>
    <definedName name="a_1_5" hidden="1">{#N/A,#N/A,FALSE,"Edison";#N/A,#N/A,FALSE," EIX"}</definedName>
    <definedName name="a_1_5_1" localSheetId="16" hidden="1">{#N/A,#N/A,FALSE,"Edison";#N/A,#N/A,FALSE," EIX"}</definedName>
    <definedName name="a_1_5_1" localSheetId="1" hidden="1">{#N/A,#N/A,FALSE,"Edison";#N/A,#N/A,FALSE," EIX"}</definedName>
    <definedName name="a_1_5_1" hidden="1">{#N/A,#N/A,FALSE,"Edison";#N/A,#N/A,FALSE," EIX"}</definedName>
    <definedName name="a_2" localSheetId="16" hidden="1">{#N/A,#N/A,FALSE,"Edison";#N/A,#N/A,FALSE," EIX"}</definedName>
    <definedName name="a_2" localSheetId="1" hidden="1">{#N/A,#N/A,FALSE,"Edison";#N/A,#N/A,FALSE," EIX"}</definedName>
    <definedName name="a_2" hidden="1">{#N/A,#N/A,FALSE,"Edison";#N/A,#N/A,FALSE," EIX"}</definedName>
    <definedName name="a_2_1" localSheetId="16" hidden="1">{#N/A,#N/A,FALSE,"Edison";#N/A,#N/A,FALSE," EIX"}</definedName>
    <definedName name="a_2_1" localSheetId="1" hidden="1">{#N/A,#N/A,FALSE,"Edison";#N/A,#N/A,FALSE," EIX"}</definedName>
    <definedName name="a_2_1" hidden="1">{#N/A,#N/A,FALSE,"Edison";#N/A,#N/A,FALSE," EIX"}</definedName>
    <definedName name="a_2_1_1" localSheetId="16" hidden="1">{#N/A,#N/A,FALSE,"Edison";#N/A,#N/A,FALSE," EIX"}</definedName>
    <definedName name="a_2_1_1" localSheetId="1" hidden="1">{#N/A,#N/A,FALSE,"Edison";#N/A,#N/A,FALSE," EIX"}</definedName>
    <definedName name="a_2_1_1" hidden="1">{#N/A,#N/A,FALSE,"Edison";#N/A,#N/A,FALSE," EIX"}</definedName>
    <definedName name="a_2_2" localSheetId="16" hidden="1">{#N/A,#N/A,FALSE,"Edison";#N/A,#N/A,FALSE," EIX"}</definedName>
    <definedName name="a_2_2" localSheetId="1" hidden="1">{#N/A,#N/A,FALSE,"Edison";#N/A,#N/A,FALSE," EIX"}</definedName>
    <definedName name="a_2_2" hidden="1">{#N/A,#N/A,FALSE,"Edison";#N/A,#N/A,FALSE," EIX"}</definedName>
    <definedName name="a_2_2_1" localSheetId="16" hidden="1">{#N/A,#N/A,FALSE,"Edison";#N/A,#N/A,FALSE," EIX"}</definedName>
    <definedName name="a_2_2_1" localSheetId="1" hidden="1">{#N/A,#N/A,FALSE,"Edison";#N/A,#N/A,FALSE," EIX"}</definedName>
    <definedName name="a_2_2_1" hidden="1">{#N/A,#N/A,FALSE,"Edison";#N/A,#N/A,FALSE," EIX"}</definedName>
    <definedName name="a_2_3" localSheetId="16" hidden="1">{#N/A,#N/A,FALSE,"Edison";#N/A,#N/A,FALSE," EIX"}</definedName>
    <definedName name="a_2_3" localSheetId="1" hidden="1">{#N/A,#N/A,FALSE,"Edison";#N/A,#N/A,FALSE," EIX"}</definedName>
    <definedName name="a_2_3" hidden="1">{#N/A,#N/A,FALSE,"Edison";#N/A,#N/A,FALSE," EIX"}</definedName>
    <definedName name="a_2_3_1" localSheetId="16" hidden="1">{#N/A,#N/A,FALSE,"Edison";#N/A,#N/A,FALSE," EIX"}</definedName>
    <definedName name="a_2_3_1" localSheetId="1" hidden="1">{#N/A,#N/A,FALSE,"Edison";#N/A,#N/A,FALSE," EIX"}</definedName>
    <definedName name="a_2_3_1" hidden="1">{#N/A,#N/A,FALSE,"Edison";#N/A,#N/A,FALSE," EIX"}</definedName>
    <definedName name="a_2_4" localSheetId="16" hidden="1">{#N/A,#N/A,FALSE,"Edison";#N/A,#N/A,FALSE," EIX"}</definedName>
    <definedName name="a_2_4" localSheetId="1" hidden="1">{#N/A,#N/A,FALSE,"Edison";#N/A,#N/A,FALSE," EIX"}</definedName>
    <definedName name="a_2_4" hidden="1">{#N/A,#N/A,FALSE,"Edison";#N/A,#N/A,FALSE," EIX"}</definedName>
    <definedName name="a_2_4_1" localSheetId="16" hidden="1">{#N/A,#N/A,FALSE,"Edison";#N/A,#N/A,FALSE," EIX"}</definedName>
    <definedName name="a_2_4_1" localSheetId="1" hidden="1">{#N/A,#N/A,FALSE,"Edison";#N/A,#N/A,FALSE," EIX"}</definedName>
    <definedName name="a_2_4_1" hidden="1">{#N/A,#N/A,FALSE,"Edison";#N/A,#N/A,FALSE," EIX"}</definedName>
    <definedName name="a_2_5" localSheetId="16" hidden="1">{#N/A,#N/A,FALSE,"Edison";#N/A,#N/A,FALSE," EIX"}</definedName>
    <definedName name="a_2_5" localSheetId="1" hidden="1">{#N/A,#N/A,FALSE,"Edison";#N/A,#N/A,FALSE," EIX"}</definedName>
    <definedName name="a_2_5" hidden="1">{#N/A,#N/A,FALSE,"Edison";#N/A,#N/A,FALSE," EIX"}</definedName>
    <definedName name="a_2_5_1" localSheetId="16" hidden="1">{#N/A,#N/A,FALSE,"Edison";#N/A,#N/A,FALSE," EIX"}</definedName>
    <definedName name="a_2_5_1" localSheetId="1" hidden="1">{#N/A,#N/A,FALSE,"Edison";#N/A,#N/A,FALSE," EIX"}</definedName>
    <definedName name="a_2_5_1" hidden="1">{#N/A,#N/A,FALSE,"Edison";#N/A,#N/A,FALSE," EIX"}</definedName>
    <definedName name="a_3" localSheetId="16" hidden="1">{#N/A,#N/A,FALSE,"Edison";#N/A,#N/A,FALSE," EIX"}</definedName>
    <definedName name="a_3" localSheetId="1" hidden="1">{#N/A,#N/A,FALSE,"Edison";#N/A,#N/A,FALSE," EIX"}</definedName>
    <definedName name="a_3" hidden="1">{#N/A,#N/A,FALSE,"Edison";#N/A,#N/A,FALSE," EIX"}</definedName>
    <definedName name="a_3_1" localSheetId="16" hidden="1">{#N/A,#N/A,FALSE,"Edison";#N/A,#N/A,FALSE," EIX"}</definedName>
    <definedName name="a_3_1" localSheetId="1" hidden="1">{#N/A,#N/A,FALSE,"Edison";#N/A,#N/A,FALSE," EIX"}</definedName>
    <definedName name="a_3_1" hidden="1">{#N/A,#N/A,FALSE,"Edison";#N/A,#N/A,FALSE," EIX"}</definedName>
    <definedName name="a_3_1_1" localSheetId="16" hidden="1">{#N/A,#N/A,FALSE,"Edison";#N/A,#N/A,FALSE," EIX"}</definedName>
    <definedName name="a_3_1_1" localSheetId="1" hidden="1">{#N/A,#N/A,FALSE,"Edison";#N/A,#N/A,FALSE," EIX"}</definedName>
    <definedName name="a_3_1_1" hidden="1">{#N/A,#N/A,FALSE,"Edison";#N/A,#N/A,FALSE," EIX"}</definedName>
    <definedName name="a_3_2" localSheetId="16" hidden="1">{#N/A,#N/A,FALSE,"Edison";#N/A,#N/A,FALSE," EIX"}</definedName>
    <definedName name="a_3_2" localSheetId="1" hidden="1">{#N/A,#N/A,FALSE,"Edison";#N/A,#N/A,FALSE," EIX"}</definedName>
    <definedName name="a_3_2" hidden="1">{#N/A,#N/A,FALSE,"Edison";#N/A,#N/A,FALSE," EIX"}</definedName>
    <definedName name="a_3_2_1" localSheetId="16" hidden="1">{#N/A,#N/A,FALSE,"Edison";#N/A,#N/A,FALSE," EIX"}</definedName>
    <definedName name="a_3_2_1" localSheetId="1" hidden="1">{#N/A,#N/A,FALSE,"Edison";#N/A,#N/A,FALSE," EIX"}</definedName>
    <definedName name="a_3_2_1" hidden="1">{#N/A,#N/A,FALSE,"Edison";#N/A,#N/A,FALSE," EIX"}</definedName>
    <definedName name="a_3_3" localSheetId="16" hidden="1">{#N/A,#N/A,FALSE,"Edison";#N/A,#N/A,FALSE," EIX"}</definedName>
    <definedName name="a_3_3" localSheetId="1" hidden="1">{#N/A,#N/A,FALSE,"Edison";#N/A,#N/A,FALSE," EIX"}</definedName>
    <definedName name="a_3_3" hidden="1">{#N/A,#N/A,FALSE,"Edison";#N/A,#N/A,FALSE," EIX"}</definedName>
    <definedName name="a_3_3_1" localSheetId="16" hidden="1">{#N/A,#N/A,FALSE,"Edison";#N/A,#N/A,FALSE," EIX"}</definedName>
    <definedName name="a_3_3_1" localSheetId="1" hidden="1">{#N/A,#N/A,FALSE,"Edison";#N/A,#N/A,FALSE," EIX"}</definedName>
    <definedName name="a_3_3_1" hidden="1">{#N/A,#N/A,FALSE,"Edison";#N/A,#N/A,FALSE," EIX"}</definedName>
    <definedName name="a_3_4" localSheetId="16" hidden="1">{#N/A,#N/A,FALSE,"Edison";#N/A,#N/A,FALSE," EIX"}</definedName>
    <definedName name="a_3_4" localSheetId="1" hidden="1">{#N/A,#N/A,FALSE,"Edison";#N/A,#N/A,FALSE," EIX"}</definedName>
    <definedName name="a_3_4" hidden="1">{#N/A,#N/A,FALSE,"Edison";#N/A,#N/A,FALSE," EIX"}</definedName>
    <definedName name="a_3_4_1" localSheetId="16" hidden="1">{#N/A,#N/A,FALSE,"Edison";#N/A,#N/A,FALSE," EIX"}</definedName>
    <definedName name="a_3_4_1" localSheetId="1" hidden="1">{#N/A,#N/A,FALSE,"Edison";#N/A,#N/A,FALSE," EIX"}</definedName>
    <definedName name="a_3_4_1" hidden="1">{#N/A,#N/A,FALSE,"Edison";#N/A,#N/A,FALSE," EIX"}</definedName>
    <definedName name="a_3_5" localSheetId="16" hidden="1">{#N/A,#N/A,FALSE,"Edison";#N/A,#N/A,FALSE," EIX"}</definedName>
    <definedName name="a_3_5" localSheetId="1" hidden="1">{#N/A,#N/A,FALSE,"Edison";#N/A,#N/A,FALSE," EIX"}</definedName>
    <definedName name="a_3_5" hidden="1">{#N/A,#N/A,FALSE,"Edison";#N/A,#N/A,FALSE," EIX"}</definedName>
    <definedName name="a_3_5_1" localSheetId="16" hidden="1">{#N/A,#N/A,FALSE,"Edison";#N/A,#N/A,FALSE," EIX"}</definedName>
    <definedName name="a_3_5_1" localSheetId="1" hidden="1">{#N/A,#N/A,FALSE,"Edison";#N/A,#N/A,FALSE," EIX"}</definedName>
    <definedName name="a_3_5_1" hidden="1">{#N/A,#N/A,FALSE,"Edison";#N/A,#N/A,FALSE," EIX"}</definedName>
    <definedName name="a_4" localSheetId="16" hidden="1">{#N/A,#N/A,FALSE,"Edison";#N/A,#N/A,FALSE," EIX"}</definedName>
    <definedName name="a_4" localSheetId="1" hidden="1">{#N/A,#N/A,FALSE,"Edison";#N/A,#N/A,FALSE," EIX"}</definedName>
    <definedName name="a_4" hidden="1">{#N/A,#N/A,FALSE,"Edison";#N/A,#N/A,FALSE," EIX"}</definedName>
    <definedName name="a_4_1" localSheetId="16" hidden="1">{#N/A,#N/A,FALSE,"Edison";#N/A,#N/A,FALSE," EIX"}</definedName>
    <definedName name="a_4_1" localSheetId="1" hidden="1">{#N/A,#N/A,FALSE,"Edison";#N/A,#N/A,FALSE," EIX"}</definedName>
    <definedName name="a_4_1" hidden="1">{#N/A,#N/A,FALSE,"Edison";#N/A,#N/A,FALSE," EIX"}</definedName>
    <definedName name="a_4_1_1" localSheetId="16" hidden="1">{#N/A,#N/A,FALSE,"Edison";#N/A,#N/A,FALSE," EIX"}</definedName>
    <definedName name="a_4_1_1" localSheetId="1" hidden="1">{#N/A,#N/A,FALSE,"Edison";#N/A,#N/A,FALSE," EIX"}</definedName>
    <definedName name="a_4_1_1" hidden="1">{#N/A,#N/A,FALSE,"Edison";#N/A,#N/A,FALSE," EIX"}</definedName>
    <definedName name="a_4_2" localSheetId="16" hidden="1">{#N/A,#N/A,FALSE,"Edison";#N/A,#N/A,FALSE," EIX"}</definedName>
    <definedName name="a_4_2" localSheetId="1" hidden="1">{#N/A,#N/A,FALSE,"Edison";#N/A,#N/A,FALSE," EIX"}</definedName>
    <definedName name="a_4_2" hidden="1">{#N/A,#N/A,FALSE,"Edison";#N/A,#N/A,FALSE," EIX"}</definedName>
    <definedName name="a_4_2_1" localSheetId="16" hidden="1">{#N/A,#N/A,FALSE,"Edison";#N/A,#N/A,FALSE," EIX"}</definedName>
    <definedName name="a_4_2_1" localSheetId="1" hidden="1">{#N/A,#N/A,FALSE,"Edison";#N/A,#N/A,FALSE," EIX"}</definedName>
    <definedName name="a_4_2_1" hidden="1">{#N/A,#N/A,FALSE,"Edison";#N/A,#N/A,FALSE," EIX"}</definedName>
    <definedName name="a_4_3" localSheetId="16" hidden="1">{#N/A,#N/A,FALSE,"Edison";#N/A,#N/A,FALSE," EIX"}</definedName>
    <definedName name="a_4_3" localSheetId="1" hidden="1">{#N/A,#N/A,FALSE,"Edison";#N/A,#N/A,FALSE," EIX"}</definedName>
    <definedName name="a_4_3" hidden="1">{#N/A,#N/A,FALSE,"Edison";#N/A,#N/A,FALSE," EIX"}</definedName>
    <definedName name="a_4_3_1" localSheetId="16" hidden="1">{#N/A,#N/A,FALSE,"Edison";#N/A,#N/A,FALSE," EIX"}</definedName>
    <definedName name="a_4_3_1" localSheetId="1" hidden="1">{#N/A,#N/A,FALSE,"Edison";#N/A,#N/A,FALSE," EIX"}</definedName>
    <definedName name="a_4_3_1" hidden="1">{#N/A,#N/A,FALSE,"Edison";#N/A,#N/A,FALSE," EIX"}</definedName>
    <definedName name="a_4_4" localSheetId="16" hidden="1">{#N/A,#N/A,FALSE,"Edison";#N/A,#N/A,FALSE," EIX"}</definedName>
    <definedName name="a_4_4" localSheetId="1" hidden="1">{#N/A,#N/A,FALSE,"Edison";#N/A,#N/A,FALSE," EIX"}</definedName>
    <definedName name="a_4_4" hidden="1">{#N/A,#N/A,FALSE,"Edison";#N/A,#N/A,FALSE," EIX"}</definedName>
    <definedName name="a_4_4_1" localSheetId="16" hidden="1">{#N/A,#N/A,FALSE,"Edison";#N/A,#N/A,FALSE," EIX"}</definedName>
    <definedName name="a_4_4_1" localSheetId="1" hidden="1">{#N/A,#N/A,FALSE,"Edison";#N/A,#N/A,FALSE," EIX"}</definedName>
    <definedName name="a_4_4_1" hidden="1">{#N/A,#N/A,FALSE,"Edison";#N/A,#N/A,FALSE," EIX"}</definedName>
    <definedName name="a_4_5" localSheetId="16" hidden="1">{#N/A,#N/A,FALSE,"Edison";#N/A,#N/A,FALSE," EIX"}</definedName>
    <definedName name="a_4_5" localSheetId="1" hidden="1">{#N/A,#N/A,FALSE,"Edison";#N/A,#N/A,FALSE," EIX"}</definedName>
    <definedName name="a_4_5" hidden="1">{#N/A,#N/A,FALSE,"Edison";#N/A,#N/A,FALSE," EIX"}</definedName>
    <definedName name="a_4_5_1" localSheetId="16" hidden="1">{#N/A,#N/A,FALSE,"Edison";#N/A,#N/A,FALSE," EIX"}</definedName>
    <definedName name="a_4_5_1" localSheetId="1" hidden="1">{#N/A,#N/A,FALSE,"Edison";#N/A,#N/A,FALSE," EIX"}</definedName>
    <definedName name="a_4_5_1" hidden="1">{#N/A,#N/A,FALSE,"Edison";#N/A,#N/A,FALSE," EIX"}</definedName>
    <definedName name="a_5" localSheetId="16" hidden="1">{#N/A,#N/A,FALSE,"Edison";#N/A,#N/A,FALSE," EIX"}</definedName>
    <definedName name="a_5" localSheetId="1" hidden="1">{#N/A,#N/A,FALSE,"Edison";#N/A,#N/A,FALSE," EIX"}</definedName>
    <definedName name="a_5" hidden="1">{#N/A,#N/A,FALSE,"Edison";#N/A,#N/A,FALSE," EIX"}</definedName>
    <definedName name="a_5_1" localSheetId="16" hidden="1">{#N/A,#N/A,FALSE,"Edison";#N/A,#N/A,FALSE," EIX"}</definedName>
    <definedName name="a_5_1" localSheetId="1" hidden="1">{#N/A,#N/A,FALSE,"Edison";#N/A,#N/A,FALSE," EIX"}</definedName>
    <definedName name="a_5_1" hidden="1">{#N/A,#N/A,FALSE,"Edison";#N/A,#N/A,FALSE," EIX"}</definedName>
    <definedName name="a_5_1_1" localSheetId="16" hidden="1">{#N/A,#N/A,FALSE,"Edison";#N/A,#N/A,FALSE," EIX"}</definedName>
    <definedName name="a_5_1_1" localSheetId="1" hidden="1">{#N/A,#N/A,FALSE,"Edison";#N/A,#N/A,FALSE," EIX"}</definedName>
    <definedName name="a_5_1_1" hidden="1">{#N/A,#N/A,FALSE,"Edison";#N/A,#N/A,FALSE," EIX"}</definedName>
    <definedName name="a_5_2" localSheetId="16" hidden="1">{#N/A,#N/A,FALSE,"Edison";#N/A,#N/A,FALSE," EIX"}</definedName>
    <definedName name="a_5_2" localSheetId="1" hidden="1">{#N/A,#N/A,FALSE,"Edison";#N/A,#N/A,FALSE," EIX"}</definedName>
    <definedName name="a_5_2" hidden="1">{#N/A,#N/A,FALSE,"Edison";#N/A,#N/A,FALSE," EIX"}</definedName>
    <definedName name="a_5_2_1" localSheetId="16" hidden="1">{#N/A,#N/A,FALSE,"Edison";#N/A,#N/A,FALSE," EIX"}</definedName>
    <definedName name="a_5_2_1" localSheetId="1" hidden="1">{#N/A,#N/A,FALSE,"Edison";#N/A,#N/A,FALSE," EIX"}</definedName>
    <definedName name="a_5_2_1" hidden="1">{#N/A,#N/A,FALSE,"Edison";#N/A,#N/A,FALSE," EIX"}</definedName>
    <definedName name="a_5_3" localSheetId="16" hidden="1">{#N/A,#N/A,FALSE,"Edison";#N/A,#N/A,FALSE," EIX"}</definedName>
    <definedName name="a_5_3" localSheetId="1" hidden="1">{#N/A,#N/A,FALSE,"Edison";#N/A,#N/A,FALSE," EIX"}</definedName>
    <definedName name="a_5_3" hidden="1">{#N/A,#N/A,FALSE,"Edison";#N/A,#N/A,FALSE," EIX"}</definedName>
    <definedName name="a_5_3_1" localSheetId="16" hidden="1">{#N/A,#N/A,FALSE,"Edison";#N/A,#N/A,FALSE," EIX"}</definedName>
    <definedName name="a_5_3_1" localSheetId="1" hidden="1">{#N/A,#N/A,FALSE,"Edison";#N/A,#N/A,FALSE," EIX"}</definedName>
    <definedName name="a_5_3_1" hidden="1">{#N/A,#N/A,FALSE,"Edison";#N/A,#N/A,FALSE," EIX"}</definedName>
    <definedName name="a_5_4" localSheetId="16" hidden="1">{#N/A,#N/A,FALSE,"Edison";#N/A,#N/A,FALSE," EIX"}</definedName>
    <definedName name="a_5_4" localSheetId="1" hidden="1">{#N/A,#N/A,FALSE,"Edison";#N/A,#N/A,FALSE," EIX"}</definedName>
    <definedName name="a_5_4" hidden="1">{#N/A,#N/A,FALSE,"Edison";#N/A,#N/A,FALSE," EIX"}</definedName>
    <definedName name="a_5_4_1" localSheetId="16" hidden="1">{#N/A,#N/A,FALSE,"Edison";#N/A,#N/A,FALSE," EIX"}</definedName>
    <definedName name="a_5_4_1" localSheetId="1" hidden="1">{#N/A,#N/A,FALSE,"Edison";#N/A,#N/A,FALSE," EIX"}</definedName>
    <definedName name="a_5_4_1" hidden="1">{#N/A,#N/A,FALSE,"Edison";#N/A,#N/A,FALSE," EIX"}</definedName>
    <definedName name="a_5_5" localSheetId="16" hidden="1">{#N/A,#N/A,FALSE,"Edison";#N/A,#N/A,FALSE," EIX"}</definedName>
    <definedName name="a_5_5" localSheetId="1" hidden="1">{#N/A,#N/A,FALSE,"Edison";#N/A,#N/A,FALSE," EIX"}</definedName>
    <definedName name="a_5_5" hidden="1">{#N/A,#N/A,FALSE,"Edison";#N/A,#N/A,FALSE," EIX"}</definedName>
    <definedName name="a_5_5_1" localSheetId="16" hidden="1">{#N/A,#N/A,FALSE,"Edison";#N/A,#N/A,FALSE," EIX"}</definedName>
    <definedName name="a_5_5_1" localSheetId="1" hidden="1">{#N/A,#N/A,FALSE,"Edison";#N/A,#N/A,FALSE," EIX"}</definedName>
    <definedName name="a_5_5_1" hidden="1">{#N/A,#N/A,FALSE,"Edison";#N/A,#N/A,FALSE," EIX"}</definedName>
    <definedName name="A_Alloc_Monthly_OH_Key">'[32]Data Capture'!$G$365:$R$396</definedName>
    <definedName name="A_BASE_CONVERSION_COST">#REF!</definedName>
    <definedName name="A_BASE_METER_PCT">#REF!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#REF!</definedName>
    <definedName name="abc">#N/A</definedName>
    <definedName name="abckjeioaphghasg">#N/A</definedName>
    <definedName name="Acc">#REF!</definedName>
    <definedName name="ACCOUNT">#REF!</definedName>
    <definedName name="accounting">'[34]1-Description and Scope'!#REF!</definedName>
    <definedName name="ACCRIT">#REF!</definedName>
    <definedName name="accritx">#REF!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#REF!</definedName>
    <definedName name="AddedFacilitiesCustorSCEFinanced">#REF!</definedName>
    <definedName name="addins">#REF!</definedName>
    <definedName name="Additional_Detail">'[37]6-12 (7-7)'!$A$27</definedName>
    <definedName name="Additional_repairs_due_to_grandfathered_poles">[39]Grandfathered!$X$32</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16" hidden="1">{#N/A,#N/A,FALSE,"Edison";#N/A,#N/A,FALSE," EIX"}</definedName>
    <definedName name="aergert" localSheetId="1"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16">#REF!</definedName>
    <definedName name="AIG_GECap">#REF!</definedName>
    <definedName name="AIG_GECap2" localSheetId="16">#REF!</definedName>
    <definedName name="AIG_GECap2">#REF!</definedName>
    <definedName name="AIG_GECap3" localSheetId="16">#REF!</definedName>
    <definedName name="AIG_GECap3">#REF!</definedName>
    <definedName name="aight">#REF!</definedName>
    <definedName name="Alabama">'[44]Gen Exp'!$B$37:$B$81</definedName>
    <definedName name="alberta">#REF!</definedName>
    <definedName name="all">#REF!</definedName>
    <definedName name="ALL_DEPTS">#REF!</definedName>
    <definedName name="All_ESC">'[45]ESC ETC by IO'!$H$6:$H$300</definedName>
    <definedName name="ALL_ESI0">OFFSET([46]Pivot!$A$4,0,0,COUNTA([46]Pivot!$A:$A),1)</definedName>
    <definedName name="ALLO">#REF!</definedName>
    <definedName name="ALLOCAT">#REF!</definedName>
    <definedName name="ALLOCATION">[47]Assumptions!$O$1</definedName>
    <definedName name="AllocOH">[31]Setup!$D$67</definedName>
    <definedName name="ALLOWANCE">[37]AD411A!$I$61</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#REF!</definedName>
    <definedName name="AMI_Org">'[50]D7 - DropDownTab'!$A$3:$A$15</definedName>
    <definedName name="AMNT">'[51]CORE OM 3.4'!$I$2:$I$2000</definedName>
    <definedName name="AMNT_CAP">'[51]CORE Capital 3.4'!$I$2:$I$2000</definedName>
    <definedName name="Amount">#REF!</definedName>
    <definedName name="annual_benefit_end">#REF!</definedName>
    <definedName name="annual_benefit_fix">#REF!</definedName>
    <definedName name="annual_benefit_start">#REF!</definedName>
    <definedName name="Annual_Cash_Flow">'[42]Cash Flow'!$A$33:$M$92</definedName>
    <definedName name="annual_expense_end">#REF!</definedName>
    <definedName name="annual_expense_fix">#REF!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#REF!</definedName>
    <definedName name="AS_IN_01_72_15">#REF!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#REF!</definedName>
    <definedName name="AssetType">[58]Lookup!$J$3:$K$52</definedName>
    <definedName name="AssetTypeLong">[58]Lookup!$J$3:$J$52</definedName>
    <definedName name="AssetTypeLong1">[59]Lookup!$J$3:$J$52</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#REF!</definedName>
    <definedName name="Auto.Type">[61]Schedule!$A:$A</definedName>
    <definedName name="AUTO_RATE">[31]Setup!$D$66</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16" hidden="1">{#N/A,#N/A,FALSE,"Edison";#N/A,#N/A,FALSE," EIX"}</definedName>
    <definedName name="b" localSheetId="1" hidden="1">{#N/A,#N/A,FALSE,"Edison";#N/A,#N/A,FALSE," EIX"}</definedName>
    <definedName name="b" hidden="1">{#N/A,#N/A,FALSE,"Edison";#N/A,#N/A,FALSE," EIX"}</definedName>
    <definedName name="b_1" localSheetId="16" hidden="1">{#N/A,#N/A,FALSE,"Edison";#N/A,#N/A,FALSE," EIX"}</definedName>
    <definedName name="b_1" localSheetId="1" hidden="1">{#N/A,#N/A,FALSE,"Edison";#N/A,#N/A,FALSE," EIX"}</definedName>
    <definedName name="b_1" hidden="1">{#N/A,#N/A,FALSE,"Edison";#N/A,#N/A,FALSE," EIX"}</definedName>
    <definedName name="b_1_1" localSheetId="16" hidden="1">{#N/A,#N/A,FALSE,"Edison";#N/A,#N/A,FALSE," EIX"}</definedName>
    <definedName name="b_1_1" localSheetId="1" hidden="1">{#N/A,#N/A,FALSE,"Edison";#N/A,#N/A,FALSE," EIX"}</definedName>
    <definedName name="b_1_1" hidden="1">{#N/A,#N/A,FALSE,"Edison";#N/A,#N/A,FALSE," EIX"}</definedName>
    <definedName name="b_1_1_1" localSheetId="16" hidden="1">{#N/A,#N/A,FALSE,"Edison";#N/A,#N/A,FALSE," EIX"}</definedName>
    <definedName name="b_1_1_1" localSheetId="1" hidden="1">{#N/A,#N/A,FALSE,"Edison";#N/A,#N/A,FALSE," EIX"}</definedName>
    <definedName name="b_1_1_1" hidden="1">{#N/A,#N/A,FALSE,"Edison";#N/A,#N/A,FALSE," EIX"}</definedName>
    <definedName name="b_1_2" localSheetId="16" hidden="1">{#N/A,#N/A,FALSE,"Edison";#N/A,#N/A,FALSE," EIX"}</definedName>
    <definedName name="b_1_2" localSheetId="1" hidden="1">{#N/A,#N/A,FALSE,"Edison";#N/A,#N/A,FALSE," EIX"}</definedName>
    <definedName name="b_1_2" hidden="1">{#N/A,#N/A,FALSE,"Edison";#N/A,#N/A,FALSE," EIX"}</definedName>
    <definedName name="b_1_2_1" localSheetId="16" hidden="1">{#N/A,#N/A,FALSE,"Edison";#N/A,#N/A,FALSE," EIX"}</definedName>
    <definedName name="b_1_2_1" localSheetId="1" hidden="1">{#N/A,#N/A,FALSE,"Edison";#N/A,#N/A,FALSE," EIX"}</definedName>
    <definedName name="b_1_2_1" hidden="1">{#N/A,#N/A,FALSE,"Edison";#N/A,#N/A,FALSE," EIX"}</definedName>
    <definedName name="b_1_3" localSheetId="16" hidden="1">{#N/A,#N/A,FALSE,"Edison";#N/A,#N/A,FALSE," EIX"}</definedName>
    <definedName name="b_1_3" localSheetId="1" hidden="1">{#N/A,#N/A,FALSE,"Edison";#N/A,#N/A,FALSE," EIX"}</definedName>
    <definedName name="b_1_3" hidden="1">{#N/A,#N/A,FALSE,"Edison";#N/A,#N/A,FALSE," EIX"}</definedName>
    <definedName name="b_1_3_1" localSheetId="16" hidden="1">{#N/A,#N/A,FALSE,"Edison";#N/A,#N/A,FALSE," EIX"}</definedName>
    <definedName name="b_1_3_1" localSheetId="1" hidden="1">{#N/A,#N/A,FALSE,"Edison";#N/A,#N/A,FALSE," EIX"}</definedName>
    <definedName name="b_1_3_1" hidden="1">{#N/A,#N/A,FALSE,"Edison";#N/A,#N/A,FALSE," EIX"}</definedName>
    <definedName name="b_1_4" localSheetId="16" hidden="1">{#N/A,#N/A,FALSE,"Edison";#N/A,#N/A,FALSE," EIX"}</definedName>
    <definedName name="b_1_4" localSheetId="1" hidden="1">{#N/A,#N/A,FALSE,"Edison";#N/A,#N/A,FALSE," EIX"}</definedName>
    <definedName name="b_1_4" hidden="1">{#N/A,#N/A,FALSE,"Edison";#N/A,#N/A,FALSE," EIX"}</definedName>
    <definedName name="b_1_4_1" localSheetId="16" hidden="1">{#N/A,#N/A,FALSE,"Edison";#N/A,#N/A,FALSE," EIX"}</definedName>
    <definedName name="b_1_4_1" localSheetId="1" hidden="1">{#N/A,#N/A,FALSE,"Edison";#N/A,#N/A,FALSE," EIX"}</definedName>
    <definedName name="b_1_4_1" hidden="1">{#N/A,#N/A,FALSE,"Edison";#N/A,#N/A,FALSE," EIX"}</definedName>
    <definedName name="b_1_5" localSheetId="16" hidden="1">{#N/A,#N/A,FALSE,"Edison";#N/A,#N/A,FALSE," EIX"}</definedName>
    <definedName name="b_1_5" localSheetId="1" hidden="1">{#N/A,#N/A,FALSE,"Edison";#N/A,#N/A,FALSE," EIX"}</definedName>
    <definedName name="b_1_5" hidden="1">{#N/A,#N/A,FALSE,"Edison";#N/A,#N/A,FALSE," EIX"}</definedName>
    <definedName name="b_1_5_1" localSheetId="16" hidden="1">{#N/A,#N/A,FALSE,"Edison";#N/A,#N/A,FALSE," EIX"}</definedName>
    <definedName name="b_1_5_1" localSheetId="1" hidden="1">{#N/A,#N/A,FALSE,"Edison";#N/A,#N/A,FALSE," EIX"}</definedName>
    <definedName name="b_1_5_1" hidden="1">{#N/A,#N/A,FALSE,"Edison";#N/A,#N/A,FALSE," EIX"}</definedName>
    <definedName name="b_2" localSheetId="16" hidden="1">{#N/A,#N/A,FALSE,"Edison";#N/A,#N/A,FALSE," EIX"}</definedName>
    <definedName name="b_2" localSheetId="1" hidden="1">{#N/A,#N/A,FALSE,"Edison";#N/A,#N/A,FALSE," EIX"}</definedName>
    <definedName name="b_2" hidden="1">{#N/A,#N/A,FALSE,"Edison";#N/A,#N/A,FALSE," EIX"}</definedName>
    <definedName name="b_2_1" localSheetId="16" hidden="1">{#N/A,#N/A,FALSE,"Edison";#N/A,#N/A,FALSE," EIX"}</definedName>
    <definedName name="b_2_1" localSheetId="1" hidden="1">{#N/A,#N/A,FALSE,"Edison";#N/A,#N/A,FALSE," EIX"}</definedName>
    <definedName name="b_2_1" hidden="1">{#N/A,#N/A,FALSE,"Edison";#N/A,#N/A,FALSE," EIX"}</definedName>
    <definedName name="b_2_1_1" localSheetId="16" hidden="1">{#N/A,#N/A,FALSE,"Edison";#N/A,#N/A,FALSE," EIX"}</definedName>
    <definedName name="b_2_1_1" localSheetId="1" hidden="1">{#N/A,#N/A,FALSE,"Edison";#N/A,#N/A,FALSE," EIX"}</definedName>
    <definedName name="b_2_1_1" hidden="1">{#N/A,#N/A,FALSE,"Edison";#N/A,#N/A,FALSE," EIX"}</definedName>
    <definedName name="b_2_2" localSheetId="16" hidden="1">{#N/A,#N/A,FALSE,"Edison";#N/A,#N/A,FALSE," EIX"}</definedName>
    <definedName name="b_2_2" localSheetId="1" hidden="1">{#N/A,#N/A,FALSE,"Edison";#N/A,#N/A,FALSE," EIX"}</definedName>
    <definedName name="b_2_2" hidden="1">{#N/A,#N/A,FALSE,"Edison";#N/A,#N/A,FALSE," EIX"}</definedName>
    <definedName name="b_2_2_1" localSheetId="16" hidden="1">{#N/A,#N/A,FALSE,"Edison";#N/A,#N/A,FALSE," EIX"}</definedName>
    <definedName name="b_2_2_1" localSheetId="1" hidden="1">{#N/A,#N/A,FALSE,"Edison";#N/A,#N/A,FALSE," EIX"}</definedName>
    <definedName name="b_2_2_1" hidden="1">{#N/A,#N/A,FALSE,"Edison";#N/A,#N/A,FALSE," EIX"}</definedName>
    <definedName name="b_2_3" localSheetId="16" hidden="1">{#N/A,#N/A,FALSE,"Edison";#N/A,#N/A,FALSE," EIX"}</definedName>
    <definedName name="b_2_3" localSheetId="1" hidden="1">{#N/A,#N/A,FALSE,"Edison";#N/A,#N/A,FALSE," EIX"}</definedName>
    <definedName name="b_2_3" hidden="1">{#N/A,#N/A,FALSE,"Edison";#N/A,#N/A,FALSE," EIX"}</definedName>
    <definedName name="b_2_3_1" localSheetId="16" hidden="1">{#N/A,#N/A,FALSE,"Edison";#N/A,#N/A,FALSE," EIX"}</definedName>
    <definedName name="b_2_3_1" localSheetId="1" hidden="1">{#N/A,#N/A,FALSE,"Edison";#N/A,#N/A,FALSE," EIX"}</definedName>
    <definedName name="b_2_3_1" hidden="1">{#N/A,#N/A,FALSE,"Edison";#N/A,#N/A,FALSE," EIX"}</definedName>
    <definedName name="b_2_4" localSheetId="16" hidden="1">{#N/A,#N/A,FALSE,"Edison";#N/A,#N/A,FALSE," EIX"}</definedName>
    <definedName name="b_2_4" localSheetId="1" hidden="1">{#N/A,#N/A,FALSE,"Edison";#N/A,#N/A,FALSE," EIX"}</definedName>
    <definedName name="b_2_4" hidden="1">{#N/A,#N/A,FALSE,"Edison";#N/A,#N/A,FALSE," EIX"}</definedName>
    <definedName name="b_2_4_1" localSheetId="16" hidden="1">{#N/A,#N/A,FALSE,"Edison";#N/A,#N/A,FALSE," EIX"}</definedName>
    <definedName name="b_2_4_1" localSheetId="1" hidden="1">{#N/A,#N/A,FALSE,"Edison";#N/A,#N/A,FALSE," EIX"}</definedName>
    <definedName name="b_2_4_1" hidden="1">{#N/A,#N/A,FALSE,"Edison";#N/A,#N/A,FALSE," EIX"}</definedName>
    <definedName name="b_2_5" localSheetId="16" hidden="1">{#N/A,#N/A,FALSE,"Edison";#N/A,#N/A,FALSE," EIX"}</definedName>
    <definedName name="b_2_5" localSheetId="1" hidden="1">{#N/A,#N/A,FALSE,"Edison";#N/A,#N/A,FALSE," EIX"}</definedName>
    <definedName name="b_2_5" hidden="1">{#N/A,#N/A,FALSE,"Edison";#N/A,#N/A,FALSE," EIX"}</definedName>
    <definedName name="b_2_5_1" localSheetId="16" hidden="1">{#N/A,#N/A,FALSE,"Edison";#N/A,#N/A,FALSE," EIX"}</definedName>
    <definedName name="b_2_5_1" localSheetId="1" hidden="1">{#N/A,#N/A,FALSE,"Edison";#N/A,#N/A,FALSE," EIX"}</definedName>
    <definedName name="b_2_5_1" hidden="1">{#N/A,#N/A,FALSE,"Edison";#N/A,#N/A,FALSE," EIX"}</definedName>
    <definedName name="b_3" localSheetId="16" hidden="1">{#N/A,#N/A,FALSE,"Edison";#N/A,#N/A,FALSE," EIX"}</definedName>
    <definedName name="b_3" localSheetId="1" hidden="1">{#N/A,#N/A,FALSE,"Edison";#N/A,#N/A,FALSE," EIX"}</definedName>
    <definedName name="b_3" hidden="1">{#N/A,#N/A,FALSE,"Edison";#N/A,#N/A,FALSE," EIX"}</definedName>
    <definedName name="b_3_1" localSheetId="16" hidden="1">{#N/A,#N/A,FALSE,"Edison";#N/A,#N/A,FALSE," EIX"}</definedName>
    <definedName name="b_3_1" localSheetId="1" hidden="1">{#N/A,#N/A,FALSE,"Edison";#N/A,#N/A,FALSE," EIX"}</definedName>
    <definedName name="b_3_1" hidden="1">{#N/A,#N/A,FALSE,"Edison";#N/A,#N/A,FALSE," EIX"}</definedName>
    <definedName name="b_3_1_1" localSheetId="16" hidden="1">{#N/A,#N/A,FALSE,"Edison";#N/A,#N/A,FALSE," EIX"}</definedName>
    <definedName name="b_3_1_1" localSheetId="1" hidden="1">{#N/A,#N/A,FALSE,"Edison";#N/A,#N/A,FALSE," EIX"}</definedName>
    <definedName name="b_3_1_1" hidden="1">{#N/A,#N/A,FALSE,"Edison";#N/A,#N/A,FALSE," EIX"}</definedName>
    <definedName name="b_3_2" localSheetId="16" hidden="1">{#N/A,#N/A,FALSE,"Edison";#N/A,#N/A,FALSE," EIX"}</definedName>
    <definedName name="b_3_2" localSheetId="1" hidden="1">{#N/A,#N/A,FALSE,"Edison";#N/A,#N/A,FALSE," EIX"}</definedName>
    <definedName name="b_3_2" hidden="1">{#N/A,#N/A,FALSE,"Edison";#N/A,#N/A,FALSE," EIX"}</definedName>
    <definedName name="b_3_2_1" localSheetId="16" hidden="1">{#N/A,#N/A,FALSE,"Edison";#N/A,#N/A,FALSE," EIX"}</definedName>
    <definedName name="b_3_2_1" localSheetId="1" hidden="1">{#N/A,#N/A,FALSE,"Edison";#N/A,#N/A,FALSE," EIX"}</definedName>
    <definedName name="b_3_2_1" hidden="1">{#N/A,#N/A,FALSE,"Edison";#N/A,#N/A,FALSE," EIX"}</definedName>
    <definedName name="b_3_3" localSheetId="16" hidden="1">{#N/A,#N/A,FALSE,"Edison";#N/A,#N/A,FALSE," EIX"}</definedName>
    <definedName name="b_3_3" localSheetId="1" hidden="1">{#N/A,#N/A,FALSE,"Edison";#N/A,#N/A,FALSE," EIX"}</definedName>
    <definedName name="b_3_3" hidden="1">{#N/A,#N/A,FALSE,"Edison";#N/A,#N/A,FALSE," EIX"}</definedName>
    <definedName name="b_3_3_1" localSheetId="16" hidden="1">{#N/A,#N/A,FALSE,"Edison";#N/A,#N/A,FALSE," EIX"}</definedName>
    <definedName name="b_3_3_1" localSheetId="1" hidden="1">{#N/A,#N/A,FALSE,"Edison";#N/A,#N/A,FALSE," EIX"}</definedName>
    <definedName name="b_3_3_1" hidden="1">{#N/A,#N/A,FALSE,"Edison";#N/A,#N/A,FALSE," EIX"}</definedName>
    <definedName name="b_3_4" localSheetId="16" hidden="1">{#N/A,#N/A,FALSE,"Edison";#N/A,#N/A,FALSE," EIX"}</definedName>
    <definedName name="b_3_4" localSheetId="1" hidden="1">{#N/A,#N/A,FALSE,"Edison";#N/A,#N/A,FALSE," EIX"}</definedName>
    <definedName name="b_3_4" hidden="1">{#N/A,#N/A,FALSE,"Edison";#N/A,#N/A,FALSE," EIX"}</definedName>
    <definedName name="b_3_4_1" localSheetId="16" hidden="1">{#N/A,#N/A,FALSE,"Edison";#N/A,#N/A,FALSE," EIX"}</definedName>
    <definedName name="b_3_4_1" localSheetId="1" hidden="1">{#N/A,#N/A,FALSE,"Edison";#N/A,#N/A,FALSE," EIX"}</definedName>
    <definedName name="b_3_4_1" hidden="1">{#N/A,#N/A,FALSE,"Edison";#N/A,#N/A,FALSE," EIX"}</definedName>
    <definedName name="b_3_5" localSheetId="16" hidden="1">{#N/A,#N/A,FALSE,"Edison";#N/A,#N/A,FALSE," EIX"}</definedName>
    <definedName name="b_3_5" localSheetId="1" hidden="1">{#N/A,#N/A,FALSE,"Edison";#N/A,#N/A,FALSE," EIX"}</definedName>
    <definedName name="b_3_5" hidden="1">{#N/A,#N/A,FALSE,"Edison";#N/A,#N/A,FALSE," EIX"}</definedName>
    <definedName name="b_3_5_1" localSheetId="16" hidden="1">{#N/A,#N/A,FALSE,"Edison";#N/A,#N/A,FALSE," EIX"}</definedName>
    <definedName name="b_3_5_1" localSheetId="1" hidden="1">{#N/A,#N/A,FALSE,"Edison";#N/A,#N/A,FALSE," EIX"}</definedName>
    <definedName name="b_3_5_1" hidden="1">{#N/A,#N/A,FALSE,"Edison";#N/A,#N/A,FALSE," EIX"}</definedName>
    <definedName name="b_4" localSheetId="16" hidden="1">{#N/A,#N/A,FALSE,"Edison";#N/A,#N/A,FALSE," EIX"}</definedName>
    <definedName name="b_4" localSheetId="1" hidden="1">{#N/A,#N/A,FALSE,"Edison";#N/A,#N/A,FALSE," EIX"}</definedName>
    <definedName name="b_4" hidden="1">{#N/A,#N/A,FALSE,"Edison";#N/A,#N/A,FALSE," EIX"}</definedName>
    <definedName name="b_4_1" localSheetId="16" hidden="1">{#N/A,#N/A,FALSE,"Edison";#N/A,#N/A,FALSE," EIX"}</definedName>
    <definedName name="b_4_1" localSheetId="1" hidden="1">{#N/A,#N/A,FALSE,"Edison";#N/A,#N/A,FALSE," EIX"}</definedName>
    <definedName name="b_4_1" hidden="1">{#N/A,#N/A,FALSE,"Edison";#N/A,#N/A,FALSE," EIX"}</definedName>
    <definedName name="b_4_1_1" localSheetId="16" hidden="1">{#N/A,#N/A,FALSE,"Edison";#N/A,#N/A,FALSE," EIX"}</definedName>
    <definedName name="b_4_1_1" localSheetId="1" hidden="1">{#N/A,#N/A,FALSE,"Edison";#N/A,#N/A,FALSE," EIX"}</definedName>
    <definedName name="b_4_1_1" hidden="1">{#N/A,#N/A,FALSE,"Edison";#N/A,#N/A,FALSE," EIX"}</definedName>
    <definedName name="b_4_2" localSheetId="16" hidden="1">{#N/A,#N/A,FALSE,"Edison";#N/A,#N/A,FALSE," EIX"}</definedName>
    <definedName name="b_4_2" localSheetId="1" hidden="1">{#N/A,#N/A,FALSE,"Edison";#N/A,#N/A,FALSE," EIX"}</definedName>
    <definedName name="b_4_2" hidden="1">{#N/A,#N/A,FALSE,"Edison";#N/A,#N/A,FALSE," EIX"}</definedName>
    <definedName name="b_4_2_1" localSheetId="16" hidden="1">{#N/A,#N/A,FALSE,"Edison";#N/A,#N/A,FALSE," EIX"}</definedName>
    <definedName name="b_4_2_1" localSheetId="1" hidden="1">{#N/A,#N/A,FALSE,"Edison";#N/A,#N/A,FALSE," EIX"}</definedName>
    <definedName name="b_4_2_1" hidden="1">{#N/A,#N/A,FALSE,"Edison";#N/A,#N/A,FALSE," EIX"}</definedName>
    <definedName name="b_4_3" localSheetId="16" hidden="1">{#N/A,#N/A,FALSE,"Edison";#N/A,#N/A,FALSE," EIX"}</definedName>
    <definedName name="b_4_3" localSheetId="1" hidden="1">{#N/A,#N/A,FALSE,"Edison";#N/A,#N/A,FALSE," EIX"}</definedName>
    <definedName name="b_4_3" hidden="1">{#N/A,#N/A,FALSE,"Edison";#N/A,#N/A,FALSE," EIX"}</definedName>
    <definedName name="b_4_3_1" localSheetId="16" hidden="1">{#N/A,#N/A,FALSE,"Edison";#N/A,#N/A,FALSE," EIX"}</definedName>
    <definedName name="b_4_3_1" localSheetId="1" hidden="1">{#N/A,#N/A,FALSE,"Edison";#N/A,#N/A,FALSE," EIX"}</definedName>
    <definedName name="b_4_3_1" hidden="1">{#N/A,#N/A,FALSE,"Edison";#N/A,#N/A,FALSE," EIX"}</definedName>
    <definedName name="b_4_4" localSheetId="16" hidden="1">{#N/A,#N/A,FALSE,"Edison";#N/A,#N/A,FALSE," EIX"}</definedName>
    <definedName name="b_4_4" localSheetId="1" hidden="1">{#N/A,#N/A,FALSE,"Edison";#N/A,#N/A,FALSE," EIX"}</definedName>
    <definedName name="b_4_4" hidden="1">{#N/A,#N/A,FALSE,"Edison";#N/A,#N/A,FALSE," EIX"}</definedName>
    <definedName name="b_4_4_1" localSheetId="16" hidden="1">{#N/A,#N/A,FALSE,"Edison";#N/A,#N/A,FALSE," EIX"}</definedName>
    <definedName name="b_4_4_1" localSheetId="1" hidden="1">{#N/A,#N/A,FALSE,"Edison";#N/A,#N/A,FALSE," EIX"}</definedName>
    <definedName name="b_4_4_1" hidden="1">{#N/A,#N/A,FALSE,"Edison";#N/A,#N/A,FALSE," EIX"}</definedName>
    <definedName name="b_4_5" localSheetId="16" hidden="1">{#N/A,#N/A,FALSE,"Edison";#N/A,#N/A,FALSE," EIX"}</definedName>
    <definedName name="b_4_5" localSheetId="1" hidden="1">{#N/A,#N/A,FALSE,"Edison";#N/A,#N/A,FALSE," EIX"}</definedName>
    <definedName name="b_4_5" hidden="1">{#N/A,#N/A,FALSE,"Edison";#N/A,#N/A,FALSE," EIX"}</definedName>
    <definedName name="b_4_5_1" localSheetId="16" hidden="1">{#N/A,#N/A,FALSE,"Edison";#N/A,#N/A,FALSE," EIX"}</definedName>
    <definedName name="b_4_5_1" localSheetId="1" hidden="1">{#N/A,#N/A,FALSE,"Edison";#N/A,#N/A,FALSE," EIX"}</definedName>
    <definedName name="b_4_5_1" hidden="1">{#N/A,#N/A,FALSE,"Edison";#N/A,#N/A,FALSE," EIX"}</definedName>
    <definedName name="b_5" localSheetId="16" hidden="1">{#N/A,#N/A,FALSE,"Edison";#N/A,#N/A,FALSE," EIX"}</definedName>
    <definedName name="b_5" localSheetId="1" hidden="1">{#N/A,#N/A,FALSE,"Edison";#N/A,#N/A,FALSE," EIX"}</definedName>
    <definedName name="b_5" hidden="1">{#N/A,#N/A,FALSE,"Edison";#N/A,#N/A,FALSE," EIX"}</definedName>
    <definedName name="b_5_1" localSheetId="16" hidden="1">{#N/A,#N/A,FALSE,"Edison";#N/A,#N/A,FALSE," EIX"}</definedName>
    <definedName name="b_5_1" localSheetId="1" hidden="1">{#N/A,#N/A,FALSE,"Edison";#N/A,#N/A,FALSE," EIX"}</definedName>
    <definedName name="b_5_1" hidden="1">{#N/A,#N/A,FALSE,"Edison";#N/A,#N/A,FALSE," EIX"}</definedName>
    <definedName name="b_5_1_1" localSheetId="16" hidden="1">{#N/A,#N/A,FALSE,"Edison";#N/A,#N/A,FALSE," EIX"}</definedName>
    <definedName name="b_5_1_1" localSheetId="1" hidden="1">{#N/A,#N/A,FALSE,"Edison";#N/A,#N/A,FALSE," EIX"}</definedName>
    <definedName name="b_5_1_1" hidden="1">{#N/A,#N/A,FALSE,"Edison";#N/A,#N/A,FALSE," EIX"}</definedName>
    <definedName name="b_5_2" localSheetId="16" hidden="1">{#N/A,#N/A,FALSE,"Edison";#N/A,#N/A,FALSE," EIX"}</definedName>
    <definedName name="b_5_2" localSheetId="1" hidden="1">{#N/A,#N/A,FALSE,"Edison";#N/A,#N/A,FALSE," EIX"}</definedName>
    <definedName name="b_5_2" hidden="1">{#N/A,#N/A,FALSE,"Edison";#N/A,#N/A,FALSE," EIX"}</definedName>
    <definedName name="b_5_2_1" localSheetId="16" hidden="1">{#N/A,#N/A,FALSE,"Edison";#N/A,#N/A,FALSE," EIX"}</definedName>
    <definedName name="b_5_2_1" localSheetId="1" hidden="1">{#N/A,#N/A,FALSE,"Edison";#N/A,#N/A,FALSE," EIX"}</definedName>
    <definedName name="b_5_2_1" hidden="1">{#N/A,#N/A,FALSE,"Edison";#N/A,#N/A,FALSE," EIX"}</definedName>
    <definedName name="b_5_3" localSheetId="16" hidden="1">{#N/A,#N/A,FALSE,"Edison";#N/A,#N/A,FALSE," EIX"}</definedName>
    <definedName name="b_5_3" localSheetId="1" hidden="1">{#N/A,#N/A,FALSE,"Edison";#N/A,#N/A,FALSE," EIX"}</definedName>
    <definedName name="b_5_3" hidden="1">{#N/A,#N/A,FALSE,"Edison";#N/A,#N/A,FALSE," EIX"}</definedName>
    <definedName name="b_5_3_1" localSheetId="16" hidden="1">{#N/A,#N/A,FALSE,"Edison";#N/A,#N/A,FALSE," EIX"}</definedName>
    <definedName name="b_5_3_1" localSheetId="1" hidden="1">{#N/A,#N/A,FALSE,"Edison";#N/A,#N/A,FALSE," EIX"}</definedName>
    <definedName name="b_5_3_1" hidden="1">{#N/A,#N/A,FALSE,"Edison";#N/A,#N/A,FALSE," EIX"}</definedName>
    <definedName name="b_5_4" localSheetId="16" hidden="1">{#N/A,#N/A,FALSE,"Edison";#N/A,#N/A,FALSE," EIX"}</definedName>
    <definedName name="b_5_4" localSheetId="1" hidden="1">{#N/A,#N/A,FALSE,"Edison";#N/A,#N/A,FALSE," EIX"}</definedName>
    <definedName name="b_5_4" hidden="1">{#N/A,#N/A,FALSE,"Edison";#N/A,#N/A,FALSE," EIX"}</definedName>
    <definedName name="b_5_4_1" localSheetId="16" hidden="1">{#N/A,#N/A,FALSE,"Edison";#N/A,#N/A,FALSE," EIX"}</definedName>
    <definedName name="b_5_4_1" localSheetId="1" hidden="1">{#N/A,#N/A,FALSE,"Edison";#N/A,#N/A,FALSE," EIX"}</definedName>
    <definedName name="b_5_4_1" hidden="1">{#N/A,#N/A,FALSE,"Edison";#N/A,#N/A,FALSE," EIX"}</definedName>
    <definedName name="b_5_5" localSheetId="16" hidden="1">{#N/A,#N/A,FALSE,"Edison";#N/A,#N/A,FALSE," EIX"}</definedName>
    <definedName name="b_5_5" localSheetId="1" hidden="1">{#N/A,#N/A,FALSE,"Edison";#N/A,#N/A,FALSE," EIX"}</definedName>
    <definedName name="b_5_5" hidden="1">{#N/A,#N/A,FALSE,"Edison";#N/A,#N/A,FALSE," EIX"}</definedName>
    <definedName name="b_5_5_1" localSheetId="16" hidden="1">{#N/A,#N/A,FALSE,"Edison";#N/A,#N/A,FALSE," EIX"}</definedName>
    <definedName name="b_5_5_1" localSheetId="1" hidden="1">{#N/A,#N/A,FALSE,"Edison";#N/A,#N/A,FALSE," EIX"}</definedName>
    <definedName name="b_5_5_1" hidden="1">{#N/A,#N/A,FALSE,"Edison";#N/A,#N/A,FALSE," EIX"}</definedName>
    <definedName name="B_Matl_9504_Sub">[37]UnitizeList!$F$391</definedName>
    <definedName name="B_Scenario">#REF!</definedName>
    <definedName name="BAHRAINCL000460">'[62]310350 BARHAIN'!#REF!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#REF!</definedName>
    <definedName name="BASE___ASSET_1">#REF!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16" hidden="1">{#N/A,#N/A,FALSE,"Edison";#N/A,#N/A,FALSE," EIX"}</definedName>
    <definedName name="bb" localSheetId="1" hidden="1">{#N/A,#N/A,FALSE,"Edison";#N/A,#N/A,FALSE," EIX"}</definedName>
    <definedName name="bb" hidden="1">{#N/A,#N/A,FALSE,"Edison";#N/A,#N/A,FALSE," EIX"}</definedName>
    <definedName name="bb_1" localSheetId="16" hidden="1">{#N/A,#N/A,FALSE,"Edison";#N/A,#N/A,FALSE," EIX"}</definedName>
    <definedName name="bb_1" localSheetId="1" hidden="1">{#N/A,#N/A,FALSE,"Edison";#N/A,#N/A,FALSE," EIX"}</definedName>
    <definedName name="bb_1" hidden="1">{#N/A,#N/A,FALSE,"Edison";#N/A,#N/A,FALSE," EIX"}</definedName>
    <definedName name="bb_1_1" localSheetId="16" hidden="1">{#N/A,#N/A,FALSE,"Edison";#N/A,#N/A,FALSE," EIX"}</definedName>
    <definedName name="bb_1_1" localSheetId="1" hidden="1">{#N/A,#N/A,FALSE,"Edison";#N/A,#N/A,FALSE," EIX"}</definedName>
    <definedName name="bb_1_1" hidden="1">{#N/A,#N/A,FALSE,"Edison";#N/A,#N/A,FALSE," EIX"}</definedName>
    <definedName name="bb_1_1_1" localSheetId="16" hidden="1">{#N/A,#N/A,FALSE,"Edison";#N/A,#N/A,FALSE," EIX"}</definedName>
    <definedName name="bb_1_1_1" localSheetId="1" hidden="1">{#N/A,#N/A,FALSE,"Edison";#N/A,#N/A,FALSE," EIX"}</definedName>
    <definedName name="bb_1_1_1" hidden="1">{#N/A,#N/A,FALSE,"Edison";#N/A,#N/A,FALSE," EIX"}</definedName>
    <definedName name="bb_1_2" localSheetId="16" hidden="1">{#N/A,#N/A,FALSE,"Edison";#N/A,#N/A,FALSE," EIX"}</definedName>
    <definedName name="bb_1_2" localSheetId="1" hidden="1">{#N/A,#N/A,FALSE,"Edison";#N/A,#N/A,FALSE," EIX"}</definedName>
    <definedName name="bb_1_2" hidden="1">{#N/A,#N/A,FALSE,"Edison";#N/A,#N/A,FALSE," EIX"}</definedName>
    <definedName name="bb_1_2_1" localSheetId="16" hidden="1">{#N/A,#N/A,FALSE,"Edison";#N/A,#N/A,FALSE," EIX"}</definedName>
    <definedName name="bb_1_2_1" localSheetId="1" hidden="1">{#N/A,#N/A,FALSE,"Edison";#N/A,#N/A,FALSE," EIX"}</definedName>
    <definedName name="bb_1_2_1" hidden="1">{#N/A,#N/A,FALSE,"Edison";#N/A,#N/A,FALSE," EIX"}</definedName>
    <definedName name="bb_1_3" localSheetId="16" hidden="1">{#N/A,#N/A,FALSE,"Edison";#N/A,#N/A,FALSE," EIX"}</definedName>
    <definedName name="bb_1_3" localSheetId="1" hidden="1">{#N/A,#N/A,FALSE,"Edison";#N/A,#N/A,FALSE," EIX"}</definedName>
    <definedName name="bb_1_3" hidden="1">{#N/A,#N/A,FALSE,"Edison";#N/A,#N/A,FALSE," EIX"}</definedName>
    <definedName name="bb_1_3_1" localSheetId="16" hidden="1">{#N/A,#N/A,FALSE,"Edison";#N/A,#N/A,FALSE," EIX"}</definedName>
    <definedName name="bb_1_3_1" localSheetId="1" hidden="1">{#N/A,#N/A,FALSE,"Edison";#N/A,#N/A,FALSE," EIX"}</definedName>
    <definedName name="bb_1_3_1" hidden="1">{#N/A,#N/A,FALSE,"Edison";#N/A,#N/A,FALSE," EIX"}</definedName>
    <definedName name="bb_1_4" localSheetId="16" hidden="1">{#N/A,#N/A,FALSE,"Edison";#N/A,#N/A,FALSE," EIX"}</definedName>
    <definedName name="bb_1_4" localSheetId="1" hidden="1">{#N/A,#N/A,FALSE,"Edison";#N/A,#N/A,FALSE," EIX"}</definedName>
    <definedName name="bb_1_4" hidden="1">{#N/A,#N/A,FALSE,"Edison";#N/A,#N/A,FALSE," EIX"}</definedName>
    <definedName name="bb_1_4_1" localSheetId="16" hidden="1">{#N/A,#N/A,FALSE,"Edison";#N/A,#N/A,FALSE," EIX"}</definedName>
    <definedName name="bb_1_4_1" localSheetId="1" hidden="1">{#N/A,#N/A,FALSE,"Edison";#N/A,#N/A,FALSE," EIX"}</definedName>
    <definedName name="bb_1_4_1" hidden="1">{#N/A,#N/A,FALSE,"Edison";#N/A,#N/A,FALSE," EIX"}</definedName>
    <definedName name="bb_1_5" localSheetId="16" hidden="1">{#N/A,#N/A,FALSE,"Edison";#N/A,#N/A,FALSE," EIX"}</definedName>
    <definedName name="bb_1_5" localSheetId="1" hidden="1">{#N/A,#N/A,FALSE,"Edison";#N/A,#N/A,FALSE," EIX"}</definedName>
    <definedName name="bb_1_5" hidden="1">{#N/A,#N/A,FALSE,"Edison";#N/A,#N/A,FALSE," EIX"}</definedName>
    <definedName name="bb_1_5_1" localSheetId="16" hidden="1">{#N/A,#N/A,FALSE,"Edison";#N/A,#N/A,FALSE," EIX"}</definedName>
    <definedName name="bb_1_5_1" localSheetId="1" hidden="1">{#N/A,#N/A,FALSE,"Edison";#N/A,#N/A,FALSE," EIX"}</definedName>
    <definedName name="bb_1_5_1" hidden="1">{#N/A,#N/A,FALSE,"Edison";#N/A,#N/A,FALSE," EIX"}</definedName>
    <definedName name="bb_2" localSheetId="16" hidden="1">{#N/A,#N/A,FALSE,"Edison";#N/A,#N/A,FALSE," EIX"}</definedName>
    <definedName name="bb_2" localSheetId="1" hidden="1">{#N/A,#N/A,FALSE,"Edison";#N/A,#N/A,FALSE," EIX"}</definedName>
    <definedName name="bb_2" hidden="1">{#N/A,#N/A,FALSE,"Edison";#N/A,#N/A,FALSE," EIX"}</definedName>
    <definedName name="bb_2_1" localSheetId="16" hidden="1">{#N/A,#N/A,FALSE,"Edison";#N/A,#N/A,FALSE," EIX"}</definedName>
    <definedName name="bb_2_1" localSheetId="1" hidden="1">{#N/A,#N/A,FALSE,"Edison";#N/A,#N/A,FALSE," EIX"}</definedName>
    <definedName name="bb_2_1" hidden="1">{#N/A,#N/A,FALSE,"Edison";#N/A,#N/A,FALSE," EIX"}</definedName>
    <definedName name="bb_2_1_1" localSheetId="16" hidden="1">{#N/A,#N/A,FALSE,"Edison";#N/A,#N/A,FALSE," EIX"}</definedName>
    <definedName name="bb_2_1_1" localSheetId="1" hidden="1">{#N/A,#N/A,FALSE,"Edison";#N/A,#N/A,FALSE," EIX"}</definedName>
    <definedName name="bb_2_1_1" hidden="1">{#N/A,#N/A,FALSE,"Edison";#N/A,#N/A,FALSE," EIX"}</definedName>
    <definedName name="bb_2_2" localSheetId="16" hidden="1">{#N/A,#N/A,FALSE,"Edison";#N/A,#N/A,FALSE," EIX"}</definedName>
    <definedName name="bb_2_2" localSheetId="1" hidden="1">{#N/A,#N/A,FALSE,"Edison";#N/A,#N/A,FALSE," EIX"}</definedName>
    <definedName name="bb_2_2" hidden="1">{#N/A,#N/A,FALSE,"Edison";#N/A,#N/A,FALSE," EIX"}</definedName>
    <definedName name="bb_2_2_1" localSheetId="16" hidden="1">{#N/A,#N/A,FALSE,"Edison";#N/A,#N/A,FALSE," EIX"}</definedName>
    <definedName name="bb_2_2_1" localSheetId="1" hidden="1">{#N/A,#N/A,FALSE,"Edison";#N/A,#N/A,FALSE," EIX"}</definedName>
    <definedName name="bb_2_2_1" hidden="1">{#N/A,#N/A,FALSE,"Edison";#N/A,#N/A,FALSE," EIX"}</definedName>
    <definedName name="bb_2_3" localSheetId="16" hidden="1">{#N/A,#N/A,FALSE,"Edison";#N/A,#N/A,FALSE," EIX"}</definedName>
    <definedName name="bb_2_3" localSheetId="1" hidden="1">{#N/A,#N/A,FALSE,"Edison";#N/A,#N/A,FALSE," EIX"}</definedName>
    <definedName name="bb_2_3" hidden="1">{#N/A,#N/A,FALSE,"Edison";#N/A,#N/A,FALSE," EIX"}</definedName>
    <definedName name="bb_2_3_1" localSheetId="16" hidden="1">{#N/A,#N/A,FALSE,"Edison";#N/A,#N/A,FALSE," EIX"}</definedName>
    <definedName name="bb_2_3_1" localSheetId="1" hidden="1">{#N/A,#N/A,FALSE,"Edison";#N/A,#N/A,FALSE," EIX"}</definedName>
    <definedName name="bb_2_3_1" hidden="1">{#N/A,#N/A,FALSE,"Edison";#N/A,#N/A,FALSE," EIX"}</definedName>
    <definedName name="bb_2_4" localSheetId="16" hidden="1">{#N/A,#N/A,FALSE,"Edison";#N/A,#N/A,FALSE," EIX"}</definedName>
    <definedName name="bb_2_4" localSheetId="1" hidden="1">{#N/A,#N/A,FALSE,"Edison";#N/A,#N/A,FALSE," EIX"}</definedName>
    <definedName name="bb_2_4" hidden="1">{#N/A,#N/A,FALSE,"Edison";#N/A,#N/A,FALSE," EIX"}</definedName>
    <definedName name="bb_2_4_1" localSheetId="16" hidden="1">{#N/A,#N/A,FALSE,"Edison";#N/A,#N/A,FALSE," EIX"}</definedName>
    <definedName name="bb_2_4_1" localSheetId="1" hidden="1">{#N/A,#N/A,FALSE,"Edison";#N/A,#N/A,FALSE," EIX"}</definedName>
    <definedName name="bb_2_4_1" hidden="1">{#N/A,#N/A,FALSE,"Edison";#N/A,#N/A,FALSE," EIX"}</definedName>
    <definedName name="bb_2_5" localSheetId="16" hidden="1">{#N/A,#N/A,FALSE,"Edison";#N/A,#N/A,FALSE," EIX"}</definedName>
    <definedName name="bb_2_5" localSheetId="1" hidden="1">{#N/A,#N/A,FALSE,"Edison";#N/A,#N/A,FALSE," EIX"}</definedName>
    <definedName name="bb_2_5" hidden="1">{#N/A,#N/A,FALSE,"Edison";#N/A,#N/A,FALSE," EIX"}</definedName>
    <definedName name="bb_2_5_1" localSheetId="16" hidden="1">{#N/A,#N/A,FALSE,"Edison";#N/A,#N/A,FALSE," EIX"}</definedName>
    <definedName name="bb_2_5_1" localSheetId="1" hidden="1">{#N/A,#N/A,FALSE,"Edison";#N/A,#N/A,FALSE," EIX"}</definedName>
    <definedName name="bb_2_5_1" hidden="1">{#N/A,#N/A,FALSE,"Edison";#N/A,#N/A,FALSE," EIX"}</definedName>
    <definedName name="bb_3" localSheetId="16" hidden="1">{#N/A,#N/A,FALSE,"Edison";#N/A,#N/A,FALSE," EIX"}</definedName>
    <definedName name="bb_3" localSheetId="1" hidden="1">{#N/A,#N/A,FALSE,"Edison";#N/A,#N/A,FALSE," EIX"}</definedName>
    <definedName name="bb_3" hidden="1">{#N/A,#N/A,FALSE,"Edison";#N/A,#N/A,FALSE," EIX"}</definedName>
    <definedName name="bb_3_1" localSheetId="16" hidden="1">{#N/A,#N/A,FALSE,"Edison";#N/A,#N/A,FALSE," EIX"}</definedName>
    <definedName name="bb_3_1" localSheetId="1" hidden="1">{#N/A,#N/A,FALSE,"Edison";#N/A,#N/A,FALSE," EIX"}</definedName>
    <definedName name="bb_3_1" hidden="1">{#N/A,#N/A,FALSE,"Edison";#N/A,#N/A,FALSE," EIX"}</definedName>
    <definedName name="bb_3_1_1" localSheetId="16" hidden="1">{#N/A,#N/A,FALSE,"Edison";#N/A,#N/A,FALSE," EIX"}</definedName>
    <definedName name="bb_3_1_1" localSheetId="1" hidden="1">{#N/A,#N/A,FALSE,"Edison";#N/A,#N/A,FALSE," EIX"}</definedName>
    <definedName name="bb_3_1_1" hidden="1">{#N/A,#N/A,FALSE,"Edison";#N/A,#N/A,FALSE," EIX"}</definedName>
    <definedName name="bb_3_2" localSheetId="16" hidden="1">{#N/A,#N/A,FALSE,"Edison";#N/A,#N/A,FALSE," EIX"}</definedName>
    <definedName name="bb_3_2" localSheetId="1" hidden="1">{#N/A,#N/A,FALSE,"Edison";#N/A,#N/A,FALSE," EIX"}</definedName>
    <definedName name="bb_3_2" hidden="1">{#N/A,#N/A,FALSE,"Edison";#N/A,#N/A,FALSE," EIX"}</definedName>
    <definedName name="bb_3_2_1" localSheetId="16" hidden="1">{#N/A,#N/A,FALSE,"Edison";#N/A,#N/A,FALSE," EIX"}</definedName>
    <definedName name="bb_3_2_1" localSheetId="1" hidden="1">{#N/A,#N/A,FALSE,"Edison";#N/A,#N/A,FALSE," EIX"}</definedName>
    <definedName name="bb_3_2_1" hidden="1">{#N/A,#N/A,FALSE,"Edison";#N/A,#N/A,FALSE," EIX"}</definedName>
    <definedName name="bb_3_3" localSheetId="16" hidden="1">{#N/A,#N/A,FALSE,"Edison";#N/A,#N/A,FALSE," EIX"}</definedName>
    <definedName name="bb_3_3" localSheetId="1" hidden="1">{#N/A,#N/A,FALSE,"Edison";#N/A,#N/A,FALSE," EIX"}</definedName>
    <definedName name="bb_3_3" hidden="1">{#N/A,#N/A,FALSE,"Edison";#N/A,#N/A,FALSE," EIX"}</definedName>
    <definedName name="bb_3_3_1" localSheetId="16" hidden="1">{#N/A,#N/A,FALSE,"Edison";#N/A,#N/A,FALSE," EIX"}</definedName>
    <definedName name="bb_3_3_1" localSheetId="1" hidden="1">{#N/A,#N/A,FALSE,"Edison";#N/A,#N/A,FALSE," EIX"}</definedName>
    <definedName name="bb_3_3_1" hidden="1">{#N/A,#N/A,FALSE,"Edison";#N/A,#N/A,FALSE," EIX"}</definedName>
    <definedName name="bb_3_4" localSheetId="16" hidden="1">{#N/A,#N/A,FALSE,"Edison";#N/A,#N/A,FALSE," EIX"}</definedName>
    <definedName name="bb_3_4" localSheetId="1" hidden="1">{#N/A,#N/A,FALSE,"Edison";#N/A,#N/A,FALSE," EIX"}</definedName>
    <definedName name="bb_3_4" hidden="1">{#N/A,#N/A,FALSE,"Edison";#N/A,#N/A,FALSE," EIX"}</definedName>
    <definedName name="bb_3_4_1" localSheetId="16" hidden="1">{#N/A,#N/A,FALSE,"Edison";#N/A,#N/A,FALSE," EIX"}</definedName>
    <definedName name="bb_3_4_1" localSheetId="1" hidden="1">{#N/A,#N/A,FALSE,"Edison";#N/A,#N/A,FALSE," EIX"}</definedName>
    <definedName name="bb_3_4_1" hidden="1">{#N/A,#N/A,FALSE,"Edison";#N/A,#N/A,FALSE," EIX"}</definedName>
    <definedName name="bb_3_5" localSheetId="16" hidden="1">{#N/A,#N/A,FALSE,"Edison";#N/A,#N/A,FALSE," EIX"}</definedName>
    <definedName name="bb_3_5" localSheetId="1" hidden="1">{#N/A,#N/A,FALSE,"Edison";#N/A,#N/A,FALSE," EIX"}</definedName>
    <definedName name="bb_3_5" hidden="1">{#N/A,#N/A,FALSE,"Edison";#N/A,#N/A,FALSE," EIX"}</definedName>
    <definedName name="bb_3_5_1" localSheetId="16" hidden="1">{#N/A,#N/A,FALSE,"Edison";#N/A,#N/A,FALSE," EIX"}</definedName>
    <definedName name="bb_3_5_1" localSheetId="1" hidden="1">{#N/A,#N/A,FALSE,"Edison";#N/A,#N/A,FALSE," EIX"}</definedName>
    <definedName name="bb_3_5_1" hidden="1">{#N/A,#N/A,FALSE,"Edison";#N/A,#N/A,FALSE," EIX"}</definedName>
    <definedName name="bb_4" localSheetId="16" hidden="1">{#N/A,#N/A,FALSE,"Edison";#N/A,#N/A,FALSE," EIX"}</definedName>
    <definedName name="bb_4" localSheetId="1" hidden="1">{#N/A,#N/A,FALSE,"Edison";#N/A,#N/A,FALSE," EIX"}</definedName>
    <definedName name="bb_4" hidden="1">{#N/A,#N/A,FALSE,"Edison";#N/A,#N/A,FALSE," EIX"}</definedName>
    <definedName name="bb_4_1" localSheetId="16" hidden="1">{#N/A,#N/A,FALSE,"Edison";#N/A,#N/A,FALSE," EIX"}</definedName>
    <definedName name="bb_4_1" localSheetId="1" hidden="1">{#N/A,#N/A,FALSE,"Edison";#N/A,#N/A,FALSE," EIX"}</definedName>
    <definedName name="bb_4_1" hidden="1">{#N/A,#N/A,FALSE,"Edison";#N/A,#N/A,FALSE," EIX"}</definedName>
    <definedName name="bb_4_1_1" localSheetId="16" hidden="1">{#N/A,#N/A,FALSE,"Edison";#N/A,#N/A,FALSE," EIX"}</definedName>
    <definedName name="bb_4_1_1" localSheetId="1" hidden="1">{#N/A,#N/A,FALSE,"Edison";#N/A,#N/A,FALSE," EIX"}</definedName>
    <definedName name="bb_4_1_1" hidden="1">{#N/A,#N/A,FALSE,"Edison";#N/A,#N/A,FALSE," EIX"}</definedName>
    <definedName name="bb_4_2" localSheetId="16" hidden="1">{#N/A,#N/A,FALSE,"Edison";#N/A,#N/A,FALSE," EIX"}</definedName>
    <definedName name="bb_4_2" localSheetId="1" hidden="1">{#N/A,#N/A,FALSE,"Edison";#N/A,#N/A,FALSE," EIX"}</definedName>
    <definedName name="bb_4_2" hidden="1">{#N/A,#N/A,FALSE,"Edison";#N/A,#N/A,FALSE," EIX"}</definedName>
    <definedName name="bb_4_2_1" localSheetId="16" hidden="1">{#N/A,#N/A,FALSE,"Edison";#N/A,#N/A,FALSE," EIX"}</definedName>
    <definedName name="bb_4_2_1" localSheetId="1" hidden="1">{#N/A,#N/A,FALSE,"Edison";#N/A,#N/A,FALSE," EIX"}</definedName>
    <definedName name="bb_4_2_1" hidden="1">{#N/A,#N/A,FALSE,"Edison";#N/A,#N/A,FALSE," EIX"}</definedName>
    <definedName name="bb_4_3" localSheetId="16" hidden="1">{#N/A,#N/A,FALSE,"Edison";#N/A,#N/A,FALSE," EIX"}</definedName>
    <definedName name="bb_4_3" localSheetId="1" hidden="1">{#N/A,#N/A,FALSE,"Edison";#N/A,#N/A,FALSE," EIX"}</definedName>
    <definedName name="bb_4_3" hidden="1">{#N/A,#N/A,FALSE,"Edison";#N/A,#N/A,FALSE," EIX"}</definedName>
    <definedName name="bb_4_3_1" localSheetId="16" hidden="1">{#N/A,#N/A,FALSE,"Edison";#N/A,#N/A,FALSE," EIX"}</definedName>
    <definedName name="bb_4_3_1" localSheetId="1" hidden="1">{#N/A,#N/A,FALSE,"Edison";#N/A,#N/A,FALSE," EIX"}</definedName>
    <definedName name="bb_4_3_1" hidden="1">{#N/A,#N/A,FALSE,"Edison";#N/A,#N/A,FALSE," EIX"}</definedName>
    <definedName name="bb_4_4" localSheetId="16" hidden="1">{#N/A,#N/A,FALSE,"Edison";#N/A,#N/A,FALSE," EIX"}</definedName>
    <definedName name="bb_4_4" localSheetId="1" hidden="1">{#N/A,#N/A,FALSE,"Edison";#N/A,#N/A,FALSE," EIX"}</definedName>
    <definedName name="bb_4_4" hidden="1">{#N/A,#N/A,FALSE,"Edison";#N/A,#N/A,FALSE," EIX"}</definedName>
    <definedName name="bb_4_4_1" localSheetId="16" hidden="1">{#N/A,#N/A,FALSE,"Edison";#N/A,#N/A,FALSE," EIX"}</definedName>
    <definedName name="bb_4_4_1" localSheetId="1" hidden="1">{#N/A,#N/A,FALSE,"Edison";#N/A,#N/A,FALSE," EIX"}</definedName>
    <definedName name="bb_4_4_1" hidden="1">{#N/A,#N/A,FALSE,"Edison";#N/A,#N/A,FALSE," EIX"}</definedName>
    <definedName name="bb_4_5" localSheetId="16" hidden="1">{#N/A,#N/A,FALSE,"Edison";#N/A,#N/A,FALSE," EIX"}</definedName>
    <definedName name="bb_4_5" localSheetId="1" hidden="1">{#N/A,#N/A,FALSE,"Edison";#N/A,#N/A,FALSE," EIX"}</definedName>
    <definedName name="bb_4_5" hidden="1">{#N/A,#N/A,FALSE,"Edison";#N/A,#N/A,FALSE," EIX"}</definedName>
    <definedName name="bb_4_5_1" localSheetId="16" hidden="1">{#N/A,#N/A,FALSE,"Edison";#N/A,#N/A,FALSE," EIX"}</definedName>
    <definedName name="bb_4_5_1" localSheetId="1" hidden="1">{#N/A,#N/A,FALSE,"Edison";#N/A,#N/A,FALSE," EIX"}</definedName>
    <definedName name="bb_4_5_1" hidden="1">{#N/A,#N/A,FALSE,"Edison";#N/A,#N/A,FALSE," EIX"}</definedName>
    <definedName name="bb_5" localSheetId="16" hidden="1">{#N/A,#N/A,FALSE,"Edison";#N/A,#N/A,FALSE," EIX"}</definedName>
    <definedName name="bb_5" localSheetId="1" hidden="1">{#N/A,#N/A,FALSE,"Edison";#N/A,#N/A,FALSE," EIX"}</definedName>
    <definedName name="bb_5" hidden="1">{#N/A,#N/A,FALSE,"Edison";#N/A,#N/A,FALSE," EIX"}</definedName>
    <definedName name="bb_5_1" localSheetId="16" hidden="1">{#N/A,#N/A,FALSE,"Edison";#N/A,#N/A,FALSE," EIX"}</definedName>
    <definedName name="bb_5_1" localSheetId="1" hidden="1">{#N/A,#N/A,FALSE,"Edison";#N/A,#N/A,FALSE," EIX"}</definedName>
    <definedName name="bb_5_1" hidden="1">{#N/A,#N/A,FALSE,"Edison";#N/A,#N/A,FALSE," EIX"}</definedName>
    <definedName name="bb_5_1_1" localSheetId="16" hidden="1">{#N/A,#N/A,FALSE,"Edison";#N/A,#N/A,FALSE," EIX"}</definedName>
    <definedName name="bb_5_1_1" localSheetId="1" hidden="1">{#N/A,#N/A,FALSE,"Edison";#N/A,#N/A,FALSE," EIX"}</definedName>
    <definedName name="bb_5_1_1" hidden="1">{#N/A,#N/A,FALSE,"Edison";#N/A,#N/A,FALSE," EIX"}</definedName>
    <definedName name="bb_5_2" localSheetId="16" hidden="1">{#N/A,#N/A,FALSE,"Edison";#N/A,#N/A,FALSE," EIX"}</definedName>
    <definedName name="bb_5_2" localSheetId="1" hidden="1">{#N/A,#N/A,FALSE,"Edison";#N/A,#N/A,FALSE," EIX"}</definedName>
    <definedName name="bb_5_2" hidden="1">{#N/A,#N/A,FALSE,"Edison";#N/A,#N/A,FALSE," EIX"}</definedName>
    <definedName name="bb_5_2_1" localSheetId="16" hidden="1">{#N/A,#N/A,FALSE,"Edison";#N/A,#N/A,FALSE," EIX"}</definedName>
    <definedName name="bb_5_2_1" localSheetId="1" hidden="1">{#N/A,#N/A,FALSE,"Edison";#N/A,#N/A,FALSE," EIX"}</definedName>
    <definedName name="bb_5_2_1" hidden="1">{#N/A,#N/A,FALSE,"Edison";#N/A,#N/A,FALSE," EIX"}</definedName>
    <definedName name="bb_5_3" localSheetId="16" hidden="1">{#N/A,#N/A,FALSE,"Edison";#N/A,#N/A,FALSE," EIX"}</definedName>
    <definedName name="bb_5_3" localSheetId="1" hidden="1">{#N/A,#N/A,FALSE,"Edison";#N/A,#N/A,FALSE," EIX"}</definedName>
    <definedName name="bb_5_3" hidden="1">{#N/A,#N/A,FALSE,"Edison";#N/A,#N/A,FALSE," EIX"}</definedName>
    <definedName name="bb_5_3_1" localSheetId="16" hidden="1">{#N/A,#N/A,FALSE,"Edison";#N/A,#N/A,FALSE," EIX"}</definedName>
    <definedName name="bb_5_3_1" localSheetId="1" hidden="1">{#N/A,#N/A,FALSE,"Edison";#N/A,#N/A,FALSE," EIX"}</definedName>
    <definedName name="bb_5_3_1" hidden="1">{#N/A,#N/A,FALSE,"Edison";#N/A,#N/A,FALSE," EIX"}</definedName>
    <definedName name="bb_5_4" localSheetId="16" hidden="1">{#N/A,#N/A,FALSE,"Edison";#N/A,#N/A,FALSE," EIX"}</definedName>
    <definedName name="bb_5_4" localSheetId="1" hidden="1">{#N/A,#N/A,FALSE,"Edison";#N/A,#N/A,FALSE," EIX"}</definedName>
    <definedName name="bb_5_4" hidden="1">{#N/A,#N/A,FALSE,"Edison";#N/A,#N/A,FALSE," EIX"}</definedName>
    <definedName name="bb_5_4_1" localSheetId="16" hidden="1">{#N/A,#N/A,FALSE,"Edison";#N/A,#N/A,FALSE," EIX"}</definedName>
    <definedName name="bb_5_4_1" localSheetId="1" hidden="1">{#N/A,#N/A,FALSE,"Edison";#N/A,#N/A,FALSE," EIX"}</definedName>
    <definedName name="bb_5_4_1" hidden="1">{#N/A,#N/A,FALSE,"Edison";#N/A,#N/A,FALSE," EIX"}</definedName>
    <definedName name="bb_5_5" localSheetId="16" hidden="1">{#N/A,#N/A,FALSE,"Edison";#N/A,#N/A,FALSE," EIX"}</definedName>
    <definedName name="bb_5_5" localSheetId="1" hidden="1">{#N/A,#N/A,FALSE,"Edison";#N/A,#N/A,FALSE," EIX"}</definedName>
    <definedName name="bb_5_5" hidden="1">{#N/A,#N/A,FALSE,"Edison";#N/A,#N/A,FALSE," EIX"}</definedName>
    <definedName name="bb_5_5_1" localSheetId="16" hidden="1">{#N/A,#N/A,FALSE,"Edison";#N/A,#N/A,FALSE," EIX"}</definedName>
    <definedName name="bb_5_5_1" localSheetId="1"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6" hidden="1">Query [75]Comparative!$A$3:$B$20</definedName>
    <definedName name="BEx006G4TTDRMCSX88G1OR6JVMTJ" localSheetId="1" hidden="1">Query [75]Comparative!$A$3:$B$20</definedName>
    <definedName name="BEx006G4TTDRMCSX88G1OR6JVMTJ" hidden="1">Query [75]Comparative!$A$3:$B$20</definedName>
    <definedName name="BEx008P2NVFDLBHL7IZ5WTMVOQ1F" localSheetId="16" hidden="1">[73]Gross!#REF!</definedName>
    <definedName name="BEx008P2NVFDLBHL7IZ5WTMVOQ1F" localSheetId="1" hidden="1">[73]Gross!#REF!</definedName>
    <definedName name="BEx008P2NVFDLBHL7IZ5WTMVOQ1F" hidden="1">[73]Gross!#REF!</definedName>
    <definedName name="BEx008ZW2O0EL5VHUXSY2IKD7KJ5" localSheetId="16" hidden="1">#REF!</definedName>
    <definedName name="BEx008ZW2O0EL5VHUXSY2IKD7KJ5" localSheetId="1" hidden="1">#REF!</definedName>
    <definedName name="BEx008ZW2O0EL5VHUXSY2IKD7KJ5" hidden="1">#REF!</definedName>
    <definedName name="BEx009G00IN0JUIAQ4WE9NHTMQE2" localSheetId="16" hidden="1">[73]Gross!#REF!</definedName>
    <definedName name="BEx009G00IN0JUIAQ4WE9NHTMQE2" localSheetId="1" hidden="1">[73]Gross!#REF!</definedName>
    <definedName name="BEx009G00IN0JUIAQ4WE9NHTMQE2" hidden="1">[73]Gross!#REF!</definedName>
    <definedName name="BEx009G07RTWH0WDCM927R85D236" localSheetId="16" hidden="1">#REF!</definedName>
    <definedName name="BEx009G07RTWH0WDCM927R85D236" hidden="1">#REF!</definedName>
    <definedName name="BEx00DXTY2JDVGWQKV8H7FG4SV30" localSheetId="16" hidden="1">[73]Gross!#REF!</definedName>
    <definedName name="BEx00DXTY2JDVGWQKV8H7FG4SV30" hidden="1">[73]Gross!#REF!</definedName>
    <definedName name="BEx00GHLTYRH5N2S6P78YW1CD30N" localSheetId="16"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hidden="1">#REF!</definedName>
    <definedName name="BEx00U9SHQ0NHO9GPJITAMG5T4E9" hidden="1">[73]Graph!$F$10:$G$10</definedName>
    <definedName name="BEx01049R9ZE3WM0TJWIDL7I2AO5" hidden="1">[73]Graph!$F$6:$G$6</definedName>
    <definedName name="BEx015NTA0TBWLAF1T997ELEL8GT" hidden="1">#REF!</definedName>
    <definedName name="BEx019UU55O65QKFYE8EH62A9K8W" hidden="1">#REF!</definedName>
    <definedName name="BEx01HY6E3GJ66ABU5ABN26V6Q13" hidden="1">[73]Gross!#REF!</definedName>
    <definedName name="BEx01JQYAS2EPY74HDM1K46SWQ9K" hidden="1">#REF!</definedName>
    <definedName name="BEx01PW5YQKEGAR8JDDI5OARYXDF" hidden="1">[73]Gross!#REF!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6" hidden="1">Query [78]!p V [79]A!$D$4:$O$158</definedName>
    <definedName name="BEx027Q3NQZO3NDOR57P11WFQCI3" localSheetId="1" hidden="1">Query [78]!p V [79]A!$D$4:$O$158</definedName>
    <definedName name="BEx027Q3NQZO3NDOR57P11WFQCI3" hidden="1">Query [78]!p V [79]A!$D$4:$O$158</definedName>
    <definedName name="BEx028MGE8RK17MWV7TI31556SWX" localSheetId="16" hidden="1">'[80]Planning Template'!#REF!</definedName>
    <definedName name="BEx028MGE8RK17MWV7TI31556SWX" localSheetId="1" hidden="1">'[80]Planning Template'!#REF!</definedName>
    <definedName name="BEx028MGE8RK17MWV7TI31556SWX" hidden="1">'[80]Planning Template'!#REF!</definedName>
    <definedName name="BEx029Z3HHYGBPM9JBRTPARNACDV" localSheetId="16" hidden="1">#REF!</definedName>
    <definedName name="BEx029Z3HHYGBPM9JBRTPARNACDV" localSheetId="1" hidden="1">#REF!</definedName>
    <definedName name="BEx029Z3HHYGBPM9JBRTPARNACDV" hidden="1">#REF!</definedName>
    <definedName name="BEx02Q08R9G839Q4RFGG9026C7PX" localSheetId="16" hidden="1">[73]Gross!#REF!</definedName>
    <definedName name="BEx02Q08R9G839Q4RFGG9026C7PX" localSheetId="1" hidden="1">[73]Gross!#REF!</definedName>
    <definedName name="BEx02Q08R9G839Q4RFGG9026C7PX" hidden="1">[73]Gross!#REF!</definedName>
    <definedName name="BEx02SEL3Z1QWGAHXDPUA9WLTTPS" localSheetId="16" hidden="1">[73]Gross!#REF!</definedName>
    <definedName name="BEx02SEL3Z1QWGAHXDPUA9WLTTPS" localSheetId="1" hidden="1">[73]Gross!#REF!</definedName>
    <definedName name="BEx02SEL3Z1QWGAHXDPUA9WLTTPS" hidden="1">[73]Gross!#REF!</definedName>
    <definedName name="BEx02Y3KJZH5BGDM9QEZ1PVVI114" localSheetId="16" hidden="1">[73]Gross!#REF!</definedName>
    <definedName name="BEx02Y3KJZH5BGDM9QEZ1PVVI114" hidden="1">[73]Gross!#REF!</definedName>
    <definedName name="BEx0313GRLLASDTVPW5DHTXHE74M" localSheetId="16"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hidden="1">#REF!</definedName>
    <definedName name="BEx1FEVSJKTI1Q1Z874QZVFSJSVA" hidden="1">[73]Gross!#REF!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hidden="1">#REF!</definedName>
    <definedName name="BEx1GRFPRSO5UT952RBFGUHDUZN5" hidden="1">#REF!</definedName>
    <definedName name="BEx1GU4TAFNQWW89FB3T9M6SMDBK" hidden="1">#REF!</definedName>
    <definedName name="BEx1GVMRHFXUP6XYYY9NR12PV5TF" hidden="1">[73]Gross!#REF!</definedName>
    <definedName name="BEx1H6KIT7BHUH6MDDWC935V9N47" hidden="1">[73]Gross!#REF!</definedName>
    <definedName name="BEx1H8TI8FWX9KCYN2WWJF7U9S39" hidden="1">#REF!</definedName>
    <definedName name="BEx1HDGOOJ3SKHYMWUZJ1P0RQZ9N" hidden="1">[73]Gross!#REF!</definedName>
    <definedName name="BEx1HDM5ZXSJG6JQEMSFV52PZ10V"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hidden="1">#REF!</definedName>
    <definedName name="BEx1HIPLJZABY0EMUOTZN0EQMDPU" hidden="1">[73]Gross!#REF!</definedName>
    <definedName name="BEx1HKNMNA9N062B33A3C8FA99VH" localSheetId="16" hidden="1">Planning [81]Template!$A$10:$H$21</definedName>
    <definedName name="BEx1HKNMNA9N062B33A3C8FA99VH" localSheetId="1" hidden="1">Planning [81]Template!$A$10:$H$21</definedName>
    <definedName name="BEx1HKNMNA9N062B33A3C8FA99VH" hidden="1">Planning [81]Template!$A$10:$H$21</definedName>
    <definedName name="BEx1HM5LZOQN8JSR11AV4QXHDEKR" localSheetId="16" hidden="1">[74]data!#REF!</definedName>
    <definedName name="BEx1HM5LZOQN8JSR11AV4QXHDEKR" localSheetId="1" hidden="1">[74]data!#REF!</definedName>
    <definedName name="BEx1HM5LZOQN8JSR11AV4QXHDEKR" hidden="1">[74]data!#REF!</definedName>
    <definedName name="BEx1HO94JIRX219MPWMB5E5XZ04X" localSheetId="16" hidden="1">[73]Gross!#REF!</definedName>
    <definedName name="BEx1HO94JIRX219MPWMB5E5XZ04X" localSheetId="1" hidden="1">[73]Gross!#REF!</definedName>
    <definedName name="BEx1HO94JIRX219MPWMB5E5XZ04X" hidden="1">[73]Gross!#REF!</definedName>
    <definedName name="BEx1HQNF6KHM21E3XLW0NMSSEI9S" localSheetId="16" hidden="1">[73]Gross!#REF!</definedName>
    <definedName name="BEx1HQNF6KHM21E3XLW0NMSSEI9S" hidden="1">[73]Gross!#REF!</definedName>
    <definedName name="BEx1HSLNWIW4S97ZBYY7I7M5YVH4" localSheetId="16" hidden="1">[73]Gross!#REF!</definedName>
    <definedName name="BEx1HSLNWIW4S97ZBYY7I7M5YVH4" hidden="1">[73]Gross!#REF!</definedName>
    <definedName name="BEx1HUJP4Y9GA4B2UBRCXED6134H" localSheetId="16" hidden="1">#REF!</definedName>
    <definedName name="BEx1HUJP4Y9GA4B2UBRCXED6134H" hidden="1">#REF!</definedName>
    <definedName name="BEx1HX8SQD3C8MEIYCS5X2W34JX1" localSheetId="16"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hidden="1">#REF!</definedName>
    <definedName name="BEx1IWGHQMKCQZHB5YN2NQO2MGSQ" hidden="1">#REF!</definedName>
    <definedName name="BEx1J0CSSHDJGBJUHVOEMCF2P4DL" hidden="1">[73]Gross!#REF!</definedName>
    <definedName name="BEx1J61RRF9LJ3V3R5OY3WJ6VBWR" hidden="1">[73]Gross!#REF!</definedName>
    <definedName name="BEx1J7E8VCGLPYU82QXVUG5N3ZAI" hidden="1">[73]Gross!#REF!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hidden="1">#REF!</definedName>
    <definedName name="BEx1JXBM5W4YRWNQ0P95QQS6JWD6" hidden="1">[73]Gross!#REF!</definedName>
    <definedName name="BEx1K95QRKBCQOHKAK00IAOF748I" hidden="1">#REF!</definedName>
    <definedName name="BEx1KB3X9AJCFTJ42WTWUGP7BCSC" hidden="1">#REF!</definedName>
    <definedName name="BEx1KCWQ445PDI0YUBIXZBK5EWCP" hidden="1">[73]Graph!$I$7:$J$7</definedName>
    <definedName name="BEx1KF5JAUIXIIS52DG4N0IXGT2B" hidden="1">#REF!</definedName>
    <definedName name="BEx1KGY9QEHZ9QSARMQUTQKRK4UX" hidden="1">[73]Gross!#REF!</definedName>
    <definedName name="BEx1KKP1ELIF2UII2FWVGL7M1X7J" hidden="1">[73]Gross!#REF!</definedName>
    <definedName name="BEx1KOAPG52CWKJ94EZQCA8ZEDVE" hidden="1">#REF!</definedName>
    <definedName name="BEx1KTU8UELOM90UOD64HKKZJ7MB" hidden="1">#REF!</definedName>
    <definedName name="BEx1KU50O89IX92PLAPIV5BGW2EC" hidden="1">[73]Gross!#REF!</definedName>
    <definedName name="BEx1KUVWMB0QCWA3RBE4CADFVRIS" hidden="1">[73]Gross!#REF!</definedName>
    <definedName name="BEx1KXQHWKGKIEV8Z62KEBCI14QW" localSheetId="16" hidden="1">Planning [81]Template!$E$5:$E$8</definedName>
    <definedName name="BEx1KXQHWKGKIEV8Z62KEBCI14QW" localSheetId="1" hidden="1">Planning [81]Template!$E$5:$E$8</definedName>
    <definedName name="BEx1KXQHWKGKIEV8Z62KEBCI14QW" hidden="1">Planning [81]Template!$E$5:$E$8</definedName>
    <definedName name="BEx1L2OG1SDFK2TPXELJ77YP4NI2" localSheetId="16" hidden="1">[73]Gross!#REF!</definedName>
    <definedName name="BEx1L2OG1SDFK2TPXELJ77YP4NI2" localSheetId="1" hidden="1">[73]Gross!#REF!</definedName>
    <definedName name="BEx1L2OG1SDFK2TPXELJ77YP4NI2" hidden="1">[73]Gross!#REF!</definedName>
    <definedName name="BEx1L5TTWYZLYM90IARB3WE3PUBX" localSheetId="16" hidden="1">'[82]CET-ET-IR-ME BEx'!#REF!</definedName>
    <definedName name="BEx1L5TTWYZLYM90IARB3WE3PUBX" localSheetId="1" hidden="1">'[82]CET-ET-IR-ME BEx'!#REF!</definedName>
    <definedName name="BEx1L5TTWYZLYM90IARB3WE3PUBX" hidden="1">'[82]CET-ET-IR-ME BEx'!#REF!</definedName>
    <definedName name="BEx1L6Q60MWRDJB4L20LK0XPA0Z2" localSheetId="16" hidden="1">[73]Gross!#REF!</definedName>
    <definedName name="BEx1L6Q60MWRDJB4L20LK0XPA0Z2" hidden="1">[73]Gross!#REF!</definedName>
    <definedName name="BEx1L99TEYT1DVWICQVHN44S6S6N" localSheetId="16" hidden="1">#REF!</definedName>
    <definedName name="BEx1L99TEYT1DVWICQVHN44S6S6N" hidden="1">#REF!</definedName>
    <definedName name="BEx1LA0UYXO4WCDEZ3FLNW1DG2AT" localSheetId="16" hidden="1">#REF!</definedName>
    <definedName name="BEx1LA0UYXO4WCDEZ3FLNW1DG2AT" hidden="1">#REF!</definedName>
    <definedName name="BEx1LAX8UE95OMEMCKW7PJJO7FX5" localSheetId="16" hidden="1">'[77]Customer Service Detail'!#REF!</definedName>
    <definedName name="BEx1LAX8UE95OMEMCKW7PJJO7FX5" hidden="1">'[77]Customer Service Detail'!#REF!</definedName>
    <definedName name="BEx1LD63FP2Z4BR9TKSHOZW9KKZ5" localSheetId="16" hidden="1">[73]Gross!#REF!</definedName>
    <definedName name="BEx1LD63FP2Z4BR9TKSHOZW9KKZ5" hidden="1">[73]Gross!#REF!</definedName>
    <definedName name="BEx1LDMB9RW982DUILM2WPT5VWQ3" localSheetId="16" hidden="1">[73]Gross!#REF!</definedName>
    <definedName name="BEx1LDMB9RW982DUILM2WPT5VWQ3" hidden="1">[73]Gross!#REF!</definedName>
    <definedName name="BEx1LFKF3NNORESQMMFH1YMXYSYX" localSheetId="16" hidden="1">#REF!</definedName>
    <definedName name="BEx1LFKF3NNORESQMMFH1YMXYSYX" hidden="1">#REF!</definedName>
    <definedName name="BEx1LK2917KI17VNMXML00HT182N" localSheetId="16" hidden="1">'[80]Planning Template'!#REF!</definedName>
    <definedName name="BEx1LK2917KI17VNMXML00HT182N" hidden="1">'[80]Planning Template'!#REF!</definedName>
    <definedName name="BEx1LLK5MLW5HIY2P36SEL4UOY35" localSheetId="16" hidden="1">#REF!</definedName>
    <definedName name="BEx1LLK5MLW5HIY2P36SEL4UOY35" hidden="1">#REF!</definedName>
    <definedName name="BEx1LRK05SPOL6BK2XGUMPG5ZVSF" hidden="1">#REF!</definedName>
    <definedName name="BEx1LRPGDQCOEMW8YT80J1XCDCIV"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hidden="1">#REF!</definedName>
    <definedName name="BEx1MTRKKVCHOZ0YGID6HZ49LJTO" hidden="1">[73]Gross!#REF!</definedName>
    <definedName name="BEx1N0IFWPSL686RSLZTZA4KIY2A" hidden="1">[73]Graph!$F$8:$G$8</definedName>
    <definedName name="BEx1N1UWLHKBOAK8T0QSXPYPQ8TS" hidden="1">#REF!</definedName>
    <definedName name="BEx1N3CUJ3UX61X38ZAJVPEN4KMC" hidden="1">[73]Gross!#REF!</definedName>
    <definedName name="BEx1NFCG8AI9NXWO5ROKI6DYZP77" hidden="1">[73]Graph!$I$6:$J$6</definedName>
    <definedName name="BEx1NFY0DNFAJCADWK0GX5OE7DYN" hidden="1">#REF!</definedName>
    <definedName name="BEx1NM34KQTO1LDNSAFD1L82UZFG" hidden="1">[73]Gross!#REF!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6" hidden="1">Query [75]Comparative!$D$4:$Q$164</definedName>
    <definedName name="BEx1NVTV6X2KO0KD2DXDE02KEY45" localSheetId="1" hidden="1">Query [75]Comparative!$D$4:$Q$164</definedName>
    <definedName name="BEx1NVTV6X2KO0KD2DXDE02KEY45" hidden="1">Query [75]Comparative!$D$4:$Q$164</definedName>
    <definedName name="BEx1NYIZJ02WYAADRYS5FCJLL8OF" localSheetId="16" hidden="1">#REF!</definedName>
    <definedName name="BEx1NYIZJ02WYAADRYS5FCJLL8OF" localSheetId="1"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hidden="1">#REF!</definedName>
    <definedName name="BEx1P7H96J76W72XPQIIN4ENUAPR" hidden="1">[73]Gross!#REF!</definedName>
    <definedName name="BEx1P7S1J4TKGVJ43C2Q2R3M9WRB" hidden="1">[73]Gross!#REF!</definedName>
    <definedName name="BEx1P9KYXNLRXNW1CXDA8JJMAYR9" hidden="1">#REF!</definedName>
    <definedName name="BEx1PA11BLPVZM8RC5BL46WX8YB5" hidden="1">[73]Gross!#REF!</definedName>
    <definedName name="BEx1PBJ02GDWL1OTJAS8VQ3WKHB2" hidden="1">#REF!</definedName>
    <definedName name="BEx1PBZ4BEFIPGMQXT9T8S4PZ2IM" hidden="1">[73]Gross!#REF!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6" hidden="1">Planning [81]Template!$A$10:$G$31</definedName>
    <definedName name="BEx1QC3BMRPDNVQI9ISVAUMSXLQ8" localSheetId="1" hidden="1">Planning [81]Template!$A$10:$G$31</definedName>
    <definedName name="BEx1QC3BMRPDNVQI9ISVAUMSXLQ8" hidden="1">Planning [81]Template!$A$10:$G$31</definedName>
    <definedName name="BEx1QG4WNET5ZUAME2TRPI3N7CX2" localSheetId="16" hidden="1">[73]Gross!#REF!</definedName>
    <definedName name="BEx1QG4WNET5ZUAME2TRPI3N7CX2" localSheetId="1" hidden="1">[73]Gross!#REF!</definedName>
    <definedName name="BEx1QG4WNET5ZUAME2TRPI3N7CX2" hidden="1">[73]Gross!#REF!</definedName>
    <definedName name="BEx1QIU02UKQDRQO4JFJQTQPA9M2" hidden="1">[73]Graph!$I$7:$J$7</definedName>
    <definedName name="BEx1QKXJUF9L4B6AY4G2MAYMEEVR" hidden="1">#REF!</definedName>
    <definedName name="BEx1QL8D1JCQURITE02ZZHJHOC32" hidden="1">#REF!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hidden="1">#REF!</definedName>
    <definedName name="BEx1RHQX8FMSAAO1SZ7YO8F2J5H5"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hidden="1">#REF!</definedName>
    <definedName name="BEx1SK3U02H0RGKEYXW7ZMCEOF3V" hidden="1">[73]Gross!#REF!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hidden="1">#REF!</definedName>
    <definedName name="BEx1THTR80R07NIQU4UCOR2TRSWT" hidden="1">#REF!</definedName>
    <definedName name="BEx1TJ0WLS9O7KNSGIPWTYHDYI1D" hidden="1">[73]Gross!#REF!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hidden="1">#REF!</definedName>
    <definedName name="BEx1VIY9SQLRESD11CC4PHYT0XSG" hidden="1">[73]Gross!#REF!</definedName>
    <definedName name="BEx1VQQSB5BKTBE7EAFXSN31CNVX" hidden="1">[73]Graph!$F$9:$G$9</definedName>
    <definedName name="BEx1VWFSTS25W2E4BSNJXMVJ0SPQ" hidden="1">#REF!</definedName>
    <definedName name="BEx1W3XJMF20ZXJ540GSP113793S" hidden="1">#REF!</definedName>
    <definedName name="BEx1W7J0YDUCMETQVMQR2MCDA78P" hidden="1">[83]Data!#REF!</definedName>
    <definedName name="BEx1W7TUBON2EPFXBAAJJ0YL36EC" hidden="1">'[80]Planning Template'!#REF!</definedName>
    <definedName name="BEx1W8FDLOFGE28JXY6J54MICRMP" hidden="1">[73]Graph!$I$11:$J$11</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hidden="1">#REF!</definedName>
    <definedName name="BEx1WGYTKZZIPM1577W5FEYKFH3V" hidden="1">[73]Gross!$A$1:$O$107</definedName>
    <definedName name="BEx1WHPURIV3D3PTJJ359H1OP7ZV" hidden="1">[73]Gross!#REF!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hidden="1">#REF!</definedName>
    <definedName name="BEx1WU09CIHOI0L84XXCKC501H1F" hidden="1">[73]Graph!$F$9:$G$9</definedName>
    <definedName name="BEx1WUB1FAS5PHU33TJ60SUHR618" hidden="1">[73]Gross!#REF!</definedName>
    <definedName name="BEx1WUB1YXG5FG4B8DFOG2IE0R9P" hidden="1">#REF!</definedName>
    <definedName name="BEx1WX04G0INSPPG9NTNR3DYR6PZ" hidden="1">[73]Gross!#REF!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hidden="1">#REF!</definedName>
    <definedName name="BEx1XHJ5LJ35P9LDB8MCIBGIILSE" hidden="1">#REF!</definedName>
    <definedName name="BEx1XK8AAMO0AH0Z1OUKW30CA7EQ"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hidden="1">#REF!</definedName>
    <definedName name="BEx3AZH9W4SUFCAHNDOQ728R9V4L" hidden="1">[73]Gross!#REF!</definedName>
    <definedName name="BEx3B3OD51ISAN2LLIBMULN0U4ZC" hidden="1">#REF!</definedName>
    <definedName name="BEx3BAKI5N8MFGVWZWCRJQZ879OO" hidden="1">#REF!</definedName>
    <definedName name="BEx3BEM4GL72EKKMBM7YUJWOAUEX" hidden="1">#REF!</definedName>
    <definedName name="BEx3BNR9ES4KY7Q1DK83KC5NDGL8" hidden="1">[73]Gross!#REF!</definedName>
    <definedName name="BEx3BOCVD06JCC8A4YNK2NYLJRSW" hidden="1">[76]Original!#REF!</definedName>
    <definedName name="BEx3BQR5VZXNQ4H949ORM8ESU3B3" hidden="1">[73]Gross!#REF!</definedName>
    <definedName name="BEx3BS948ZB4G857SUZXKUWQZI6B" hidden="1">#REF!</definedName>
    <definedName name="BEx3BTLL3ASJN134DLEQTQM70VZM" hidden="1">[73]Gross!#REF!</definedName>
    <definedName name="BEx3BW5CTV0DJU5AQS3ZQFK2VLF3"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hidden="1">#REF!</definedName>
    <definedName name="BEx3D2K0O14O9VBGF1LD4XLU7W28" hidden="1">#REF!</definedName>
    <definedName name="BEx3D35KVB55GTY44YX4O9YGEVQI" hidden="1">[73]Graph!$I$10:$J$10</definedName>
    <definedName name="BEx3D7CO2IFBWFCE1MQ07CMW0EDF" hidden="1">#REF!</definedName>
    <definedName name="BEx3D9G6QTSPF9UYI4X0XY0VE896" hidden="1">[73]Gross!#REF!</definedName>
    <definedName name="BEx3DB8WYWY1IHVXRDEK9YY8CDRM" hidden="1">#REF!</definedName>
    <definedName name="BEx3DBP123KLRCMBJWBAL93I451V" hidden="1">#REF!</definedName>
    <definedName name="BEx3DCQU9PBRXIMLO62KS5RLH447" hidden="1">[73]Gross!#REF!</definedName>
    <definedName name="BEx3DUA0DFAW1SYM5XYMJAZ0O62L" hidden="1">#REF!</definedName>
    <definedName name="BEx3DVH562CN3B38LC8WK2UVMP87" localSheetId="16" hidden="1">Query [78]!p V [79]A!$A$3:$B$20</definedName>
    <definedName name="BEx3DVH562CN3B38LC8WK2UVMP87" localSheetId="1" hidden="1">Query [78]!p V [79]A!$A$3:$B$20</definedName>
    <definedName name="BEx3DVH562CN3B38LC8WK2UVMP87" hidden="1">Query [78]!p V [79]A!$A$3:$B$20</definedName>
    <definedName name="BEx3E22INXU2VKWET4AVSBR8WAD6" hidden="1">[73]Graph!$F$7:$G$7</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hidden="1">#REF!</definedName>
    <definedName name="BEx3FJ9MHSLDK8W91GO85FX1GX57" hidden="1">[73]Gross!#REF!</definedName>
    <definedName name="BEx3FJF1YF1Y72KBEV88H9JE0ASX" hidden="1">#REF!</definedName>
    <definedName name="BEx3FR251HFU7A33PU01SJUENL2B" hidden="1">[73]Gross!#REF!</definedName>
    <definedName name="BEx3FRNP5K90JPJT1JUHJ4CW32S7" hidden="1">#REF!</definedName>
    <definedName name="BEx3FW08H2LVE8VBBMQOMN32B2NO" localSheetId="16" hidden="1">Planning [81]Template!$E$5:$E$8</definedName>
    <definedName name="BEx3FW08H2LVE8VBBMQOMN32B2NO" localSheetId="1" hidden="1">Planning [81]Template!$E$5:$E$8</definedName>
    <definedName name="BEx3FW08H2LVE8VBBMQOMN32B2NO" hidden="1">Planning [81]Template!$E$5:$E$8</definedName>
    <definedName name="BEx3FW5JJJM7ASZ98IHOA3XAMBA9" localSheetId="16" hidden="1">#REF!</definedName>
    <definedName name="BEx3FW5JJJM7ASZ98IHOA3XAMBA9" localSheetId="1" hidden="1">#REF!</definedName>
    <definedName name="BEx3FW5JJJM7ASZ98IHOA3XAMBA9" hidden="1">#REF!</definedName>
    <definedName name="BEx3FWR48J75B73BOVYNKR87DQWU" hidden="1">#REF!</definedName>
    <definedName name="BEx3FX7EJL47JSLSWP3EOC265WAE" hidden="1">[73]Gross!#REF!</definedName>
    <definedName name="BEx3G201R8NLJ6FIHO2QS0SW9QVV" hidden="1">[73]Gross!#REF!</definedName>
    <definedName name="BEx3G2LL2II66XY5YCDPG4JE13A3"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hidden="1">#REF!</definedName>
    <definedName name="BEx3H1YMRAB59N88ANLMI3CN8NLC" hidden="1">#REF!</definedName>
    <definedName name="BEx3H5UX2GZFZZT657YR76RHW5I6" hidden="1">[73]Gross!#REF!</definedName>
    <definedName name="BEx3H8PBAZS5UH8TYDHWMP22D7AV" hidden="1">#REF!</definedName>
    <definedName name="BEx3HMSEFOP6DBM4R97XA6B7NFG6" hidden="1">[73]Gross!#REF!</definedName>
    <definedName name="BEx3HRW07LF0WO67QRMQ0UOIG21S" hidden="1">#REF!</definedName>
    <definedName name="BEx3HWJ5SQSD2CVCQNR183X44FR8" hidden="1">[73]Gross!#REF!</definedName>
    <definedName name="BEx3HZZ72R13HC3J16KF2ETV97EK" hidden="1">#REF!</definedName>
    <definedName name="BEx3I09YVXO0G4X7KGSA4WGORM35" hidden="1">[73]Gross!#REF!</definedName>
    <definedName name="BEx3I7BLM11AXCZ8E4JU8ZIAXPAS" hidden="1">'[77]Customer Service Detail'!#REF!</definedName>
    <definedName name="BEx3ICF1GY8HQEBIU9S43PDJ90BX" hidden="1">[73]Gross!#REF!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hidden="1">#REF!</definedName>
    <definedName name="BEx3IZXXSYEW50379N2EAFWO8DZV" hidden="1">[73]Gross!#REF!</definedName>
    <definedName name="BEx3J1VZVGTKT4ATPO9O5JCSFTTR" hidden="1">[73]Gross!#REF!</definedName>
    <definedName name="BEx3J2XTVG76N44HCS5M4A4Z2J2F" hidden="1">#REF!</definedName>
    <definedName name="BEx3J2XUDDF0SSPYVBJC3N2BVRNR" hidden="1">[73]Graph!$F$6:$G$6</definedName>
    <definedName name="BEx3J4AFQJB504OQAC6OPUWZWTFU" hidden="1">[76]Original!#REF!</definedName>
    <definedName name="BEx3J5S85GS0ENQ8FOQC4EXNKE9T" hidden="1">#REF!</definedName>
    <definedName name="BEx3JC2TY7JNAAC3L7QHVPQXLGQ8" hidden="1">[73]Gross!#REF!</definedName>
    <definedName name="BEx3JFDJVXDQE3GKAD7FL6ABZ6X3" hidden="1">#REF!</definedName>
    <definedName name="BEx3JHMINP1THWDI6C83QR21FBGR" hidden="1">'[77]Customer Service Detail'!#REF!</definedName>
    <definedName name="BEx3JLO2TTRI4J6JY95WKFBZ711C" hidden="1">#REF!</definedName>
    <definedName name="BEx3JO2FGZQ2OY7NIXGPC356RV6B" hidden="1">#REF!</definedName>
    <definedName name="BEx3JQWTHEO7IBEFWA7ETRD6TFYH" hidden="1">#REF!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hidden="1">#REF!</definedName>
    <definedName name="BEx3JY98ZGQOIJAD31AKR12C64LP" hidden="1">#REF!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hidden="1">#REF!</definedName>
    <definedName name="BEx3KQVLQG5EV3Z851XQRQD8FTP0" hidden="1">#REF!</definedName>
    <definedName name="BEx3L4IN3LI4C26SITKTGAH27CDU" hidden="1">[73]Gross!#REF!</definedName>
    <definedName name="BEx3L4YQ0J7ZU0M5QM6YIPCEYC9K" hidden="1">[73]Gross!#REF!</definedName>
    <definedName name="BEx3L54681IHBP28SIQUUPSFC1AA" hidden="1">#REF!</definedName>
    <definedName name="BEx3L60DJOR7NQN42G7YSAODP1EX" hidden="1">[73]Gross!#REF!</definedName>
    <definedName name="BEx3L6RGYFT5PZ2T1P4RIUKJQHXY" hidden="1">[76]Original!#REF!</definedName>
    <definedName name="BEx3L7D0PI38HWZ7VADU16C9E33D" hidden="1">[73]Gross!#REF!</definedName>
    <definedName name="BEx3L8PN8WV0OSBB9VVM7AHUGOAD" localSheetId="16" hidden="1">Query [75]Comparative!$D$4:$Q$165</definedName>
    <definedName name="BEx3L8PN8WV0OSBB9VVM7AHUGOAD" localSheetId="1" hidden="1">Query [75]Comparative!$D$4:$Q$165</definedName>
    <definedName name="BEx3L8PN8WV0OSBB9VVM7AHUGOAD" hidden="1">Query [75]Comparative!$D$4:$Q$165</definedName>
    <definedName name="BEx3L9WT886UPC0M8AH5Y82YAB1H" hidden="1">[73]Graph!$I$6:$J$6</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hidden="1">#REF!</definedName>
    <definedName name="BEx3M0ABD230ZK5A8L3OAM2STTU3" hidden="1">[73]Gross!#REF!</definedName>
    <definedName name="BEx3M0FN0NJNZ34QS2Q41HJI4HQN" localSheetId="16" hidden="1">Query [75]Comparative!$A$3:$B$20</definedName>
    <definedName name="BEx3M0FN0NJNZ34QS2Q41HJI4HQN" localSheetId="1" hidden="1">Query [75]Comparative!$A$3:$B$20</definedName>
    <definedName name="BEx3M0FN0NJNZ34QS2Q41HJI4HQN" hidden="1">Query [75]Comparative!$A$3:$B$20</definedName>
    <definedName name="BEx3M1MR1K1NQD03H74BFWOK4MWQ" localSheetId="16" hidden="1">[73]Gross!#REF!</definedName>
    <definedName name="BEx3M1MR1K1NQD03H74BFWOK4MWQ" localSheetId="1" hidden="1">[73]Gross!#REF!</definedName>
    <definedName name="BEx3M1MR1K1NQD03H74BFWOK4MWQ" hidden="1">[73]Gross!#REF!</definedName>
    <definedName name="BEx3M3VLR4IAPZ21U9S17RPT7GHE" localSheetId="16" hidden="1">[76]Original!#REF!</definedName>
    <definedName name="BEx3M3VLR4IAPZ21U9S17RPT7GHE" localSheetId="1" hidden="1">[76]Original!#REF!</definedName>
    <definedName name="BEx3M3VLR4IAPZ21U9S17RPT7GHE" hidden="1">[76]Original!#REF!</definedName>
    <definedName name="BEx3M4H77MYUKOOD31H9F80NMVK8" localSheetId="16" hidden="1">[73]Gross!#REF!</definedName>
    <definedName name="BEx3M4H77MYUKOOD31H9F80NMVK8" hidden="1">[73]Gross!#REF!</definedName>
    <definedName name="BEx3M7H3SP0ZX074WKIBEBRW665O" localSheetId="16" hidden="1">Query [78]!p V [79]A!$A$3:$B$20</definedName>
    <definedName name="BEx3M7H3SP0ZX074WKIBEBRW665O" localSheetId="1" hidden="1">Query [78]!p V [79]A!$A$3:$B$20</definedName>
    <definedName name="BEx3M7H3SP0ZX074WKIBEBRW665O" hidden="1">Query [78]!p V [79]A!$A$3:$B$20</definedName>
    <definedName name="BEx3M7MJDL2U7D0FNM5V0OF3711C" localSheetId="16" hidden="1">#REF!</definedName>
    <definedName name="BEx3M7MJDL2U7D0FNM5V0OF3711C" localSheetId="1" hidden="1">#REF!</definedName>
    <definedName name="BEx3M7MJDL2U7D0FNM5V0OF3711C" hidden="1">#REF!</definedName>
    <definedName name="BEx3M9VFX329PZWYC4DMZ6P3W9R2" localSheetId="16" hidden="1">[73]Gross!#REF!</definedName>
    <definedName name="BEx3M9VFX329PZWYC4DMZ6P3W9R2" localSheetId="1" hidden="1">[73]Gross!#REF!</definedName>
    <definedName name="BEx3M9VFX329PZWYC4DMZ6P3W9R2" hidden="1">[73]Gross!#REF!</definedName>
    <definedName name="BEx3MBIUW31QD201Z6ALY1OA5AZD" localSheetId="16" hidden="1">[76]Original!#REF!</definedName>
    <definedName name="BEx3MBIUW31QD201Z6ALY1OA5AZD" localSheetId="1" hidden="1">[76]Original!#REF!</definedName>
    <definedName name="BEx3MBIUW31QD201Z6ALY1OA5AZD" hidden="1">[76]Original!#REF!</definedName>
    <definedName name="BEx3MBO5XPCDRIH8CH7B9ECKNBWS" localSheetId="16" hidden="1">#REF!</definedName>
    <definedName name="BEx3MBO5XPCDRIH8CH7B9ECKNBWS" localSheetId="1" hidden="1">#REF!</definedName>
    <definedName name="BEx3MBO5XPCDRIH8CH7B9ECKNBWS" hidden="1">#REF!</definedName>
    <definedName name="BEx3MCQ0VEBV0CZXDS505L38EQ8N" localSheetId="16" hidden="1">[73]Gross!#REF!</definedName>
    <definedName name="BEx3MCQ0VEBV0CZXDS505L38EQ8N" localSheetId="1" hidden="1">[73]Gross!#REF!</definedName>
    <definedName name="BEx3MCQ0VEBV0CZXDS505L38EQ8N" hidden="1">[73]Gross!#REF!</definedName>
    <definedName name="BEx3MEYV5LQY0BAL7V3CFAFVOM3T" localSheetId="16" hidden="1">[73]Gross!#REF!</definedName>
    <definedName name="BEx3MEYV5LQY0BAL7V3CFAFVOM3T" localSheetId="1" hidden="1">[73]Gross!#REF!</definedName>
    <definedName name="BEx3MEYV5LQY0BAL7V3CFAFVOM3T" hidden="1">[73]Gross!#REF!</definedName>
    <definedName name="BEx3MLPOP0F3WYHTW72SEC3PS8R6" localSheetId="16" hidden="1">#REF!</definedName>
    <definedName name="BEx3MLPOP0F3WYHTW72SEC3PS8R6" localSheetId="1" hidden="1">#REF!</definedName>
    <definedName name="BEx3MLPOP0F3WYHTW72SEC3PS8R6" hidden="1">#REF!</definedName>
    <definedName name="BEx3MREOFWJQEYMCMBL7ZE06NBN6" localSheetId="16" hidden="1">[73]Gross!#REF!</definedName>
    <definedName name="BEx3MREOFWJQEYMCMBL7ZE06NBN6" localSheetId="1" hidden="1">[73]Gross!#REF!</definedName>
    <definedName name="BEx3MREOFWJQEYMCMBL7ZE06NBN6" hidden="1">[73]Gross!#REF!</definedName>
    <definedName name="BEx3MRPHDEYR919ZKPYTH3O7DQTY" localSheetId="16" hidden="1">'[77]Customer Service Detail'!#REF!</definedName>
    <definedName name="BEx3MRPHDEYR919ZKPYTH3O7DQTY" localSheetId="1"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hidden="1">#REF!</definedName>
    <definedName name="BEx3NIOKL3QF41N9GJV3FYPMA7YG" hidden="1">#REF!</definedName>
    <definedName name="BEx3NK10B3H31H66RKHT0IPFVI72" hidden="1">#REF!</definedName>
    <definedName name="BEx3NKXF7GYXHBK75UI6MDRUSU0J" hidden="1">[73]Gross!#REF!</definedName>
    <definedName name="BEx3NLIZ7PHF2XE59ECZ3MD04ZG1" hidden="1">[73]Gross!#REF!</definedName>
    <definedName name="BEx3NMQ4BVC94728AUM7CCX7UHTU" hidden="1">[73]Gross!#REF!</definedName>
    <definedName name="BEx3NR2I4OUFP3Z2QZEDU2PIFIDI" hidden="1">[73]Gross!#REF!</definedName>
    <definedName name="BEx3O19B8FTTAPVT5DZXQGQXWFR8" hidden="1">[73]Gross!#REF!</definedName>
    <definedName name="BEx3O20E6RF8ESSQR439YR07905Y" localSheetId="16" hidden="1">Query [78]!p V [79]A!$D$4:$O$158</definedName>
    <definedName name="BEx3O20E6RF8ESSQR439YR07905Y" localSheetId="1" hidden="1">Query [78]!p V [79]A!$D$4:$O$158</definedName>
    <definedName name="BEx3O20E6RF8ESSQR439YR07905Y" hidden="1">Query [78]!p V [79]A!$D$4:$O$158</definedName>
    <definedName name="BEx3O3CUU1G6JF2N3OW0ZK1IUYKS" localSheetId="16" hidden="1">Planning [81]Template!$E$5:$E$8</definedName>
    <definedName name="BEx3O3CUU1G6JF2N3OW0ZK1IUYKS" localSheetId="1" hidden="1">Planning [81]Template!$E$5:$E$8</definedName>
    <definedName name="BEx3O3CUU1G6JF2N3OW0ZK1IUYKS" hidden="1">Planning [81]Template!$E$5:$E$8</definedName>
    <definedName name="BEx3O4K1DMI95QIHNZIEKK7YJI68" localSheetId="16" hidden="1">[76]Original!#REF!</definedName>
    <definedName name="BEx3O4K1DMI95QIHNZIEKK7YJI68" localSheetId="1" hidden="1">[76]Original!#REF!</definedName>
    <definedName name="BEx3O4K1DMI95QIHNZIEKK7YJI68" hidden="1">[76]Original!#REF!</definedName>
    <definedName name="BEx3O6YCUJLZ7HJLMVNGOTPH3HK1" localSheetId="16" hidden="1">[76]Original!#REF!</definedName>
    <definedName name="BEx3O6YCUJLZ7HJLMVNGOTPH3HK1" localSheetId="1" hidden="1">[76]Original!#REF!</definedName>
    <definedName name="BEx3O6YCUJLZ7HJLMVNGOTPH3HK1" hidden="1">[76]Original!#REF!</definedName>
    <definedName name="BEx3O85IKWARA6NCJOLRBRJFMEWW" localSheetId="16" hidden="1">[85]Table!#REF!</definedName>
    <definedName name="BEx3O85IKWARA6NCJOLRBRJFMEWW" hidden="1">[85]Table!#REF!</definedName>
    <definedName name="BEx3O8R3E5IR1SABY4LE4T5SVFKL" localSheetId="16" hidden="1">Query [75]Comparative!$D$4:$Q$165</definedName>
    <definedName name="BEx3O8R3E5IR1SABY4LE4T5SVFKL" localSheetId="1" hidden="1">Query [75]Comparative!$D$4:$Q$165</definedName>
    <definedName name="BEx3O8R3E5IR1SABY4LE4T5SVFKL" hidden="1">Query [75]Comparative!$D$4:$Q$165</definedName>
    <definedName name="BEx3OC1RTOAX5FS7SH8M6753JMMF" localSheetId="16" hidden="1">#REF!</definedName>
    <definedName name="BEx3OC1RTOAX5FS7SH8M6753JMMF" localSheetId="1" hidden="1">#REF!</definedName>
    <definedName name="BEx3OC1RTOAX5FS7SH8M6753JMMF" hidden="1">#REF!</definedName>
    <definedName name="BEx3OFCGQH8N5QT3C8M44CX5CLHX" localSheetId="16" hidden="1">'[77]Customer Service Detail'!#REF!</definedName>
    <definedName name="BEx3OFCGQH8N5QT3C8M44CX5CLHX" localSheetId="1" hidden="1">'[77]Customer Service Detail'!#REF!</definedName>
    <definedName name="BEx3OFCGQH8N5QT3C8M44CX5CLHX" hidden="1">'[77]Customer Service Detail'!#REF!</definedName>
    <definedName name="BEx3OGE562B5QTAQW2ZK34CGBLB9" localSheetId="16" hidden="1">[76]Original!#REF!</definedName>
    <definedName name="BEx3OGE562B5QTAQW2ZK34CGBLB9" localSheetId="1" hidden="1">[76]Original!#REF!</definedName>
    <definedName name="BEx3OGE562B5QTAQW2ZK34CGBLB9" hidden="1">[76]Original!#REF!</definedName>
    <definedName name="BEx3OJZSCGFRW7SVGBFI0X9DNVMM" localSheetId="16"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hidden="1">#REF!</definedName>
    <definedName name="BEx3P54EFPJ9XERKXPZGLNSLQXCN" hidden="1">[73]Graph!$I$7:$J$7</definedName>
    <definedName name="BEx3P59TTRSGQY888P5C1O7M2PQT" hidden="1">[73]Gross!#REF!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6" hidden="1">Planning [81]Template!$E$5:$E$8</definedName>
    <definedName name="BEx3PRG3488J5R4EAJOXVAM24LQ7" localSheetId="1" hidden="1">Planning [81]Template!$E$5:$E$8</definedName>
    <definedName name="BEx3PRG3488J5R4EAJOXVAM24LQ7" hidden="1">Planning [81]Template!$E$5:$E$8</definedName>
    <definedName name="BEx3PVXYZC8WB9ZJE7OCKUXZ46EA" localSheetId="16" hidden="1">[73]Gross!#REF!</definedName>
    <definedName name="BEx3PVXYZC8WB9ZJE7OCKUXZ46EA" localSheetId="1"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hidden="1">#REF!</definedName>
    <definedName name="BEx3QL9LGG0BS4U7FLZWK9028OLS" localSheetId="16" hidden="1">Query [75]Comparative!$D$4:$Q$165</definedName>
    <definedName name="BEx3QL9LGG0BS4U7FLZWK9028OLS" localSheetId="1"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hidden="1">#REF!</definedName>
    <definedName name="BEx3R0JUB9YN8PHPPQTAMIT1IHWK" hidden="1">[73]Gross!#REF!</definedName>
    <definedName name="BEx3R0UOGYDUNXAKF0RRMUH1H07K" hidden="1">[76]Original!#REF!</definedName>
    <definedName name="BEx3R1058QDQU3EEJQWYUZVPYQM9" hidden="1">#REF!</definedName>
    <definedName name="BEx3R81NFRO7M81VHVKOBFT0QBIL" hidden="1">[73]Gross!#REF!</definedName>
    <definedName name="BEx3REHND4M76UBIBKHYF2B6D2KV" localSheetId="16" hidden="1">Query [78]!p V [79]A!$D$4:$O$158</definedName>
    <definedName name="BEx3REHND4M76UBIBKHYF2B6D2KV" localSheetId="1" hidden="1">Query [78]!p V [79]A!$D$4:$O$158</definedName>
    <definedName name="BEx3REHND4M76UBIBKHYF2B6D2KV" hidden="1">Query [78]!p V [79]A!$D$4:$O$158</definedName>
    <definedName name="BEx3RHC2ZD5UFS6QD4OPFCNNMWH1" localSheetId="16" hidden="1">[73]Gross!#REF!</definedName>
    <definedName name="BEx3RHC2ZD5UFS6QD4OPFCNNMWH1" localSheetId="1" hidden="1">[73]Gross!#REF!</definedName>
    <definedName name="BEx3RHC2ZD5UFS6QD4OPFCNNMWH1" hidden="1">[73]Gross!#REF!</definedName>
    <definedName name="BEx3RHMVYSP3UJFE4JFGYN439AJK" localSheetId="16" hidden="1">'[77]Customer Service Detail'!#REF!</definedName>
    <definedName name="BEx3RHMVYSP3UJFE4JFGYN439AJK" localSheetId="1"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hidden="1">#REF!</definedName>
    <definedName name="BEx3S2WXUEQA8PLX4U6G9LJB63ZN" hidden="1">[73]Graph!$F$9:$G$9</definedName>
    <definedName name="BEx3SICJ45BYT6FHBER86PJT25FC" hidden="1">[73]Gross!#REF!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hidden="1">#REF!</definedName>
    <definedName name="BEx3T29ZTULQE0OMSMWUMZDU9ZZ0" hidden="1">[73]Gross!#REF!</definedName>
    <definedName name="BEx3T6MJ1QDJ929WMUDVZ0O3UW0Y" hidden="1">[73]Gross!#REF!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hidden="1">#REF!</definedName>
    <definedName name="BEx3UD15UK9BB5O208ME4EGPWIRV" hidden="1">#REF!</definedName>
    <definedName name="BEx3UIQ5B7PL8QJ6RI0LF7QJWLLO" hidden="1">'[77]Customer Service Detail'!#REF!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hidden="1">[86]!____________bb2 [87]Sheet!$A$12:$U$3672</definedName>
    <definedName name="BEx56ZID5H04P9AIYLP1OASFGV56" hidden="1">[73]Gross!#REF!</definedName>
    <definedName name="BEx57RZEDZBHB63EOL254M0VJUHO" localSheetId="16" hidden="1">Query [78]!p V [79]A!$D$4:$O$158</definedName>
    <definedName name="BEx57RZEDZBHB63EOL254M0VJUHO" localSheetId="1"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hidden="1">#REF!</definedName>
    <definedName name="BEx58G9COOB0B502XH9V3Z8DHXEB" hidden="1">[76]Original!#REF!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hidden="1">#REF!</definedName>
    <definedName name="BEx58P3JMGFEWNFA6QPX8Z1JY0YD" hidden="1">#REF!</definedName>
    <definedName name="BEx58XHO7ZULLF2EUD7YIS0MGQJ5"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hidden="1">#REF!</definedName>
    <definedName name="BEx59P7MAPNU129ZTC5H3EH892G1" hidden="1">[73]Gross!#REF!</definedName>
    <definedName name="BEx59QKAIALL86R5B897OJ3AGAR1" hidden="1">#REF!</definedName>
    <definedName name="BEx59WPJZYWUOEGJHPOVM5ETCM6G" hidden="1">[73]Graph!$I$6:$J$6</definedName>
    <definedName name="BEx59Y7HXL8IAQHW9S5FNP8EUKCG" hidden="1">#REF!</definedName>
    <definedName name="BEx5A11WZRQSIE089QE119AOX9ZG" hidden="1">[73]Gross!#REF!</definedName>
    <definedName name="BEx5A3R1DZKP6Y0YLDCSKLHKJZ0T" hidden="1">#REF!</definedName>
    <definedName name="BEx5A53I4OI80LV9DRIR9EFD2XUD" hidden="1">[73]Graph!$F$8:$G$8</definedName>
    <definedName name="BEx5A7CIGCOTHJKHGUBDZG91JGPZ" hidden="1">[73]Gross!#REF!</definedName>
    <definedName name="BEx5A7HT4QR6TAZDD443SKWGLC37" hidden="1">[86]!____________bb2 [87]Sheet!$A$12:$U$25</definedName>
    <definedName name="BEx5A83ET5GEB2URMDPC46R368SD" hidden="1">#REF!</definedName>
    <definedName name="BEx5A8UFLT2SWVSG5COFA9B8P376" hidden="1">[73]Gross!#REF!</definedName>
    <definedName name="BEx5AAHQDWSGHQOTH0AUFI8DRUK0" hidden="1">'[80]Planning Template'!#REF!</definedName>
    <definedName name="BEx5ACAHJPLAS35SPSXQ88PJYGPI" hidden="1">[73]Graph!$F$8:$G$8</definedName>
    <definedName name="BEx5ADN38LY75Z4MTUJAA0JLZAC4" hidden="1">#REF!</definedName>
    <definedName name="BEx5AFFTN3IXIBHDKM0FYC4OFL1S" hidden="1">[73]Gross!#REF!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hidden="1">#REF!</definedName>
    <definedName name="BEx5BAWPMY0TL684WDXX6KKJLRCN" hidden="1">[73]Gross!#REF!</definedName>
    <definedName name="BEx5BBI61U4Y65GD0ARMTALPP7SJ" hidden="1">[73]Gross!#REF!</definedName>
    <definedName name="BEx5BCJYMTP23NHY8PZ0ZYZ6TEJQ" hidden="1">#REF!</definedName>
    <definedName name="BEx5BDR56MEV4IHY6CIH2SVNG1UB" hidden="1">[73]Gross!#REF!</definedName>
    <definedName name="BEx5BDR59LXWQF245SBMW81PWHZN" hidden="1">#REF!</definedName>
    <definedName name="BEx5BESZC5H329SKHGJOHZFILYJJ" hidden="1">[73]Gross!#REF!</definedName>
    <definedName name="BEx5BFEEPPE9SHYK63ITFW88XUIZ" hidden="1">[76]Original!#REF!</definedName>
    <definedName name="BEx5BHNEFTR1P7K4LJKP372L0GIK" hidden="1">#REF!</definedName>
    <definedName name="BEx5BHSQ42B50IU1TEQFUXFX9XQD" hidden="1">[73]Gross!#REF!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hidden="1">#REF!</definedName>
    <definedName name="BEx5BYFMZ80TDDN2EZO8CF39AIAC" hidden="1">[73]Gross!#REF!</definedName>
    <definedName name="BEx5C2BWFW6SHZBFDEISKGXHZCQW" hidden="1">[73]Gross!#REF!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hidden="1">#REF!</definedName>
    <definedName name="BEx5E2UU5NES6W779W2OZTZOB4O7" hidden="1">[73]Gross!#REF!</definedName>
    <definedName name="BEx5E4CSE5G83J5K32WENF7BXL82" hidden="1">[73]Gross!#REF!</definedName>
    <definedName name="BEx5E4NLLH70W84D7SC0977IG61Z" hidden="1">#REF!</definedName>
    <definedName name="BEx5EJHKJC7KZYPBWZX9C5SFSJJX" hidden="1">#REF!</definedName>
    <definedName name="BEx5ELQL9B0VR6UT18KP11DHOTFX" hidden="1">[73]Gross!#REF!</definedName>
    <definedName name="BEx5ER4TJTFPN7IB1MNEB1ZFR5M6" hidden="1">[73]Gross!#REF!</definedName>
    <definedName name="BEx5EVH576LZ6NTE2506OQSQV0VI" hidden="1">#REF!</definedName>
    <definedName name="BEx5EZ2ORDJQSTT4KQMZALOFR80B" hidden="1">[73]Graph!$F$10:$G$10</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hidden="1">#REF!</definedName>
    <definedName name="BEx5FIPG4P6LMKOKM6RA9UM8HWSH" hidden="1">#REF!</definedName>
    <definedName name="BEx5FJLNPY1R6TRPEDFE8VD1E77I" hidden="1">#REF!</definedName>
    <definedName name="BEx5FLJWHLW3BTZILDPN5NMA449V" hidden="1">[73]Gross!#REF!</definedName>
    <definedName name="BEx5FM5FMWON1T70HSKABQ80VLXZ" hidden="1">[73]Graph!$C$15:$D$25</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hidden="1">#REF!</definedName>
    <definedName name="BEx5GS9BKOYF0SBCPK6EQX691BB5" hidden="1">#REF!</definedName>
    <definedName name="BEx5GT5PB17R2GKX3F4H7WWN4M94" hidden="1">[73]Graph!$I$7:$J$7</definedName>
    <definedName name="BEx5GTR98PL4Q9PNY2FRK7FOW42H" hidden="1">#REF!</definedName>
    <definedName name="BEx5GUCTYC7QCWGWU5BTO7Y7HDZX" hidden="1">[73]Gross!#REF!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6" hidden="1">Query [75]Comparative!$D$4:$Q$165</definedName>
    <definedName name="BEx5H4UGMFIJM715NCI3TGCVEUH1" localSheetId="1" hidden="1">Query [75]Comparative!$D$4:$Q$165</definedName>
    <definedName name="BEx5H4UGMFIJM715NCI3TGCVEUH1" hidden="1">Query [75]Comparative!$D$4:$Q$165</definedName>
    <definedName name="BEx5HAOT9XWUF7XIFRZZS8B9F5TZ" localSheetId="16" hidden="1">[73]Gross!#REF!</definedName>
    <definedName name="BEx5HAOT9XWUF7XIFRZZS8B9F5TZ" localSheetId="1" hidden="1">[73]Gross!#REF!</definedName>
    <definedName name="BEx5HAOT9XWUF7XIFRZZS8B9F5TZ" hidden="1">[73]Gross!#REF!</definedName>
    <definedName name="BEx5HE4XRF9BUY04MENWY9CHHN5H" localSheetId="16" hidden="1">[73]Gross!#REF!</definedName>
    <definedName name="BEx5HE4XRF9BUY04MENWY9CHHN5H" localSheetId="1" hidden="1">[73]Gross!#REF!</definedName>
    <definedName name="BEx5HE4XRF9BUY04MENWY9CHHN5H" hidden="1">[73]Gross!#REF!</definedName>
    <definedName name="BEx5HFHF8CZMLUCR34LEFOEJ3Z7P" localSheetId="16" hidden="1">#REF!</definedName>
    <definedName name="BEx5HFHF8CZMLUCR34LEFOEJ3Z7P" localSheetId="1" hidden="1">#REF!</definedName>
    <definedName name="BEx5HFHF8CZMLUCR34LEFOEJ3Z7P" hidden="1">#REF!</definedName>
    <definedName name="BEx5HFHMABAT0H9KKS754X4T304E" localSheetId="16" hidden="1">[73]Gross!#REF!</definedName>
    <definedName name="BEx5HFHMABAT0H9KKS754X4T304E" localSheetId="1" hidden="1">[73]Gross!#REF!</definedName>
    <definedName name="BEx5HFHMABAT0H9KKS754X4T304E" hidden="1">[73]Gross!#REF!</definedName>
    <definedName name="BEx5HGDZ7MX1S3KNXLRL9WU565V4" localSheetId="16" hidden="1">[73]Gross!#REF!</definedName>
    <definedName name="BEx5HGDZ7MX1S3KNXLRL9WU565V4" localSheetId="1" hidden="1">[73]Gross!#REF!</definedName>
    <definedName name="BEx5HGDZ7MX1S3KNXLRL9WU565V4" hidden="1">[73]Gross!#REF!</definedName>
    <definedName name="BEx5HJ8DU0ZDRX2BY3TDR7LG7FYG" localSheetId="16" hidden="1">'[77]Customer Service Detail'!#REF!</definedName>
    <definedName name="BEx5HJ8DU0ZDRX2BY3TDR7LG7FYG" hidden="1">'[77]Customer Service Detail'!#REF!</definedName>
    <definedName name="BEx5HJ8EB3IOWDTKUJJ77T9NIK1L" localSheetId="16" hidden="1">#REF!</definedName>
    <definedName name="BEx5HJ8EB3IOWDTKUJJ77T9NIK1L" hidden="1">#REF!</definedName>
    <definedName name="BEx5HJZ9FAVNZSSBTAYRPZDYM9NU" localSheetId="16" hidden="1">[73]Gross!#REF!</definedName>
    <definedName name="BEx5HJZ9FAVNZSSBTAYRPZDYM9NU" hidden="1">[73]Gross!#REF!</definedName>
    <definedName name="BEx5HMDKAGHEFJ193YZUKU547LDS" localSheetId="16" hidden="1">#REF!</definedName>
    <definedName name="BEx5HMDKAGHEFJ193YZUKU547LDS" hidden="1">#REF!</definedName>
    <definedName name="BEx5HMJ3KPDDC8H67TX9J427SJEP" localSheetId="16" hidden="1">[76]Original!#REF!</definedName>
    <definedName name="BEx5HMJ3KPDDC8H67TX9J427SJEP" hidden="1">[76]Original!#REF!</definedName>
    <definedName name="BEx5HTKJD41NKL9MHFMQBZ6BTX7H" localSheetId="16" hidden="1">#REF!</definedName>
    <definedName name="BEx5HTKJD41NKL9MHFMQBZ6BTX7H" hidden="1">#REF!</definedName>
    <definedName name="BEx5HWKFP7HJU2G3GQTLV0EFCFJ9" localSheetId="16"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hidden="1">#REF!</definedName>
    <definedName name="BEx5IS6UBEJS2W338Y3LVVR5P3W2" hidden="1">#REF!</definedName>
    <definedName name="BEx5ITU42638OWOBF2BOWE37XFP9" hidden="1">'[77]Customer Service Detail'!#REF!</definedName>
    <definedName name="BEx5J0FFP1KS4NGY20AEJI8VREEA" hidden="1">[73]Gross!#REF!</definedName>
    <definedName name="BEx5J7GYI237QJIAG2ISBHV8LHPR" hidden="1">[73]Gross!#REF!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hidden="1">#REF!</definedName>
    <definedName name="BEx5KBXJHZ7URBLIVFSQEZ6IA1NE" hidden="1">#REF!</definedName>
    <definedName name="BEx5KCJ4JCAHU2E4LCLVKFWL64CX" hidden="1">[73]Graph!$F$10:$G$10</definedName>
    <definedName name="BEx5KEBUX6TW98I0JJ7W62H234NW"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hidden="1">#REF!</definedName>
    <definedName name="BEx5KYER580I4T7WTLMUN7NLNP5K" hidden="1">[73]Gross!#REF!</definedName>
    <definedName name="BEx5L0YDTY5BZMQP1C49PJ9HV1YQ" hidden="1">#REF!</definedName>
    <definedName name="BEx5L3I76JOBP7XX5WSQNRBEDN3V" hidden="1">#REF!</definedName>
    <definedName name="BEx5L7P373NMMQAN62GIE1INKAB2" hidden="1">#REF!</definedName>
    <definedName name="BEx5LAOYIHW5GU0UN405WK7LNYMN" hidden="1">'[80]Planning Template'!#REF!</definedName>
    <definedName name="BEx5LAUFQ2C0B8LE8L7NSSN42T5M" hidden="1">#REF!</definedName>
    <definedName name="BEx5LHLB3M6K4ZKY2F42QBZT30ZH" hidden="1">[73]Gross!#REF!</definedName>
    <definedName name="BEx5LI1EP3BPZYCYNTUXK8FBXO9R" hidden="1">[76]Original!#REF!</definedName>
    <definedName name="BEx5LLXOY54VITV5B8NPNOO0OEMR" hidden="1">#REF!</definedName>
    <definedName name="BEx5LRMNU3HXIE1BUMDHRU31F7JJ" hidden="1">[73]Gross!#REF!</definedName>
    <definedName name="BEx5LSJ1LPUAX3ENSPECWPG4J7D1"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hidden="1">#REF!</definedName>
    <definedName name="BEx5M3BGHAFPO5SEIDIXF0MSALR2" hidden="1">[73]Graph!$I$7:$J$7</definedName>
    <definedName name="BEx5M7T5JER9G2MLDH3G50GCW8PO" hidden="1">[73]Graph!$F$7:$G$7</definedName>
    <definedName name="BEx5M95SFMESXGDAYPLA5YDV9K1H" hidden="1">#REF!</definedName>
    <definedName name="BEx5MAIGJD3C3AO0RGLKRTEZBVUE" hidden="1">[73]Graph!$I$6:$J$6</definedName>
    <definedName name="BEx5MAT6PNOOBPKW5CXWRET9IGCT" localSheetId="16" hidden="1">Planning [81]Template!$E$5:$E$8</definedName>
    <definedName name="BEx5MAT6PNOOBPKW5CXWRET9IGCT" localSheetId="1" hidden="1">Planning [81]Template!$E$5:$E$8</definedName>
    <definedName name="BEx5MAT6PNOOBPKW5CXWRET9IGCT" hidden="1">Planning [81]Template!$E$5:$E$8</definedName>
    <definedName name="BEx5MB9BR71LZDG7XXQ2EO58JC5F" localSheetId="16" hidden="1">[73]Gross!#REF!</definedName>
    <definedName name="BEx5MB9BR71LZDG7XXQ2EO58JC5F" localSheetId="1"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hidden="1">#REF!</definedName>
    <definedName name="BEx5MYC4PTZ8KM2Y7NFFR4OJ5609" hidden="1">#REF!</definedName>
    <definedName name="BEx5N4XI4PWB1W9PMZ4O5R0HWTYD" hidden="1">[73]Gross!#REF!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hidden="1">#REF!</definedName>
    <definedName name="BEx5NY5F0MV890URKKSP1PPKJ3F3" hidden="1">#REF!</definedName>
    <definedName name="BEx5NZSSQ6PY99ZX2D7Q9IGOR34W" hidden="1">[73]Gross!#REF!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hidden="1">#REF!</definedName>
    <definedName name="BEx5OG4RPU8W1ETWDWM234NYYYEN" hidden="1">[73]Gross!#REF!</definedName>
    <definedName name="BEx5OHXI4R617RH4NY6VKOI4ZRA2" hidden="1">[73]Graph!$I$11:$J$11</definedName>
    <definedName name="BEx5OL2Q0E5JFZARJK36O2HA9EOU" hidden="1">#REF!</definedName>
    <definedName name="BEx5OL87PVSZSDHUK8KZBXSXHK2L" hidden="1">[73]Graph!$I$11:$J$11</definedName>
    <definedName name="BEx5OODEONVCRZD6WGQDOQ6O0M74" hidden="1">#REF!</definedName>
    <definedName name="BEx5OP9Y43F99O2IT69MKCCXGL61" hidden="1">[73]Gross!#REF!</definedName>
    <definedName name="BEx5OSVA7M1SBZ1T46E08P6C8HS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6" hidden="1">Query [78]!p V [79]A!$D$4:$O$158</definedName>
    <definedName name="BEx5QGIDLDUE409U0KTDZ41XOQAL" localSheetId="1"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hidden="1">#REF!</definedName>
    <definedName name="BEx75LHY9XTUZ1Z2O4FBXPWPS1QT"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hidden="1">#REF!</definedName>
    <definedName name="BEx77VBI9XOPFHKEWU5EHQ9J675Y" hidden="1">[73]Gross!#REF!</definedName>
    <definedName name="BEx77WTB52Y12P066XHAPAWRNDR1" hidden="1">#REF!</definedName>
    <definedName name="BEx7809GQOCLHSNH95VOYIX7P1TV" hidden="1">[73]Gross!#REF!</definedName>
    <definedName name="BEx780K8XAXUHGVZGZWQ74DK4CI3" hidden="1">[73]Gross!#REF!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hidden="1">#REF!</definedName>
    <definedName name="BEx7914KL8U4L5NRXZYURX7HTIKX" hidden="1">[76]Original!#REF!</definedName>
    <definedName name="BEx79384Q1S3BO8PI58Z6CWHG8LM" hidden="1">[83]Data!#REF!</definedName>
    <definedName name="BEx79H0FEIHVFCYWTRZGZLFWMRDX" hidden="1">#REF!</definedName>
    <definedName name="BEx79HRD8NL9EMUOALME68ALFZYA" hidden="1">[73]Graph!$F$6:$G$6</definedName>
    <definedName name="BEx79JK3E6JO8MX4O35A5G8NZCC8" hidden="1">[73]Gross!#REF!</definedName>
    <definedName name="BEx79JPJL9G5H8TXX44851UQH0SS" hidden="1">#REF!</definedName>
    <definedName name="BEx79JUVJBBKYGPF6CRN8NGEQ00O" hidden="1">#REF!</definedName>
    <definedName name="BEx79O1X2ZJ3JO0HM1H11HIFNHO5" hidden="1">[76]Original!#REF!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hidden="1">#REF!</definedName>
    <definedName name="BEx7ASYMO87QTI4OGS8RP4M3OLYE" hidden="1">[73]Graph!$F$8:$G$8</definedName>
    <definedName name="BEx7AVCX9S5RJP3NSZ4QM4E6ERDT" hidden="1">[73]Gross!#REF!</definedName>
    <definedName name="BEx7AVT704ZMAOMB9JGPZ6LXHSQG" hidden="1">#REF!</definedName>
    <definedName name="BEx7AVYIGP0930MV5JEBWRYCJN68" hidden="1">[73]Gross!#REF!</definedName>
    <definedName name="BEx7B11YDBMRZG7EYCKJUO3H1Y6F" hidden="1">[73]Graph!$I$9:$J$9</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hidden="1">#REF!</definedName>
    <definedName name="BEx7BBUDALO9VA4ZLFH3XL65929Y" localSheetId="16" hidden="1">Planning [81]Template!$E$5:$E$8</definedName>
    <definedName name="BEx7BBUDALO9VA4ZLFH3XL65929Y" localSheetId="1"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6" hidden="1">Query [75]Comparative!$D$4:$Q$165</definedName>
    <definedName name="BEx7C4WYSQHIF5L809ICQMX3CS22" localSheetId="1" hidden="1">Query [75]Comparative!$D$4:$Q$165</definedName>
    <definedName name="BEx7C4WYSQHIF5L809ICQMX3CS22" hidden="1">Query [75]Comparative!$D$4:$Q$165</definedName>
    <definedName name="BEx7C93VR7SYRIJS1JO8YZKSFAW9" localSheetId="16" hidden="1">[73]Gross!#REF!</definedName>
    <definedName name="BEx7C93VR7SYRIJS1JO8YZKSFAW9" localSheetId="1" hidden="1">[73]Gross!#REF!</definedName>
    <definedName name="BEx7C93VR7SYRIJS1JO8YZKSFAW9" hidden="1">[73]Gross!#REF!</definedName>
    <definedName name="BEx7CCPC6R1KQQZ2JQU6EFI1G0RM" localSheetId="16" hidden="1">[73]Gross!#REF!</definedName>
    <definedName name="BEx7CCPC6R1KQQZ2JQU6EFI1G0RM" localSheetId="1" hidden="1">[73]Gross!#REF!</definedName>
    <definedName name="BEx7CCPC6R1KQQZ2JQU6EFI1G0RM" hidden="1">[73]Gross!#REF!</definedName>
    <definedName name="BEx7CDAXF5MHW62MV0JHIEM92MPI" localSheetId="16" hidden="1">#REF!</definedName>
    <definedName name="BEx7CDAXF5MHW62MV0JHIEM92MPI" localSheetId="1" hidden="1">#REF!</definedName>
    <definedName name="BEx7CDAXF5MHW62MV0JHIEM92MPI" hidden="1">#REF!</definedName>
    <definedName name="BEx7CIJST9GLS2QD383UK7VUDTGL" localSheetId="16" hidden="1">[73]Gross!#REF!</definedName>
    <definedName name="BEx7CIJST9GLS2QD383UK7VUDTGL" localSheetId="1" hidden="1">[73]Gross!#REF!</definedName>
    <definedName name="BEx7CIJST9GLS2QD383UK7VUDTGL" hidden="1">[73]Gross!#REF!</definedName>
    <definedName name="BEx7CKY554B79YYRUYO9T954IX7P" localSheetId="16" hidden="1">#REF!</definedName>
    <definedName name="BEx7CKY554B79YYRUYO9T954IX7P" hidden="1">#REF!</definedName>
    <definedName name="BEx7CMG3G6KLYJ3BECL0IB317E74" localSheetId="16" hidden="1">#REF!</definedName>
    <definedName name="BEx7CMG3G6KLYJ3BECL0IB317E74" hidden="1">#REF!</definedName>
    <definedName name="BEx7CN1OPV8F04BRSJJSWFTXJAD5" hidden="1">#REF!</definedName>
    <definedName name="BEx7CO8T2XKC7GHDSYNAWTZ9L7YR" hidden="1">[73]Gross!#REF!</definedName>
    <definedName name="BEx7CVL37F4Q6WV07LDTD2DHOQG9" hidden="1">#REF!</definedName>
    <definedName name="BEx7CW1CF00DO8A36UNC2X7K65C2"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hidden="1">#REF!</definedName>
    <definedName name="BEx7DXHVQ3XRVZ2H7QO8TYMIA4P9" hidden="1">[73]Graph!$I$9:$J$9</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hidden="1">#REF!</definedName>
    <definedName name="BEx7G82CKM3NIY1PHNFK28M09PCH" hidden="1">[73]Gross!#REF!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hidden="1">#REF!</definedName>
    <definedName name="BEx7H0JD6I5I8WQLLWOYWY5YWPQE" hidden="1">[73]Gross!#REF!</definedName>
    <definedName name="BEx7H14XCXH7WEXEY1HVO53A6AGH" hidden="1">[73]Gross!#REF!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hidden="1">#REF!</definedName>
    <definedName name="BEx7HNM5QUG90PN1J2VL176TH6KY" hidden="1">'[77]Customer Service Detail'!#REF!</definedName>
    <definedName name="BEx7HONV2V27845SVPTLLCR45VRR" hidden="1">#REF!</definedName>
    <definedName name="BEx7HQ5T9FZ42QWS09UO4DT42Y0R" hidden="1">[73]Gross!#REF!</definedName>
    <definedName name="BEx7HRCZE3CVGON1HV07MT5MNDZ3" hidden="1">[73]Gross!#REF!</definedName>
    <definedName name="BEx7HT5PZ70SAB42SN5CFBYLZXEM" hidden="1">#REF!</definedName>
    <definedName name="BEx7HU7DU2ZPPM48DL2AMBPJ406D" hidden="1">[73]Gross!#REF!</definedName>
    <definedName name="BEx7HWGE2CANG5M17X4C8YNC3N8F" hidden="1">[73]Gross!#REF!</definedName>
    <definedName name="BEx7I1EH1HZDADGNG1YE9PJP0EW7" hidden="1">#REF!</definedName>
    <definedName name="BEx7I8FZ96C5JAHXS18ZV0912LZP" hidden="1">[73]Gross!#REF!</definedName>
    <definedName name="BEx7I9SGESYNAEL21399P062GD4M" localSheetId="16" hidden="1">Planning [81]Template!$E$5:$E$8</definedName>
    <definedName name="BEx7I9SGESYNAEL21399P062GD4M" localSheetId="1" hidden="1">Planning [81]Template!$E$5:$E$8</definedName>
    <definedName name="BEx7I9SGESYNAEL21399P062GD4M" hidden="1">Planning [81]Template!$E$5:$E$8</definedName>
    <definedName name="BEx7IBVYN47SFZIA0K4MDKQZNN9V" localSheetId="16" hidden="1">[73]Gross!#REF!</definedName>
    <definedName name="BEx7IBVYN47SFZIA0K4MDKQZNN9V" localSheetId="1" hidden="1">[73]Gross!#REF!</definedName>
    <definedName name="BEx7IBVYN47SFZIA0K4MDKQZNN9V" hidden="1">[73]Gross!#REF!</definedName>
    <definedName name="BEx7IJTYZHWYWQ1TQVKRC67VVT77" hidden="1">[73]Graph!$C$15:$D$29</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hidden="1">#REF!</definedName>
    <definedName name="BEx7J0B9CAIP25LA5CEMIMLCV2WD" hidden="1">#REF!</definedName>
    <definedName name="BEx7J2V0SLZLLC50XWEAFHQFJT2P" hidden="1">#REF!</definedName>
    <definedName name="BEx7J4YL8Q3BI1MLH16YYQ18IJRD" hidden="1">[73]Gross!#REF!</definedName>
    <definedName name="BEx7J9B4EOP8JPRQCUQJTYF4X0D6" hidden="1">[73]Graph!$F$10:$G$10</definedName>
    <definedName name="BEx7JC5K5TXHIV7BAB3F1IUCTAZP" hidden="1">#REF!</definedName>
    <definedName name="BEx7JFR08KACYXDJ7FOD5V3HO5UI" hidden="1">[73]Graph!$I$7:$J$7</definedName>
    <definedName name="BEx7JH3HGBPI07OHZ5LFYK0UFZQR" hidden="1">[73]Gross!#REF!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hidden="1">#REF!</definedName>
    <definedName name="BEx7KEYPBDXSNROH8M6CDCBN6B50" hidden="1">[73]Gross!#REF!</definedName>
    <definedName name="BEx7KI9DY5VVFXCNP5R4H8CR3MRA" hidden="1">#REF!</definedName>
    <definedName name="BEx7KJRBIRMBJK1RUBBQTZI2JCNT" hidden="1">#REF!</definedName>
    <definedName name="BEx7KL9A3UVS18DUO5US2Q31SJWL" hidden="1">#REF!</definedName>
    <definedName name="BEx7KR92AZ8OH3I7N51J8AU9LRP3" hidden="1">'[77]Customer Service Detail'!#REF!</definedName>
    <definedName name="BEx7KSAS8BZT6H8OQCZ5DNSTMO07" hidden="1">[73]Gross!#REF!</definedName>
    <definedName name="BEx7KT7A25LILR8OS4QFMW15AU8A" hidden="1">#REF!</definedName>
    <definedName name="BEx7KWHTBD21COXVI4HNEQH0Z3L8" hidden="1">[73]Gross!#REF!</definedName>
    <definedName name="BEx7KWY24UYSDR57WCCVR4KEHE7U" hidden="1">'[77]Customer Service Detail'!#REF!</definedName>
    <definedName name="BEx7KXUGRMRSUXCM97Z7VRZQ9JH2"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hidden="1">#REF!</definedName>
    <definedName name="BEx7LJVFQACL9F4DRS9YZQ9R2N30" hidden="1">[73]Gross!#REF!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6" hidden="1">Query [78]!p V [79]A!$D$4:$O$158</definedName>
    <definedName name="BEx7MB59B3I188EQNKQ64D1VWDP8" localSheetId="1" hidden="1">Query [78]!p V [79]A!$D$4:$O$158</definedName>
    <definedName name="BEx7MB59B3I188EQNKQ64D1VWDP8" hidden="1">Query [78]!p V [79]A!$D$4:$O$158</definedName>
    <definedName name="BEx7MG3EEUT3EIYWEE97DKQ2G9ZT" localSheetId="16" hidden="1">#REF!</definedName>
    <definedName name="BEx7MG3EEUT3EIYWEE97DKQ2G9ZT" localSheetId="1" hidden="1">#REF!</definedName>
    <definedName name="BEx7MG3EEUT3EIYWEE97DKQ2G9ZT" hidden="1">#REF!</definedName>
    <definedName name="BEx7MJZO3UKAMJ53UWOJ5ZD4GGMQ" localSheetId="16" hidden="1">[73]Gross!#REF!</definedName>
    <definedName name="BEx7MJZO3UKAMJ53UWOJ5ZD4GGMQ" localSheetId="1" hidden="1">[73]Gross!#REF!</definedName>
    <definedName name="BEx7MJZO3UKAMJ53UWOJ5ZD4GGMQ" hidden="1">[73]Gross!#REF!</definedName>
    <definedName name="BEx7MT4MFNXIVQGAT6D971GZW7CA" localSheetId="16" hidden="1">[73]Gross!#REF!</definedName>
    <definedName name="BEx7MT4MFNXIVQGAT6D971GZW7CA" localSheetId="1" hidden="1">[73]Gross!#REF!</definedName>
    <definedName name="BEx7MT4MFNXIVQGAT6D971GZW7CA" hidden="1">[73]Gross!#REF!</definedName>
    <definedName name="BEx7NE3X8Z6J8PMTHDO51G0HICD5" localSheetId="16" hidden="1">#REF!</definedName>
    <definedName name="BEx7NE3X8Z6J8PMTHDO51G0HICD5" localSheetId="1" hidden="1">#REF!</definedName>
    <definedName name="BEx7NE3X8Z6J8PMTHDO51G0HICD5" hidden="1">#REF!</definedName>
    <definedName name="BEx7NG7GV7TNLEQT9ZQU34E4LSLJ" localSheetId="16" hidden="1">[76]Original!#REF!</definedName>
    <definedName name="BEx7NG7GV7TNLEQT9ZQU34E4LSLJ" localSheetId="1" hidden="1">[76]Original!#REF!</definedName>
    <definedName name="BEx7NG7GV7TNLEQT9ZQU34E4LSLJ" hidden="1">[76]Original!#REF!</definedName>
    <definedName name="BEx7NI062THZAM6I8AJWTFJL91CS" localSheetId="16" hidden="1">[73]Gross!#REF!</definedName>
    <definedName name="BEx7NI062THZAM6I8AJWTFJL91CS" localSheetId="1" hidden="1">[73]Gross!#REF!</definedName>
    <definedName name="BEx7NI062THZAM6I8AJWTFJL91CS" hidden="1">[73]Gross!#REF!</definedName>
    <definedName name="BEx7NOWCCNM1K0ZPAQLRTJVKFMO6" localSheetId="16" hidden="1">[84]Detail!#REF!</definedName>
    <definedName name="BEx7NOWCCNM1K0ZPAQLRTJVKFMO6" hidden="1">[84]Detail!#REF!</definedName>
    <definedName name="BEx7NQ3IBJKTND5YYGQBTGWK7YYG" localSheetId="16" hidden="1">[76]Original!#REF!</definedName>
    <definedName name="BEx7NQ3IBJKTND5YYGQBTGWK7YYG" hidden="1">[76]Original!#REF!</definedName>
    <definedName name="BEx7NTOZU4HESIL4ZGQVMPN5JR1C" localSheetId="16" hidden="1">#REF!</definedName>
    <definedName name="BEx7NTOZU4HESIL4ZGQVMPN5JR1C" hidden="1">#REF!</definedName>
    <definedName name="BEx8YO19DPG3G5D9KLVCUJN7MQ52" localSheetId="16" hidden="1">[74]data!#REF!</definedName>
    <definedName name="BEx8YO19DPG3G5D9KLVCUJN7MQ52" hidden="1">[74]data!#REF!</definedName>
    <definedName name="BEx8YZQ1H213IBG3KV5CCQX38WZM" localSheetId="16" hidden="1">#REF!</definedName>
    <definedName name="BEx8YZQ1H213IBG3KV5CCQX38WZM" hidden="1">#REF!</definedName>
    <definedName name="BEx8ZN3MPQEVXPK7E0V4CA9H1AFX" localSheetId="16" hidden="1">[76]Original!#REF!</definedName>
    <definedName name="BEx8ZN3MPQEVXPK7E0V4CA9H1AFX" hidden="1">[76]Original!#REF!</definedName>
    <definedName name="BEx8ZNP7794T1F20XBKV0AH3Q4IR" localSheetId="16" hidden="1">#REF!</definedName>
    <definedName name="BEx8ZNP7794T1F20XBKV0AH3Q4IR" hidden="1">#REF!</definedName>
    <definedName name="BEx8ZRAOM7HF2ZJ6AH246HOEA768" localSheetId="16"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hidden="1">#REF!</definedName>
    <definedName name="BEx90QD3G04UG7FEFLLXWT949PBR" hidden="1">#REF!</definedName>
    <definedName name="BEx90VGH5H09ON2QXYC9WIIEU98T" hidden="1">[73]Gross!#REF!</definedName>
    <definedName name="BEx9175B70QXYAU5A8DJPGZQ46L9" hidden="1">[73]Gross!#REF!</definedName>
    <definedName name="BEx917QTZAYKMWFVDPZEDX8FH1J3" hidden="1">#REF!</definedName>
    <definedName name="BEx91AQQRTV87AO27VWHSFZAD4ZR" hidden="1">[73]Gross!#REF!</definedName>
    <definedName name="BEx91BXX2VMKTVELI4S14N1B1ETF" hidden="1">#REF!</definedName>
    <definedName name="BEx91FU57YXJK7RHMFDKKYY2JFS7" hidden="1">'[77]Customer Service Detail'!#REF!</definedName>
    <definedName name="BEx91GL3GEN0CGK4N9EHE44RROL5" hidden="1">#REF!</definedName>
    <definedName name="BEx91KXLTRYJVT47UU2JUUFNKFUT" hidden="1">'[77]Customer Service Detail'!#REF!</definedName>
    <definedName name="BEx91L8FLL5CWLA2CDHKCOMGVDZN" hidden="1">[73]Gross!#REF!</definedName>
    <definedName name="BEx91OTVH9ZDBC3QTORU8RZX4EOC" hidden="1">[73]Gross!#REF!</definedName>
    <definedName name="BEx91QH5JRZKQP1GPN2SQMR3CKAG" hidden="1">[73]Gross!#REF!</definedName>
    <definedName name="BEx91ROALDNHO7FI4X8L61RH4UJE" hidden="1">[73]Gross!#REF!</definedName>
    <definedName name="BEx91RTN8E7HHEDIOLGHZ3GNZLYY" hidden="1">#REF!</definedName>
    <definedName name="BEx91TMID71GVYH0U16QM1RV3PX0" hidden="1">[73]Gross!#REF!</definedName>
    <definedName name="BEx91VF2D78PAF337E3L2L81K9W2" hidden="1">[73]Gross!#REF!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hidden="1">#REF!</definedName>
    <definedName name="BEx929YGVS1SWUVBOM0JDPJFRIAE"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hidden="1">#REF!</definedName>
    <definedName name="BEx92WL00FKQYWSED0DHOS3XUB1R" hidden="1">#REF!</definedName>
    <definedName name="BEx935VHGQGAJAXJKSPCC6GC2KIE" hidden="1">[73]Graph!$F$9:$G$9</definedName>
    <definedName name="BEx936RV1BC4AUU8JYKFVWYVQNIM" hidden="1">#REF!</definedName>
    <definedName name="BEx93B9OULL2YGC896XXYAAJSTRK" hidden="1">[73]Gross!#REF!</definedName>
    <definedName name="BEx93EF2OPUY92WSYH0W2RMHNX2M" hidden="1">[73]Graph!$F$9:$G$9</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hidden="1">#REF!</definedName>
    <definedName name="BEx93RGBYRGUIM3LMN3AFB7M5YO5" hidden="1">#REF!</definedName>
    <definedName name="BEx93RWFAF6YJGYUTITVM445C02U"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hidden="1">#REF!</definedName>
    <definedName name="BEx948ZFFQWVIDNG4AZAUGGGEB5U" hidden="1">[73]Gross!#REF!</definedName>
    <definedName name="BEx949A8H3LWSBX41CL3JLWHJBAL" hidden="1">#REF!</definedName>
    <definedName name="BEx94BU07VFVZJX4P7LID1GMHPAG" hidden="1">#REF!</definedName>
    <definedName name="BEx94CKXERAGM594AWJ8KT4S48L6" hidden="1">#REF!</definedName>
    <definedName name="BEx94CKXG92OMURH41SNU6IOHK4J" hidden="1">[73]Gross!#REF!</definedName>
    <definedName name="BEx94E8CBMGM9YP8Z0W8OWHAAZH1" hidden="1">[73]Graph!$F$9:$G$9</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hidden="1">#REF!</definedName>
    <definedName name="BEx94R4ANOANUXCXDDJH838PNTYP" hidden="1">'[80]Planning Template'!#REF!</definedName>
    <definedName name="BEx94UETMN1PSBAFTPUASKTU7GCU" hidden="1">#REF!</definedName>
    <definedName name="BEx94Z7GV5AIURE7F1KFARW9RLZ3" hidden="1">#REF!</definedName>
    <definedName name="BEx952NLNIDKZDVOMQI8B5NLE1JG" hidden="1">#REF!</definedName>
    <definedName name="BEx953PB6S6ECMD8N0JSW0CBG0DA" hidden="1">[73]Gross!#REF!</definedName>
    <definedName name="BEx955NIAWX5OLAHMTV6QFUZPR30" hidden="1">[73]Gross!#REF!</definedName>
    <definedName name="BEx9581TYVI2M5TT4ISDAJV4W7Z6" hidden="1">[73]Gross!#REF!</definedName>
    <definedName name="BEx95ML193K825E3THX56JPYNRH3" hidden="1">#REF!</definedName>
    <definedName name="BEx95NHF4RVUE0YDOAFZEIVBYJXD" hidden="1">[73]Gross!#REF!</definedName>
    <definedName name="BEx95QBZMG0E2KQ9BERJ861QLYN3"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hidden="1">#REF!</definedName>
    <definedName name="BEx96HR7MPIVTSMKLV3ZPLRF0ZW1" hidden="1">#REF!</definedName>
    <definedName name="BEx96KR21O7H9R29TN0S45Y3QPUK" hidden="1">[73]Gross!#REF!</definedName>
    <definedName name="BEx96NQZB1Y0SPB8YAKELLNGOS7F" localSheetId="16" hidden="1">Query [78]!p V [79]A!$A$3:$B$20</definedName>
    <definedName name="BEx96NQZB1Y0SPB8YAKELLNGOS7F" localSheetId="1" hidden="1">Query [78]!p V [79]A!$A$3:$B$20</definedName>
    <definedName name="BEx96NQZB1Y0SPB8YAKELLNGOS7F" hidden="1">Query [78]!p V [79]A!$A$3:$B$20</definedName>
    <definedName name="BEx96SUFKHHFE8XQ6UUO6ILDOXHO" localSheetId="16" hidden="1">[73]Gross!#REF!</definedName>
    <definedName name="BEx96SUFKHHFE8XQ6UUO6ILDOXHO" localSheetId="1" hidden="1">[73]Gross!#REF!</definedName>
    <definedName name="BEx96SUFKHHFE8XQ6UUO6ILDOXHO" hidden="1">[73]Gross!#REF!</definedName>
    <definedName name="BEx96UN4YWXBDEZ1U1ZUIPP41Z7I" localSheetId="16" hidden="1">[73]Gross!#REF!</definedName>
    <definedName name="BEx96UN4YWXBDEZ1U1ZUIPP41Z7I" localSheetId="1"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hidden="1">#REF!</definedName>
    <definedName name="BEx978KSD61YJH3S9DGO050R2EHA" hidden="1">[73]Gross!#REF!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hidden="1">#REF!</definedName>
    <definedName name="BEx97MNUZQ1Z0AO2FL7XQYVNCPR7" hidden="1">[73]Gross!#REF!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hidden="1">#REF!</definedName>
    <definedName name="BEx98C50FZ8IZW6NVLJQQHIW2I4B" hidden="1">#REF!</definedName>
    <definedName name="BEx98IFKNJFGZFLID1YTRFEG1SXY" hidden="1">[73]Gross!#REF!</definedName>
    <definedName name="BEx98LKT1J09Q1OIFDM7DUIG60OH" hidden="1">#REF!</definedName>
    <definedName name="BEx98LVKHHEAL87X1YKBT2QQ3OJ6" localSheetId="16" hidden="1">Query [75]Comparative!$D$4:$Q$165</definedName>
    <definedName name="BEx98LVKHHEAL87X1YKBT2QQ3OJ6" localSheetId="1" hidden="1">Query [75]Comparative!$D$4:$Q$165</definedName>
    <definedName name="BEx98LVKHHEAL87X1YKBT2QQ3OJ6" hidden="1">Query [75]Comparative!$D$4:$Q$165</definedName>
    <definedName name="BEx98M12QTFQXL9J98CP0H6SU6FP" localSheetId="16" hidden="1">#REF!</definedName>
    <definedName name="BEx98M12QTFQXL9J98CP0H6SU6FP" localSheetId="1" hidden="1">#REF!</definedName>
    <definedName name="BEx98M12QTFQXL9J98CP0H6SU6FP" hidden="1">#REF!</definedName>
    <definedName name="BEx98RKLEESP7EBVU34EFSWR48QO" localSheetId="16" hidden="1">#REF!</definedName>
    <definedName name="BEx98RKLEESP7EBVU34EFSWR48QO" hidden="1">#REF!</definedName>
    <definedName name="BEx9915UVD4G7RA3IMLFZ0LG3UA2" localSheetId="16" hidden="1">[73]Gross!#REF!</definedName>
    <definedName name="BEx9915UVD4G7RA3IMLFZ0LG3UA2" hidden="1">[73]Gross!#REF!</definedName>
    <definedName name="BEx992CZON8AO7U7V88VN1JBO0MG" localSheetId="16" hidden="1">[73]Gross!#REF!</definedName>
    <definedName name="BEx992CZON8AO7U7V88VN1JBO0MG" hidden="1">[73]Gross!#REF!</definedName>
    <definedName name="BEx9952469XMFGSPXL7CMXHPJF90" localSheetId="16" hidden="1">[73]Gross!#REF!</definedName>
    <definedName name="BEx9952469XMFGSPXL7CMXHPJF90" hidden="1">[73]Gross!#REF!</definedName>
    <definedName name="BEx995I8N47IISHUBVFEGNT1SLIZ" localSheetId="16"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hidden="1">#REF!</definedName>
    <definedName name="BEx99FZZUWM7ZB79QEWVSPBFXNKF" hidden="1">#REF!</definedName>
    <definedName name="BEx99M55RVJXCINQAB1OKL6DX8Z3" hidden="1">'[80]Planning Template'!#REF!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hidden="1">#REF!</definedName>
    <definedName name="BEx9AIYI7BJSCEP4OA3F2RD5D4G3" hidden="1">#REF!</definedName>
    <definedName name="BEx9AKWPNM58M88D1ZL7PKKW6ES3" hidden="1">[73]Graph!$I$10:$J$10</definedName>
    <definedName name="BEx9ANGDRC4R26CW9HE4ZHW4WJSP"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hidden="1">#REF!</definedName>
    <definedName name="BEx9B1ZJPZA5TUMP1QZDVJPZE3GN" hidden="1">#REF!</definedName>
    <definedName name="BEx9B5FQMAXRCX2MQXWDAJC9B6TE" hidden="1">#REF!</definedName>
    <definedName name="BEx9B66MDZ8BFBIDM0YMKAT3CIQX" hidden="1">[76]Original!#REF!</definedName>
    <definedName name="BEx9B8A5186FNTQQNLIO5LK02ABI" hidden="1">[73]Gross!#REF!</definedName>
    <definedName name="BEx9B8VR20E2CILU4CDQUQQ9ONXK"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hidden="1">[86]!____________bb2 [87]Sheet!$A$12:$U$335</definedName>
    <definedName name="BEx9C2EGD36XGQWMN1JQANAQFVS4" hidden="1">#REF!</definedName>
    <definedName name="BEx9C590HJ2O31IWJB73C1HR74AI" hidden="1">[73]Gross!#REF!</definedName>
    <definedName name="BEx9CASJ96DRBTZISXTRZ4ZIR1X4" hidden="1">#REF!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hidden="1">#REF!</definedName>
    <definedName name="BEx9CSH4PGVJB971U0BPU0GZR0X9" hidden="1">#REF!</definedName>
    <definedName name="BEx9CT874DGM2K1O05SDLCCCM5FD" localSheetId="16" hidden="1">Planning [81]Template!$A$10:$H$21</definedName>
    <definedName name="BEx9CT874DGM2K1O05SDLCCCM5FD" localSheetId="1"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hidden="1">#REF!</definedName>
    <definedName name="BEx9DIZXF9X0GE90ROFYKV6K3PM9" hidden="1">[73]Graph!$I$11:$J$11</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hidden="1">#REF!</definedName>
    <definedName name="BEx9E985663ZKOL38UDDLTGRNGZO"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hidden="1">#REF!</definedName>
    <definedName name="BEx9EHGQHOBSWB60JAPUOVE46FK0" hidden="1">[73]Graph!$I$7:$J$7</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hidden="1">#REF!</definedName>
    <definedName name="BEx9FJTSRCZ3ZXT3QVBJT5NF8T7V" hidden="1">[73]Gross!#REF!</definedName>
    <definedName name="BEx9FLRVEKHKYUC14ZMVEXYYH8R8" hidden="1">[73]Graph!$I$11:$J$11</definedName>
    <definedName name="BEx9FLRVQAYSHPL165WHTHU37UET" hidden="1">#REF!</definedName>
    <definedName name="BEx9FRBEEYPS5HLS3XT34AKZN94G" hidden="1">[73]Gross!#REF!</definedName>
    <definedName name="BEx9FUGRGX20BECNV9PC1850WDJU" hidden="1">#REF!</definedName>
    <definedName name="BEx9G17GB2V3PQ50QQFW2NROEZT9" hidden="1">[73]Graph!$F$10:$G$10</definedName>
    <definedName name="BEx9G7YBT42GX0655YNLGPOMBK53" hidden="1">#REF!</definedName>
    <definedName name="BEx9G892CF6SM99J007LDYZPPYNL" hidden="1">[73]Graph!$F$9:$G$9</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hidden="1">#REF!</definedName>
    <definedName name="BEx9H8YR0E906F1JXZMBX3LNT004" hidden="1">[73]Gross!#REF!</definedName>
    <definedName name="BEx9H9V5D52IFWEZD3I221Z2VYVD" hidden="1">[73]Graph!$F$8:$G$8</definedName>
    <definedName name="BEx9HFUWJK99T5RGRK0846FCEPJ9"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hidden="1">#REF!</definedName>
    <definedName name="BEx9I1A9UG78GP1J89KMYE3TPXT3" hidden="1">[76]Original!#REF!</definedName>
    <definedName name="BEx9I8XIG7E5NB48QQHXP23FIN60" hidden="1">[73]Gross!#REF!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hidden="1">#REF!</definedName>
    <definedName name="BEx9IW5MFLXTVCJHVUZTUH93AXOS" hidden="1">[73]Gross!#REF!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hidden="1">#REF!</definedName>
    <definedName name="BExAXEDC2IXZ6Z8R5OUFS8OGJR89" hidden="1">[73]Graph!$I$10:$J$10</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hidden="1">#REF!</definedName>
    <definedName name="BExAXP09GI24J5K96AEMB7M89EA5" hidden="1">#REF!</definedName>
    <definedName name="BExAXPRBFTY6GRKMFRQZ3LW1JED3" hidden="1">[83]Data!#REF!</definedName>
    <definedName name="BExAXXEE9XOG0VX6FJ3WHL1D0VFV" hidden="1">#REF!</definedName>
    <definedName name="BExAXZ1SRNHEKWLR4M0FBOO7GTKG" hidden="1">#REF!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hidden="1">#REF!</definedName>
    <definedName name="BExAYE6LNIEBR9DSNI5JGNITGKIT" hidden="1">[73]Gross!#REF!</definedName>
    <definedName name="BExAYHMLXGGO25P8HYB2S75DEB4F" hidden="1">[73]Gross!#REF!</definedName>
    <definedName name="BExAYI8CM7E9M2SP85GC6V4OCIFY" hidden="1">#REF!</definedName>
    <definedName name="BExAYIDNIPD5UFEIP29AY11VWQF0" hidden="1">#REF!</definedName>
    <definedName name="BExAYJQ9G4ZXJFPWD4VIWQU6WUFT" hidden="1">'[77]Customer Service Detail'!#REF!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hidden="1">#REF!</definedName>
    <definedName name="BExAYY9H9COOT46HJLPVDLTO12UL" hidden="1">[73]Gross!#REF!</definedName>
    <definedName name="BExAZ5RA9SI3LT93OFVOFFJ547I8" hidden="1">#REF!</definedName>
    <definedName name="BExAZ91Y3C2Z16K66G13TB6IGPQB" hidden="1">#REF!</definedName>
    <definedName name="BExAZCNEGB4JYHC8CZ51KTN890US" hidden="1">[73]Gross!#REF!</definedName>
    <definedName name="BExAZFCI302YFYRDJYQDWQQL0Q0O" hidden="1">[73]Gross!#REF!</definedName>
    <definedName name="BExAZFY28SCSQCG5CPGY0JEHBG98" hidden="1">#REF!</definedName>
    <definedName name="BExAZLHLST9OP89R1HJMC1POQG8H"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6" hidden="1">Query [75]Comparative!$D$4:$Q$165</definedName>
    <definedName name="BExB1GMD31ZB7CZY2OGA5V95URNK" localSheetId="1"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hidden="1">#REF!</definedName>
    <definedName name="BExB2VVC2JILGG5ZNP7FVM9VLXKB" hidden="1">[74]data!#REF!</definedName>
    <definedName name="BExB2ZRLRJ9VVABY26ALAAUNZDYH" hidden="1">#REF!</definedName>
    <definedName name="BExB30IP1DNKNQ6PZ5ERUGR5MK4Z" hidden="1">[73]Gross!#REF!</definedName>
    <definedName name="BExB35M4M9VQF0DHGYBEA3KV711P" hidden="1">[73]Graph!$I$8:$J$8</definedName>
    <definedName name="BExB3B5ODRMVHUU5S3ZNAA6YLZH4" hidden="1">#REF!</definedName>
    <definedName name="BExB3NW48L9XSYTULWR956B7GR6U" hidden="1">#REF!</definedName>
    <definedName name="BExB3OCEAGW2J8YC241B3E9J7Y9M" hidden="1">#REF!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hidden="1">#REF!</definedName>
    <definedName name="BExB5EDO9XUKHF74X3HAU2WPPHZH" hidden="1">[73]Gross!#REF!</definedName>
    <definedName name="BExB5EZ9AG7UG79KVEB75Q5Z435T" hidden="1">#REF!</definedName>
    <definedName name="BExB5G6EH68AYEP1UT0GHUEL3SLN" hidden="1">[73]Gross!#REF!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hidden="1">#REF!</definedName>
    <definedName name="BExB610DZWIJP1B72U9QM42COH2B" hidden="1">[73]Gross!#REF!</definedName>
    <definedName name="BExB62NNFZZ7JDNI73XPW3GJC3NG" localSheetId="16" hidden="1">Query [75]Comparative!$D$4:$Q$164</definedName>
    <definedName name="BExB62NNFZZ7JDNI73XPW3GJC3NG" localSheetId="1"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6" hidden="1">Query [75]Comparative!$A$3:$B$20</definedName>
    <definedName name="BExB6TH8MGLV86NOOBR5OLGF8FMT" localSheetId="1" hidden="1">Query [75]Comparative!$A$3:$B$20</definedName>
    <definedName name="BExB6TH8MGLV86NOOBR5OLGF8FMT" hidden="1">Query [75]Comparative!$A$3:$B$20</definedName>
    <definedName name="BExB719SGNX4Y8NE6JEXC555K596" localSheetId="16" hidden="1">[73]Gross!#REF!</definedName>
    <definedName name="BExB719SGNX4Y8NE6JEXC555K596" localSheetId="1" hidden="1">[73]Gross!#REF!</definedName>
    <definedName name="BExB719SGNX4Y8NE6JEXC555K596" hidden="1">[73]Gross!#REF!</definedName>
    <definedName name="BExB7265DCHKS7V2OWRBXCZTEIW9" localSheetId="16" hidden="1">[73]Gross!#REF!</definedName>
    <definedName name="BExB7265DCHKS7V2OWRBXCZTEIW9" localSheetId="1" hidden="1">[73]Gross!#REF!</definedName>
    <definedName name="BExB7265DCHKS7V2OWRBXCZTEIW9" hidden="1">[73]Gross!#REF!</definedName>
    <definedName name="BExB73DAG0L10ZK0L6HQWV9BISN7" localSheetId="16"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hidden="1">#REF!</definedName>
    <definedName name="BExB7MZYL80UVVKNEVZQFAXJDECK"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hidden="1">#REF!</definedName>
    <definedName name="BExB8BVHN942SQFAJ128XCO1E1IH" hidden="1">[76]Original!#REF!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hidden="1">#REF!</definedName>
    <definedName name="BExB9J17A4ZFYLQ8UDX0OMTKU5T7" hidden="1">[73]Gross!#REF!</definedName>
    <definedName name="BExB9JBZ7DKEV0KFVU9VMJKAFR1F" hidden="1">#REF!</definedName>
    <definedName name="BExB9Q2MZZHBGW8QQKVEYIMJBPIE" hidden="1">[73]Gross!#REF!</definedName>
    <definedName name="BExB9S66MFUL9J891R547MSVIVV1" hidden="1">[73]Graph!$F$11:$G$11</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hidden="1">#REF!</definedName>
    <definedName name="BExBACP7HPPYYENBXV7CHRC3IY7K" hidden="1">#REF!</definedName>
    <definedName name="BExBAD5FUCRLZ2KUDG9O6HPP0ZGN" hidden="1">#REF!</definedName>
    <definedName name="BExBADR0QT9CZTM4YJRAYU11ZMAU" hidden="1">#REF!</definedName>
    <definedName name="BExBAGQYIBV77JKN346FU4VT1MB4" hidden="1">[73]Graph!$F$11:$G$11</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hidden="1">#REF!</definedName>
    <definedName name="BExBAZ13D3F1DVJQ6YJ8JGUYEYJE" hidden="1">[73]Gross!#REF!</definedName>
    <definedName name="BExBB08960A8N1Z7EXJMIOEGL12K" hidden="1">#REF!</definedName>
    <definedName name="BExBB1VJCCIK00Z2DDMPC8AFUFC2" hidden="1">#REF!</definedName>
    <definedName name="BExBB9D9GNURCRZN3NR6UY375OX5" hidden="1">[73]Graph!$I$6:$J$6</definedName>
    <definedName name="BExBB9TIXMOOBG1QZN8AMGE95FT9" hidden="1">#REF!</definedName>
    <definedName name="BExBBA9N9KA0YL80OUH4N2CGR7Y7" hidden="1">[86]!____________bb2 [87]Sheet!$A$12:$U$17</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6" hidden="1">_xludf.Input [87]Sheet!$A$12:$U$449</definedName>
    <definedName name="BExBBV8XD223VKETY4T1I7D293P5" localSheetId="1" hidden="1">_xludf.Input [87]Sheet!$A$12:$U$449</definedName>
    <definedName name="BExBBV8XD223VKETY4T1I7D293P5" hidden="1">_xludf.Input [87]Sheet!$A$12:$U$449</definedName>
    <definedName name="BExBBV8XVMD9CKZY711T0BN7H3PM" localSheetId="16" hidden="1">[73]Gross!#REF!</definedName>
    <definedName name="BExBBV8XVMD9CKZY711T0BN7H3PM" localSheetId="1" hidden="1">[73]Gross!#REF!</definedName>
    <definedName name="BExBBV8XVMD9CKZY711T0BN7H3PM" hidden="1">[73]Gross!#REF!</definedName>
    <definedName name="BExBBWQUUO9XK4TQJDFPT6GAB0EN" localSheetId="16" hidden="1">#REF!</definedName>
    <definedName name="BExBBWQUUO9XK4TQJDFPT6GAB0EN" localSheetId="1"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hidden="1">#REF!</definedName>
    <definedName name="BExBCDTV7GTBOTIE9EFJ36EX4FKM" hidden="1">[73]Graph!$F$8:$G$8</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hidden="1">#REF!</definedName>
    <definedName name="BExBCZUU1UR90PQUCOSYNFQQTXI1" hidden="1">[73]Graph!$I$10:$J$10</definedName>
    <definedName name="BExBD17AIQCG4V2QJOZTVUX7DTAF" hidden="1">#REF!</definedName>
    <definedName name="BExBD1CR31JE4TBZEMZ6ZNRFIDNP" hidden="1">[73]Graph!$I$9:$J$9</definedName>
    <definedName name="BExBD35IFO3YXBTPU8JADK9ARBBN" hidden="1">#REF!</definedName>
    <definedName name="BExBD4I559NXSV6J07Q343TKYMVJ" hidden="1">[73]Gross!#REF!</definedName>
    <definedName name="BExBD6G7RER31XGADY20NAZIDVR5" localSheetId="16" hidden="1">Query [75]Comparative!$A$3:$B$20</definedName>
    <definedName name="BExBD6G7RER31XGADY20NAZIDVR5" localSheetId="1" hidden="1">Query [75]Comparative!$A$3:$B$20</definedName>
    <definedName name="BExBD6G7RER31XGADY20NAZIDVR5" hidden="1">Query [75]Comparative!$A$3:$B$20</definedName>
    <definedName name="BExBD95ARP5HEC3M70CBJO07WSOX" localSheetId="16" hidden="1">#REF!</definedName>
    <definedName name="BExBD95ARP5HEC3M70CBJO07WSOX" localSheetId="1" hidden="1">#REF!</definedName>
    <definedName name="BExBD95ARP5HEC3M70CBJO07WSOX" hidden="1">#REF!</definedName>
    <definedName name="BExBDACHMLB22PJZ4OCDDI5208AU" localSheetId="16" hidden="1">#REF!</definedName>
    <definedName name="BExBDACHMLB22PJZ4OCDDI5208AU" hidden="1">#REF!</definedName>
    <definedName name="BExBDBZQLTX3OGFYGULQFK5WEZU5" localSheetId="16" hidden="1">[73]Gross!#REF!</definedName>
    <definedName name="BExBDBZQLTX3OGFYGULQFK5WEZU5" hidden="1">[73]Gross!#REF!</definedName>
    <definedName name="BExBDEJK6QZJZN9LO19AJT5TZ416" hidden="1">#REF!</definedName>
    <definedName name="BExBDEUCD5VUTVIIXAVMDCK8A1Z6" hidden="1">[86]!____________bb2 [87]Sheet!$E$6:$E$8</definedName>
    <definedName name="BExBDFFVFH3DJSJY31OLK35OYFU2" hidden="1">#REF!</definedName>
    <definedName name="BExBDJS9TUEU8Z84IV59E5V4T8K6" hidden="1">[73]Gross!#REF!</definedName>
    <definedName name="BExBDKOMSVH4XMH52CFJ3F028I9R" hidden="1">[73]Gross!#REF!</definedName>
    <definedName name="BExBDM6KWOJ5M9GLJADOSVIH5E7T" hidden="1">#REF!</definedName>
    <definedName name="BExBDOQD38T5RQUPVEEMCCHPUE81" hidden="1">#REF!</definedName>
    <definedName name="BExBDQJ2XW0SGVZFMNN23L1QFDL0" hidden="1">#REF!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hidden="1">#REF!</definedName>
    <definedName name="BExBDWDG2GXBTEGBOQMQLB38QUEV" hidden="1">[73]Graph!$F$6:$G$6</definedName>
    <definedName name="BExBDZITI2UCDSH0V24NITQG9SFA" hidden="1">[73]Graph!$I$7:$J$7</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hidden="1">#REF!</definedName>
    <definedName name="BExBFK0KV8IMHGRFT3VS2JPD76Z7" hidden="1">#REF!</definedName>
    <definedName name="BExBFU7FCP9HDWB4NEBFW80WBRJC" hidden="1">#REF!</definedName>
    <definedName name="BExBG1ED81J2O4A2S5F5Y3BPHMCR"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hidden="1">#REF!</definedName>
    <definedName name="BExCS3HW67O7Y2O19R8DZF6W7I91" hidden="1">#REF!</definedName>
    <definedName name="BExCS6SLRCBH006GNRE27HFRHP40"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hidden="1">#REF!</definedName>
    <definedName name="BExCTXVQ5INUDCY4S3LLLQDKECS1" hidden="1">#REF!</definedName>
    <definedName name="BExCTYS2KX0QANOLT8LGZ9WV3S3T"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hidden="1">#REF!</definedName>
    <definedName name="BExCU7X2ZU6NDFLRK8QIXFZC9M4K" hidden="1">#REF!</definedName>
    <definedName name="BExCU8O54I3P3WRYWY1CRP3S78QY" hidden="1">[73]Gross!#REF!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hidden="1">#REF!</definedName>
    <definedName name="BExCV5SBQ1WSZTX4USGPR5LGEN0U" hidden="1">#REF!</definedName>
    <definedName name="BExCV634L7SVHGB0UDDTRRQ2Q72H" hidden="1">[73]Gross!#REF!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6" hidden="1">Query [75]Comparative!$D$4:$Q$165</definedName>
    <definedName name="BExCVL7X79DLNTP4KMJU9JMNXPUE" localSheetId="1" hidden="1">Query [75]Comparative!$D$4:$Q$165</definedName>
    <definedName name="BExCVL7X79DLNTP4KMJU9JMNXPUE" hidden="1">Query [75]Comparative!$D$4:$Q$165</definedName>
    <definedName name="BExCVO7YIUDKJN6MDBSE4TP7DQ4T" localSheetId="16" hidden="1">[76]Original!#REF!</definedName>
    <definedName name="BExCVO7YIUDKJN6MDBSE4TP7DQ4T" localSheetId="1" hidden="1">[76]Original!#REF!</definedName>
    <definedName name="BExCVO7YIUDKJN6MDBSE4TP7DQ4T" hidden="1">[76]Original!#REF!</definedName>
    <definedName name="BExCVV44WY5807WGMTGKPW0GT256" localSheetId="16" hidden="1">[73]Gross!#REF!</definedName>
    <definedName name="BExCVV44WY5807WGMTGKPW0GT256" localSheetId="1"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6" hidden="1">Planning [81]Template!$A$10:$G$44</definedName>
    <definedName name="BExCW4UQ3UH2Q8I8LIJ0O3QGE6J2" localSheetId="1" hidden="1">Planning [81]Template!$A$10:$G$44</definedName>
    <definedName name="BExCW4UQ3UH2Q8I8LIJ0O3QGE6J2" hidden="1">Planning [81]Template!$A$10:$G$44</definedName>
    <definedName name="BExCW9Y5HWU4RJTNX74O6L24VGCK" localSheetId="16" hidden="1">[73]Gross!#REF!</definedName>
    <definedName name="BExCW9Y5HWU4RJTNX74O6L24VGCK" localSheetId="1" hidden="1">[73]Gross!#REF!</definedName>
    <definedName name="BExCW9Y5HWU4RJTNX74O6L24VGCK" hidden="1">[73]Gross!#REF!</definedName>
    <definedName name="BExCWKA9JV9TKU8XV980TCQKUKQ8" localSheetId="16" hidden="1">#REF!</definedName>
    <definedName name="BExCWKA9JV9TKU8XV980TCQKUKQ8" localSheetId="1" hidden="1">#REF!</definedName>
    <definedName name="BExCWKA9JV9TKU8XV980TCQKUKQ8" hidden="1">#REF!</definedName>
    <definedName name="BExCWM8JQB8SI9MNZVUOQN3547K8" localSheetId="16" hidden="1">#REF!</definedName>
    <definedName name="BExCWM8JQB8SI9MNZVUOQN3547K8" hidden="1">#REF!</definedName>
    <definedName name="BExCWOBVOESHXLNFULF3L3PHKV9U" localSheetId="16" hidden="1">'[77]Customer Service Detail'!#REF!</definedName>
    <definedName name="BExCWOBVOESHXLNFULF3L3PHKV9U" hidden="1">'[77]Customer Service Detail'!#REF!</definedName>
    <definedName name="BExCWP2YCA04PGYT4V2CKSHBG2N7" hidden="1">#REF!</definedName>
    <definedName name="BExCWPDPESGZS07QGBLSBWDNVJLZ" hidden="1">[73]Gross!#REF!</definedName>
    <definedName name="BExCWQKW1KPFIV4UOSQCS5KCD3TY" hidden="1">#REF!</definedName>
    <definedName name="BExCWRH8SPKI7PCV0YP4A938QO15" hidden="1">'[80]Planning Template'!#REF!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hidden="1">#REF!</definedName>
    <definedName name="BExCXILMURGYMAH6N5LF5DV6K3GM" hidden="1">[73]Gross!#REF!</definedName>
    <definedName name="BExCXQUFBMXQ1650735H48B1AZT3" hidden="1">[73]Gross!#REF!</definedName>
    <definedName name="BExCXQZQLKSB75QNY6V0PAMXR30C" hidden="1">#REF!</definedName>
    <definedName name="BExCXR58X9AWQ0NOCTKNLIS9PBMT" localSheetId="16" hidden="1">Query [75]Comparative!$D$4:$Q$165</definedName>
    <definedName name="BExCXR58X9AWQ0NOCTKNLIS9PBMT" localSheetId="1" hidden="1">Query [75]Comparative!$D$4:$Q$165</definedName>
    <definedName name="BExCXR58X9AWQ0NOCTKNLIS9PBMT" hidden="1">Query [75]Comparative!$D$4:$Q$165</definedName>
    <definedName name="BExCXUFX19ADNJAUPHJ62T1ZS5A4" localSheetId="16" hidden="1">#REF!</definedName>
    <definedName name="BExCXUFX19ADNJAUPHJ62T1ZS5A4" localSheetId="1" hidden="1">#REF!</definedName>
    <definedName name="BExCXUFX19ADNJAUPHJ62T1ZS5A4" hidden="1">#REF!</definedName>
    <definedName name="BExCY2DQO9VLA77Q7EG3T0XNXX4F" localSheetId="16" hidden="1">[73]Gross!#REF!</definedName>
    <definedName name="BExCY2DQO9VLA77Q7EG3T0XNXX4F" localSheetId="1" hidden="1">[73]Gross!#REF!</definedName>
    <definedName name="BExCY2DQO9VLA77Q7EG3T0XNXX4F" hidden="1">[73]Gross!#REF!</definedName>
    <definedName name="BExCY4BZ22FWZU6GX4SY9CNS3QI4" localSheetId="16"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hidden="1">#REF!</definedName>
    <definedName name="BExCYMWYB9D7JPOGBVO2LO6J21VE" hidden="1">#REF!</definedName>
    <definedName name="BExCYN29EST44QU0KNWVSEPOS49L" hidden="1">#REF!</definedName>
    <definedName name="BExCYP0C3ADAM4KWHD9RLU0RXKAX" hidden="1">'[80]Planning Template'!#REF!</definedName>
    <definedName name="BExCYPRC5HJE6N2XQTHCT6NXGP8N" hidden="1">[73]Gross!#REF!</definedName>
    <definedName name="BExCYR9AMB5ESJM6271N5WKEIG7M" hidden="1">#REF!</definedName>
    <definedName name="BExCYUK0I3UEXZNFDW71G6Z6D8XR" hidden="1">[73]Gross!#REF!</definedName>
    <definedName name="BExCYYG7S1O0HAMZ737RJH45LQX5" hidden="1">#REF!</definedName>
    <definedName name="BExCZ8XVSCXCFQ3QXE0AGEZB6Q1N" hidden="1">#REF!</definedName>
    <definedName name="BExCZBHJ4ZDFD4N4ZS7VAL7FA7P7" hidden="1">[73]Graph!$F$9:$G$9</definedName>
    <definedName name="BExCZEMVD9Z5WACBRXQ6PO9YXUSB" hidden="1">#REF!</definedName>
    <definedName name="BExCZES8AQYSKUXMM19NKF7HDW3B" hidden="1">#REF!</definedName>
    <definedName name="BExCZFZCXMLY5DWESYJ9NGTJYQ8M" hidden="1">[73]Gross!#REF!</definedName>
    <definedName name="BExCZGVQK4NFTYDKIO45TSO56AQG" hidden="1">#REF!</definedName>
    <definedName name="BExCZIDO7XLA4F78ZRVDWZJOKFQI" hidden="1">#REF!</definedName>
    <definedName name="BExCZIJ0082EB1UPRKX9EHOOUV0U" hidden="1">#REF!</definedName>
    <definedName name="BExCZJ4P8WS0BDT31WDXI0ROE7D6" hidden="1">[73]Gross!#REF!</definedName>
    <definedName name="BExCZKH6NI0EE02L995IFVBD1J59" hidden="1">[73]Gross!#REF!</definedName>
    <definedName name="BExCZRYXRNS4W6WNSG1C4EFXT5ZT" hidden="1">#REF!</definedName>
    <definedName name="BExCZUD9FEOJBKDJ51Z3JON9LKJ8"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6" hidden="1">Query [75]Comparative!$A$3:$B$20</definedName>
    <definedName name="BExD18F5F49CYNRZH4NHU3LPZBA9" localSheetId="1" hidden="1">Query [75]Comparative!$A$3:$B$20</definedName>
    <definedName name="BExD18F5F49CYNRZH4NHU3LPZBA9" hidden="1">Query [75]Comparative!$A$3:$B$20</definedName>
    <definedName name="BExD1961LAWB1RTSTWQM2RO50EYZ" localSheetId="16" hidden="1">#REF!</definedName>
    <definedName name="BExD1961LAWB1RTSTWQM2RO50EYZ" localSheetId="1" hidden="1">#REF!</definedName>
    <definedName name="BExD1961LAWB1RTSTWQM2RO50EYZ" hidden="1">#REF!</definedName>
    <definedName name="BExD1OAU9OXQAZA4D70HP72CU6GB" localSheetId="16" hidden="1">[73]Gross!#REF!</definedName>
    <definedName name="BExD1OAU9OXQAZA4D70HP72CU6GB" localSheetId="1" hidden="1">[73]Gross!#REF!</definedName>
    <definedName name="BExD1OAU9OXQAZA4D70HP72CU6GB" hidden="1">[73]Gross!#REF!</definedName>
    <definedName name="BExD1Y1JV61416YA1XRQHKWPZIE7" localSheetId="16" hidden="1">[73]Gross!#REF!</definedName>
    <definedName name="BExD1Y1JV61416YA1XRQHKWPZIE7" localSheetId="1" hidden="1">[73]Gross!#REF!</definedName>
    <definedName name="BExD1Y1JV61416YA1XRQHKWPZIE7" hidden="1">[73]Gross!#REF!</definedName>
    <definedName name="BExD21SCQGP0L3ACX5HZSEE3Y3E9" localSheetId="16" hidden="1">#REF!</definedName>
    <definedName name="BExD21SCQGP0L3ACX5HZSEE3Y3E9" localSheetId="1" hidden="1">#REF!</definedName>
    <definedName name="BExD21SCQGP0L3ACX5HZSEE3Y3E9" hidden="1">#REF!</definedName>
    <definedName name="BExD21SCWV4QDT99FLEP7O2KQJCX" localSheetId="16"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hidden="1">'[80]Planning Template'!#REF!</definedName>
    <definedName name="BExD2AXK1SGAO8QKR6GIR0D466X4" hidden="1">#REF!</definedName>
    <definedName name="BExD2CFHIRMBKN5KXE5QP4XXEWFS" hidden="1">[73]Gross!#REF!</definedName>
    <definedName name="BExD2DMHH1HWXQ9W0YYMDP8AAX8Q" hidden="1">[73]Gross!#REF!</definedName>
    <definedName name="BExD2G6AQV5VX9VK8IZ3RZE60GAU" hidden="1">[76]Original!#REF!</definedName>
    <definedName name="BExD2H82WWZTSAFST4GTJA8PKRDW" hidden="1">#REF!</definedName>
    <definedName name="BExD2HTPC7IWBAU6OSQ67MQA8BYZ" hidden="1">[73]Gross!#REF!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hidden="1">#REF!</definedName>
    <definedName name="BExD52QBNG8HZGY0MRG7H21PEEXA" hidden="1">[86]!____________bb2 [87]Sheet!$E$6:$E$8</definedName>
    <definedName name="BExD5BPTXIPDYUF57401LIVH9XUW" hidden="1">[73]Graph!$F$6:$G$6</definedName>
    <definedName name="BExD5D2HOO6ZQI5BM29X584P6Z8N" hidden="1">#REF!</definedName>
    <definedName name="BExD5EV7KDSVF1CJT38M4IBPFLPY" hidden="1">[73]Gross!#REF!</definedName>
    <definedName name="BExD5FRK547OESJRYAW574DZEZ7J" hidden="1">[73]Gross!#REF!</definedName>
    <definedName name="BExD5GTFVTWCFI12DJ1Q5IDVP09C" hidden="1">#REF!</definedName>
    <definedName name="BExD5GYRXPZX7JUDMEB2L3USF2XS" hidden="1">#REF!</definedName>
    <definedName name="BExD5I5X2YA2YNCTCDSMEL4CWF4N" hidden="1">[73]Gross!#REF!</definedName>
    <definedName name="BExD5KK75Q8QCEZ2HEEWVZQLLCOJ"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hidden="1">#REF!</definedName>
    <definedName name="BExD5X5D2MAL758RR71HNM0IDFC9" hidden="1">#REF!</definedName>
    <definedName name="BExD5XG77VD7PM3MLJ3PSI33UZZW" localSheetId="16" hidden="1">Planning [81]Template!$E$5:$E$8</definedName>
    <definedName name="BExD5XG77VD7PM3MLJ3PSI33UZZW" localSheetId="1" hidden="1">Planning [81]Template!$E$5:$E$8</definedName>
    <definedName name="BExD5XG77VD7PM3MLJ3PSI33UZZW" hidden="1">Planning [81]Template!$E$5:$E$8</definedName>
    <definedName name="BExD60G2BDFJX59UJK1VBUAIAQVO" localSheetId="16" hidden="1">[73]Gross!#REF!</definedName>
    <definedName name="BExD60G2BDFJX59UJK1VBUAIAQVO" localSheetId="1" hidden="1">[73]Gross!#REF!</definedName>
    <definedName name="BExD60G2BDFJX59UJK1VBUAIAQVO" hidden="1">[73]Gross!#REF!</definedName>
    <definedName name="BExD623C9LRX18BE0W2V6SZLQUXX" localSheetId="16" hidden="1">[73]Gross!#REF!</definedName>
    <definedName name="BExD623C9LRX18BE0W2V6SZLQUXX" localSheetId="1"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hidden="1">#REF!</definedName>
    <definedName name="BExD7S4SQBXCDQHYH9CFFPG58UA3" hidden="1">#REF!</definedName>
    <definedName name="BExD7SA3MEJS9ED83E36W93KGRPV" hidden="1">[76]Original!#REF!</definedName>
    <definedName name="BExD7SVOH5J3ZVHK9KI2N1XE0CC3" hidden="1">[73]Graph!$F$7:$G$7</definedName>
    <definedName name="BExD7U2T4GJIMMIHBK5VJTAPR4FN"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hidden="1">#REF!</definedName>
    <definedName name="BExD819S39VUTMASCBMYI883THJ3" hidden="1">[73]Graph!$I$11:$J$11</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hidden="1">#REF!</definedName>
    <definedName name="BExD90MZC8CFEENJPJGQXGWBZL33" hidden="1">'[77]Customer Service Detail'!#REF!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hidden="1">#REF!</definedName>
    <definedName name="BExD9PNSYT7GASEGUVL48MUQ02WO" hidden="1">[73]Gross!#REF!</definedName>
    <definedName name="BExD9TK2MIWFH5SKUYU9ZKF4NPHQ" hidden="1">[73]Gross!#REF!</definedName>
    <definedName name="BExD9VCTRWASHZC60R3RP2TSG2GR" hidden="1">#REF!</definedName>
    <definedName name="BExDA4SMYKHY3SGOZY5U34RJ6OHR" hidden="1">#REF!</definedName>
    <definedName name="BExDA6591C6G6N678A27HLSJG858" hidden="1">#REF!</definedName>
    <definedName name="BExDA6LD9061UULVKUUI4QP8SK13" hidden="1">[73]Gross!#REF!</definedName>
    <definedName name="BExDAGMVMNLQ6QXASB9R6D8DIT12" hidden="1">[73]Gross!#REF!</definedName>
    <definedName name="BExDALA1VWZR1BPFQMAQCJDBOODJ" hidden="1">#REF!</definedName>
    <definedName name="BExDAPH3EIRZKUF8M0OLVO2BX30V" hidden="1">'[88]10-22'!#REF!</definedName>
    <definedName name="BExDASRSJUZI5U6CSNDE3A6DZYW0" hidden="1">#REF!</definedName>
    <definedName name="BExDAVGWKUKC7MSM41LAIS6QJ1J7" hidden="1">#REF!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hidden="1">#REF!</definedName>
    <definedName name="BExENRJDC2MGQRJ6EHLAWX5I4SRS" hidden="1">[73]Graph!$F$6:$G$6</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hidden="1">#REF!</definedName>
    <definedName name="BExEP9C2S791GMQC0F19LEYW9SGQ" hidden="1">[89]ALL!#REF!</definedName>
    <definedName name="BExEPDDT8C10ZHUJOIGCCMC1A9PR" hidden="1">#REF!</definedName>
    <definedName name="BExEPN9VIYI0FVL0HLZQXJFO6TT0" hidden="1">[73]Gross!#REF!</definedName>
    <definedName name="BExEPYT6VDSMR8MU2341Q5GM2Y9V" hidden="1">[73]Gross!#REF!</definedName>
    <definedName name="BExEPZK7N6NVZXMKIP2HF8USQKX7" hidden="1">#REF!</definedName>
    <definedName name="BExEQ2ENYLMY8K1796XBB31CJHNN" hidden="1">[73]Gross!#REF!</definedName>
    <definedName name="BExEQ2EOVVX7TVASATB5UPQSC6NG" hidden="1">#REF!</definedName>
    <definedName name="BExEQ2PFE4N40LEPGDPS90WDL6BN" hidden="1">[73]Gross!#REF!</definedName>
    <definedName name="BExEQ2PFURT24NQYGYVE8NKX1EGA" hidden="1">[73]Gross!#REF!</definedName>
    <definedName name="BExEQ3GHEIYS5D0NHQTNDA5TX9RV" hidden="1">#REF!</definedName>
    <definedName name="BExEQ4I76Z0VHAB5D5G5WMFSU2H7" hidden="1">#REF!</definedName>
    <definedName name="BExEQ9LKMMLGH3HIZ07KI3P87EEN" localSheetId="16" hidden="1">Query [78]!p V [79]A!$D$4:$O$158</definedName>
    <definedName name="BExEQ9LKMMLGH3HIZ07KI3P87EEN" localSheetId="1" hidden="1">Query [78]!p V [79]A!$D$4:$O$158</definedName>
    <definedName name="BExEQ9LKMMLGH3HIZ07KI3P87EEN" hidden="1">Query [78]!p V [79]A!$D$4:$O$158</definedName>
    <definedName name="BExEQB8ZWXO6IIGOEPWTLOJGE2NR" localSheetId="16" hidden="1">[73]Gross!#REF!</definedName>
    <definedName name="BExEQB8ZWXO6IIGOEPWTLOJGE2NR" localSheetId="1" hidden="1">[73]Gross!#REF!</definedName>
    <definedName name="BExEQB8ZWXO6IIGOEPWTLOJGE2NR" hidden="1">[73]Gross!#REF!</definedName>
    <definedName name="BExEQBZX0EL6LIKPY01197ACK65H" localSheetId="16" hidden="1">[73]Gross!#REF!</definedName>
    <definedName name="BExEQBZX0EL6LIKPY01197ACK65H" localSheetId="1"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6" hidden="1">Planning [81]Template!$E$5:$E$8</definedName>
    <definedName name="BExEQGSJS20P9X7YTRBIGFWQA4OO" localSheetId="1" hidden="1">Planning [81]Template!$E$5:$E$8</definedName>
    <definedName name="BExEQGSJS20P9X7YTRBIGFWQA4OO" hidden="1">Planning [81]Template!$E$5:$E$8</definedName>
    <definedName name="BExEQK38GYRBUH7XFJUH04UET47Q" localSheetId="16" hidden="1">#REF!</definedName>
    <definedName name="BExEQK38GYRBUH7XFJUH04UET47Q" localSheetId="1" hidden="1">#REF!</definedName>
    <definedName name="BExEQK38GYRBUH7XFJUH04UET47Q" hidden="1">#REF!</definedName>
    <definedName name="BExEQKE1O2TX2P7ZGJMB9VWDXWO4" localSheetId="16" hidden="1">'[77]Customer Service Detail'!#REF!</definedName>
    <definedName name="BExEQKE1O2TX2P7ZGJMB9VWDXWO4" localSheetId="1" hidden="1">'[77]Customer Service Detail'!#REF!</definedName>
    <definedName name="BExEQKE1O2TX2P7ZGJMB9VWDXWO4" hidden="1">'[77]Customer Service Detail'!#REF!</definedName>
    <definedName name="BExEQMC9XLSG58VWRMQWU2S5A8WQ" localSheetId="16" hidden="1">#REF!</definedName>
    <definedName name="BExEQMC9XLSG58VWRMQWU2S5A8WQ" hidden="1">#REF!</definedName>
    <definedName name="BExEQOAAEI88ZLNHI07B1OJP1WM9" hidden="1">#REF!</definedName>
    <definedName name="BExEQOL3EKTKWI5ECVSFNFHFFFR6" hidden="1">'[80]Planning Template'!#REF!</definedName>
    <definedName name="BExEQSXGYFPHSP9QTFSXPZ603TNQ" localSheetId="16" hidden="1">Query [78]!p V [79]A!$D$4:$O$158</definedName>
    <definedName name="BExEQSXGYFPHSP9QTFSXPZ603TNQ" localSheetId="1" hidden="1">Query [78]!p V [79]A!$D$4:$O$158</definedName>
    <definedName name="BExEQSXGYFPHSP9QTFSXPZ603TNQ" hidden="1">Query [78]!p V [79]A!$D$4:$O$158</definedName>
    <definedName name="BExEQTZAP8R69U31W4LKGTKKGKQE" localSheetId="16" hidden="1">[73]Gross!#REF!</definedName>
    <definedName name="BExEQTZAP8R69U31W4LKGTKKGKQE" localSheetId="1" hidden="1">[73]Gross!#REF!</definedName>
    <definedName name="BExEQTZAP8R69U31W4LKGTKKGKQE" hidden="1">[73]Gross!#REF!</definedName>
    <definedName name="BExEQU4RR1SZE5XJ90D8ZQ8KRZFG" localSheetId="16" hidden="1">'[77]Customer Service Detail'!#REF!</definedName>
    <definedName name="BExEQU4RR1SZE5XJ90D8ZQ8KRZFG" localSheetId="1" hidden="1">'[77]Customer Service Detail'!#REF!</definedName>
    <definedName name="BExEQU4RR1SZE5XJ90D8ZQ8KRZFG" hidden="1">'[77]Customer Service Detail'!#REF!</definedName>
    <definedName name="BExER2O72H1F9WV6S1J04C15PXX7" localSheetId="16" hidden="1">[73]Gross!#REF!</definedName>
    <definedName name="BExER2O72H1F9WV6S1J04C15PXX7" hidden="1">[73]Gross!#REF!</definedName>
    <definedName name="BExERCETL5ZVXSS6EENB85QCSRYG" hidden="1">[73]Graph!$I$8:$J$8</definedName>
    <definedName name="BExERCV1TJFIPYDKK2XNRXCTLFY1"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hidden="1">#REF!</definedName>
    <definedName name="BExES44RHHDL3V7FLV6M20834WF1" hidden="1">[73]Gross!#REF!</definedName>
    <definedName name="BExES4A7VE2X3RYYTVRLKZD4I7WU" hidden="1">[73]Gross!#REF!</definedName>
    <definedName name="BExES4QHP5U4SXH0ODABGZW0R4NG" hidden="1">#REF!</definedName>
    <definedName name="BExES6ZC8R7PHJ21OVJFLIR7DY30" hidden="1">[73]Gross!#REF!</definedName>
    <definedName name="BExESC8382KM387O7AIRPNTRCASP" hidden="1">[76]Original!#REF!</definedName>
    <definedName name="BExESK61UKOMGRWAY8R75HS1CTAU" hidden="1">#REF!</definedName>
    <definedName name="BExESMKD95A649M0WRSG6CXXP326" hidden="1">[73]Gross!#REF!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hidden="1">#REF!</definedName>
    <definedName name="BExETF18MSWE0XQCLN4Q5COKUYYD" hidden="1">#REF!</definedName>
    <definedName name="BExETF6QD5A9GEINE1KZRRC2LXWM"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hidden="1">#REF!</definedName>
    <definedName name="BExEU5K6MZ7LD7CUQ52RSRETJTEL" hidden="1">[73]Gross!#REF!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hidden="1">#REF!</definedName>
    <definedName name="BExEV0FJQ26FYWZTY3LD7CDKX554" hidden="1">[84]Detail!#REF!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hidden="1">#REF!</definedName>
    <definedName name="BExEVET98G3FU6QBF9LHYWSAMV0O" hidden="1">[73]Gross!#REF!</definedName>
    <definedName name="BExEVHIEV1MH3V359IJF68Z7SCDL" hidden="1">#REF!</definedName>
    <definedName name="BExEVI3ZLYDABQXYLEPKIVJ5O85J" hidden="1">#REF!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hidden="1">#REF!</definedName>
    <definedName name="BExEVPGF4V5J0WQRZKUM8F9TTKZJ" hidden="1">[73]Gross!#REF!</definedName>
    <definedName name="BExEVPWH8S9GER9M14SPIT6XZ8SG" hidden="1">[73]Gross!#REF!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hidden="1">#REF!</definedName>
    <definedName name="BExEYOW8C1B3OUUCIGEC7L8OOW1Z" hidden="1">[73]Gross!#REF!</definedName>
    <definedName name="BExEYUQJXZT6N5HJH8ACJF6SRWEE" hidden="1">[73]Gross!#REF!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hidden="1">#REF!</definedName>
    <definedName name="BExEZ4S37FRWE75WC9MUPSV7RQ97" hidden="1">#REF!</definedName>
    <definedName name="BExEZB2ONLC3HYLAV1DVL886ZM4D" localSheetId="16" hidden="1">Query [78]!p V [79]A!$A$3:$B$20</definedName>
    <definedName name="BExEZB2ONLC3HYLAV1DVL886ZM4D" localSheetId="1" hidden="1">Query [78]!p V [79]A!$A$3:$B$20</definedName>
    <definedName name="BExEZB2ONLC3HYLAV1DVL886ZM4D" hidden="1">Query [78]!p V [79]A!$A$3:$B$20</definedName>
    <definedName name="BExEZEO4KK9BCH4YHPDS85W6PV9B" localSheetId="16" hidden="1">'[80]Planning Template'!#REF!</definedName>
    <definedName name="BExEZEO4KK9BCH4YHPDS85W6PV9B" localSheetId="1"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hidden="1">#REF!</definedName>
    <definedName name="BExF0EHFTAI3OEFMXDCTVR41VFF3"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hidden="1">#REF!</definedName>
    <definedName name="BExF0QH116YF95UAL83HSM0C2X7Y" hidden="1">[73]Graph!$C$15:$D$29</definedName>
    <definedName name="BExF0WRM9VO25RLSO03ZOCE8H7K5" hidden="1">[73]Gross!#REF!</definedName>
    <definedName name="BExF0WWXCKE3K33P3YDND0G62FB9" hidden="1">#REF!</definedName>
    <definedName name="BExF0ZRI7W4RSLIDLHTSM0AWXO3S" hidden="1">[73]Gross!#REF!</definedName>
    <definedName name="BExF19CT3MMZZ2T5EWMDNG3UOJ01" hidden="1">[73]Gross!#REF!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hidden="1">#REF!</definedName>
    <definedName name="BExF1US4ZIQYSU5LBFYNRA9N0K2O" hidden="1">[73]Gross!#REF!</definedName>
    <definedName name="BExF1VZAHJVFFUI7L56JBGBO2YP7" hidden="1">#REF!</definedName>
    <definedName name="BExF200VK438ANZMJEAPZ2RQDB8U" hidden="1">[73]Graph!$F$6:$G$6</definedName>
    <definedName name="BExF21OBXGVA9D1CPMHVJHL599BC" hidden="1">[73]Graph!$I$11:$J$11</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hidden="1">#REF!</definedName>
    <definedName name="BExF2QZYWHTYGUTTXR15CKCV3LS7" hidden="1">[73]Gross!#REF!</definedName>
    <definedName name="BExF2RAQD3B3TAH7Z2MDXP9PXALM" localSheetId="16" hidden="1">Query [78]!p V [79]A!$A$3:$B$20</definedName>
    <definedName name="BExF2RAQD3B3TAH7Z2MDXP9PXALM" localSheetId="1" hidden="1">Query [78]!p V [79]A!$A$3:$B$20</definedName>
    <definedName name="BExF2RAQD3B3TAH7Z2MDXP9PXALM" hidden="1">Query [78]!p V [79]A!$A$3:$B$20</definedName>
    <definedName name="BExF2T8Y6TSJ74RMSZOA9CEH4OZ6" localSheetId="16" hidden="1">[73]Gross!#REF!</definedName>
    <definedName name="BExF2T8Y6TSJ74RMSZOA9CEH4OZ6" localSheetId="1" hidden="1">[73]Gross!#REF!</definedName>
    <definedName name="BExF2T8Y6TSJ74RMSZOA9CEH4OZ6" hidden="1">[73]Gross!#REF!</definedName>
    <definedName name="BExF31N3YM4F37EOOY8M8VI1KXN8" localSheetId="16" hidden="1">[73]Gross!#REF!</definedName>
    <definedName name="BExF31N3YM4F37EOOY8M8VI1KXN8" localSheetId="1" hidden="1">[73]Gross!#REF!</definedName>
    <definedName name="BExF31N3YM4F37EOOY8M8VI1KXN8" hidden="1">[73]Gross!#REF!</definedName>
    <definedName name="BExF37C1YKBT79Z9SOJAG5MXQGTU" localSheetId="16" hidden="1">[73]Gross!#REF!</definedName>
    <definedName name="BExF37C1YKBT79Z9SOJAG5MXQGTU" hidden="1">[73]Gross!#REF!</definedName>
    <definedName name="BExF3A6HPA6DGYALZNHHJPMCUYZR" localSheetId="16" hidden="1">[73]Gross!#REF!</definedName>
    <definedName name="BExF3A6HPA6DGYALZNHHJPMCUYZR" hidden="1">[73]Gross!#REF!</definedName>
    <definedName name="BExF3AS2T7GFVNU9JPBXWUQH845Y" hidden="1">[73]Graph!$F$10:$G$10</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hidden="1">#REF!</definedName>
    <definedName name="BExF3WCX1F4D29L74LQEGOC2J1M7" hidden="1">#REF!</definedName>
    <definedName name="BExF40EJ1HBS8TBLD3XC65DORRJ9" hidden="1">#REF!</definedName>
    <definedName name="BExF42SSBVPMLK2UB3B7FPEIY9TU" hidden="1">[73]Gross!#REF!</definedName>
    <definedName name="BExF468ZNS2LPO1JCX66GG4G4QUI" hidden="1">#REF!</definedName>
    <definedName name="BExF46EAYCZJPNOHLDJS5XWT1C10" hidden="1">#REF!</definedName>
    <definedName name="BExF4BXZ18AMBDUYW85LIOD0UG33" localSheetId="16" hidden="1">Query [75]Comparative!$A$3:$B$20</definedName>
    <definedName name="BExF4BXZ18AMBDUYW85LIOD0UG33" localSheetId="1" hidden="1">Query [75]Comparative!$A$3:$B$20</definedName>
    <definedName name="BExF4BXZ18AMBDUYW85LIOD0UG33" hidden="1">Query [75]Comparative!$A$3:$B$20</definedName>
    <definedName name="BExF4GFU4TG8B7V8GJ7XXPRJ5JI4" localSheetId="16" hidden="1">#REF!</definedName>
    <definedName name="BExF4GFU4TG8B7V8GJ7XXPRJ5JI4" localSheetId="1" hidden="1">#REF!</definedName>
    <definedName name="BExF4GFU4TG8B7V8GJ7XXPRJ5JI4" hidden="1">#REF!</definedName>
    <definedName name="BExF4HXSWB50BKYPWA0HTT8W56H6" localSheetId="16" hidden="1">[73]Gross!#REF!</definedName>
    <definedName name="BExF4HXSWB50BKYPWA0HTT8W56H6" localSheetId="1" hidden="1">[73]Gross!#REF!</definedName>
    <definedName name="BExF4HXSWB50BKYPWA0HTT8W56H6" hidden="1">[73]Gross!#REF!</definedName>
    <definedName name="BExF4KHF04IWW4LQ95FHQPFE4Y9K" localSheetId="16" hidden="1">[73]Gross!#REF!</definedName>
    <definedName name="BExF4KHF04IWW4LQ95FHQPFE4Y9K" localSheetId="1" hidden="1">[73]Gross!#REF!</definedName>
    <definedName name="BExF4KHF04IWW4LQ95FHQPFE4Y9K" hidden="1">[73]Gross!#REF!</definedName>
    <definedName name="BExF4LDSD8ILSSUIZ698C9PG4Q1A" localSheetId="16" hidden="1">#REF!</definedName>
    <definedName name="BExF4LDSD8ILSSUIZ698C9PG4Q1A" localSheetId="1" hidden="1">#REF!</definedName>
    <definedName name="BExF4LDSD8ILSSUIZ698C9PG4Q1A" hidden="1">#REF!</definedName>
    <definedName name="BExF4LU2NV3A47BCWPM3EZXUEH37" localSheetId="16" hidden="1">[73]Gross!#REF!</definedName>
    <definedName name="BExF4LU2NV3A47BCWPM3EZXUEH37" localSheetId="1" hidden="1">[73]Gross!#REF!</definedName>
    <definedName name="BExF4LU2NV3A47BCWPM3EZXUEH37" hidden="1">[73]Gross!#REF!</definedName>
    <definedName name="BExF4MVQM5Y0QRDLDFSKWWTF709C" localSheetId="16" hidden="1">[73]Gross!#REF!</definedName>
    <definedName name="BExF4MVQM5Y0QRDLDFSKWWTF709C" localSheetId="1" hidden="1">[73]Gross!#REF!</definedName>
    <definedName name="BExF4MVQM5Y0QRDLDFSKWWTF709C" hidden="1">[73]Gross!#REF!</definedName>
    <definedName name="BExF4PVMZYV36E8HOYY06J81AMBI" localSheetId="16" hidden="1">[73]Gross!#REF!</definedName>
    <definedName name="BExF4PVMZYV36E8HOYY06J81AMBI" hidden="1">[73]Gross!#REF!</definedName>
    <definedName name="BExF4Q6E9B4QQ750BPJ5S0LUNFJL" localSheetId="16" hidden="1">#REF!</definedName>
    <definedName name="BExF4Q6E9B4QQ750BPJ5S0LUNFJL" hidden="1">#REF!</definedName>
    <definedName name="BExF4RZ6DOAJ22UKB3277ZIOU46S" localSheetId="16" hidden="1">'[77]Customer Service Detail'!#REF!</definedName>
    <definedName name="BExF4RZ6DOAJ22UKB3277ZIOU46S" hidden="1">'[77]Customer Service Detail'!#REF!</definedName>
    <definedName name="BExF4SF9NEX1FZE9N8EXT89PM54D" localSheetId="16" hidden="1">[73]Gross!#REF!</definedName>
    <definedName name="BExF4SF9NEX1FZE9N8EXT89PM54D" hidden="1">[73]Gross!#REF!</definedName>
    <definedName name="BExF4TBSC6B81EP1T20BCOXBIVQS" localSheetId="16" hidden="1">[76]Original!#REF!</definedName>
    <definedName name="BExF4TBSC6B81EP1T20BCOXBIVQS" hidden="1">[76]Original!#REF!</definedName>
    <definedName name="BExF4X837EZQHMU6T1DYIJLYEPU2" localSheetId="16" hidden="1">#REF!</definedName>
    <definedName name="BExF4X837EZQHMU6T1DYIJLYEPU2" hidden="1">#REF!</definedName>
    <definedName name="BExF4XO4M5PFKFBID5MXL2SWLV0G" localSheetId="16" hidden="1">#REF!</definedName>
    <definedName name="BExF4XO4M5PFKFBID5MXL2SWLV0G" hidden="1">#REF!</definedName>
    <definedName name="BExF52GTGP8MHGII4KJ8TJGR8W8U" localSheetId="16" hidden="1">[73]Gross!#REF!</definedName>
    <definedName name="BExF52GTGP8MHGII4KJ8TJGR8W8U" hidden="1">[73]Gross!#REF!</definedName>
    <definedName name="BExF57K7L3UC1I2FSAWURR4SN0UN" localSheetId="16" hidden="1">[73]Gross!#REF!</definedName>
    <definedName name="BExF57K7L3UC1I2FSAWURR4SN0UN" hidden="1">[73]Gross!#REF!</definedName>
    <definedName name="BExF58WP8VDUWWYX83108371HUBX" localSheetId="16"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hidden="1">#REF!</definedName>
    <definedName name="BExF5VJE0214X40PLKD2M7TL3763" hidden="1">#REF!</definedName>
    <definedName name="BExF5ZFO2A29GHWR5ES64Z9OS16J" hidden="1">[73]Gross!#REF!</definedName>
    <definedName name="BExF60HDAO2M2Z7LSXKPCOLGNUY3" hidden="1">#REF!</definedName>
    <definedName name="BExF612XC6QJXK2WR617KVMVN52Z" hidden="1">#REF!</definedName>
    <definedName name="BExF63S045JO7H2ZJCBTBVH3SUIF"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hidden="1">#REF!</definedName>
    <definedName name="BExF6AO5FFBJ5SNY3SEWHU0G3Y8B" localSheetId="16" hidden="1">Query [78]!p V [79]A!$D$4:$O$158</definedName>
    <definedName name="BExF6AO5FFBJ5SNY3SEWHU0G3Y8B" localSheetId="1" hidden="1">Query [78]!p V [79]A!$D$4:$O$158</definedName>
    <definedName name="BExF6AO5FFBJ5SNY3SEWHU0G3Y8B" hidden="1">Query [78]!p V [79]A!$D$4:$O$158</definedName>
    <definedName name="BExF6BVBKI2CMEPEJ40H6O1M4YAV" localSheetId="16" hidden="1">#REF!</definedName>
    <definedName name="BExF6BVBKI2CMEPEJ40H6O1M4YAV" localSheetId="1" hidden="1">#REF!</definedName>
    <definedName name="BExF6BVBKI2CMEPEJ40H6O1M4YAV" hidden="1">#REF!</definedName>
    <definedName name="BExF6EV7I35NVMIJGYTB6E24YVPA" localSheetId="16" hidden="1">[73]Gross!#REF!</definedName>
    <definedName name="BExF6EV7I35NVMIJGYTB6E24YVPA" localSheetId="1" hidden="1">[73]Gross!#REF!</definedName>
    <definedName name="BExF6EV7I35NVMIJGYTB6E24YVPA" hidden="1">[73]Gross!#REF!</definedName>
    <definedName name="BExF6FGUF393KTMBT40S5BYAFG00" localSheetId="16" hidden="1">[73]Gross!#REF!</definedName>
    <definedName name="BExF6FGUF393KTMBT40S5BYAFG00" localSheetId="1" hidden="1">[73]Gross!#REF!</definedName>
    <definedName name="BExF6FGUF393KTMBT40S5BYAFG00" hidden="1">[73]Gross!#REF!</definedName>
    <definedName name="BExF6GNYXWY8A0SY4PW1B6KJMMTM" localSheetId="16" hidden="1">[73]Gross!#REF!</definedName>
    <definedName name="BExF6GNYXWY8A0SY4PW1B6KJMMTM" hidden="1">[73]Gross!#REF!</definedName>
    <definedName name="BExF6IB8K74Z0AFT05GPOKKZW7C9" localSheetId="16"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hidden="1">#REF!</definedName>
    <definedName name="BExF7TYRMI1SBOVK982VB9VPFLQT" hidden="1">#REF!</definedName>
    <definedName name="BExF7WD56YB3STK93BIQP3486ZEI" hidden="1">'[77]Customer Service Detail'!#REF!</definedName>
    <definedName name="BExF7YBBHN2N741E7T3V74L9RXS6" hidden="1">#REF!</definedName>
    <definedName name="BExF80K6MCUWS9W99VRNYEN44QQZ" hidden="1">#REF!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hidden="1">#REF!</definedName>
    <definedName name="BExGMIBKSM3RAPUY6VPTFIO26B6P" hidden="1">#REF!</definedName>
    <definedName name="BExGMJDGIH0MEPC2TUSFUCY2ROTB"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hidden="1">#REF!</definedName>
    <definedName name="BExGNN2YQ9BDAZXT2GLCSAPXKIM7" hidden="1">[73]Gross!#REF!</definedName>
    <definedName name="BExGNPBUQ4MFVXFVD9LJPL5PZU68" hidden="1">[73]Graph!$I$6:$J$6</definedName>
    <definedName name="BExGNS6FCHQVNGT1L145MFJ1M569" hidden="1">#REF!</definedName>
    <definedName name="BExGNSS0CKRPKHO25R3TDBEL2NHX" hidden="1">[73]Gross!#REF!</definedName>
    <definedName name="BExGNU4FUVZ8TH1TNV06V1U6MR0E" hidden="1">#REF!</definedName>
    <definedName name="BExGNWO7WBWGL36NBH4UNXJD6SRE" hidden="1">#REF!</definedName>
    <definedName name="BExGNYH0MO8NOVS85L15G0RWX4GW"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hidden="1">#REF!</definedName>
    <definedName name="BExGOWHJL9WZSGKG0BCZN1P0O4IK" hidden="1">#REF!</definedName>
    <definedName name="BExGOXJDHUDPDT8I8IVGVW9J0R5Q" hidden="1">[73]Gross!#REF!</definedName>
    <definedName name="BExGOZHG0S9Q60VHLRUM7IG7SRCE" hidden="1">#REF!</definedName>
    <definedName name="BExGP3TT3CY5VYQJQ82YO0NMENH1" hidden="1">'[77]Customer Service Detail'!#REF!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hidden="1">#REF!</definedName>
    <definedName name="BExGPUSVWJDBBOLLUCBDC15TAJ4I" hidden="1">#REF!</definedName>
    <definedName name="BExGPUY625I7NT541T1U40IAV5RJ" hidden="1">[76]Original!#REF!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hidden="1">#REF!</definedName>
    <definedName name="BExGQGJ1A7LNZUS8QSMOG8UNGLMK" hidden="1">[73]Gross!#REF!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6" hidden="1">Planning [81]Template!$A$10:$H$21</definedName>
    <definedName name="BExGQSTFIEBN05VCFGVA0UPULEYK" localSheetId="1" hidden="1">Planning [81]Template!$A$10:$H$21</definedName>
    <definedName name="BExGQSTFIEBN05VCFGVA0UPULEYK" hidden="1">Planning [81]Template!$A$10:$H$21</definedName>
    <definedName name="BExGQX0H4EZMXBJTKJJE4ICJWN5O" localSheetId="16" hidden="1">[73]Gross!#REF!</definedName>
    <definedName name="BExGQX0H4EZMXBJTKJJE4ICJWN5O" localSheetId="1"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hidden="1">#REF!</definedName>
    <definedName name="BExGRPHH4R8H8ZPRAUHHKSAX8JZ2" hidden="1">[84]Detail!#REF!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hidden="1">#REF!</definedName>
    <definedName name="BExGSJWJN6NORKNRWIN4W0MANCAV" hidden="1">'[77]Customer Service Detail'!#REF!</definedName>
    <definedName name="BExGSM03LL64OX0J2FME4L0P5KJV" hidden="1">#REF!</definedName>
    <definedName name="BExGSMR4E13N4D452M3EE0IIGD76" hidden="1">#REF!</definedName>
    <definedName name="BExGSOZZLIRLFKWBM0M5F6UH2RFN" hidden="1">#REF!</definedName>
    <definedName name="BExGSQY65LH1PCKKM5WHDW83F35O" hidden="1">[73]Gross!#REF!</definedName>
    <definedName name="BExGSSQXFVL36TKWFBAKSNR6BXFV" hidden="1">#REF!</definedName>
    <definedName name="BExGSYAG0P25G3CIGEWE5TWC9OJF" hidden="1">#REF!</definedName>
    <definedName name="BExGSYW1GKISF0PMUAK3XJK9PEW9" hidden="1">[73]Gross!#REF!</definedName>
    <definedName name="BExGSZXPVIJGP8I8N1XAZQM3EYGN" hidden="1">#REF!</definedName>
    <definedName name="BExGT0DZJB6LSF6L693UUB9EY1VQ" hidden="1">[73]Gross!#REF!</definedName>
    <definedName name="BExGT14WB1MCTVKX0U59OCTMT9QJ" localSheetId="16" hidden="1">Planning [81]Template!$E$5:$E$8</definedName>
    <definedName name="BExGT14WB1MCTVKX0U59OCTMT9QJ" localSheetId="1" hidden="1">Planning [81]Template!$E$5:$E$8</definedName>
    <definedName name="BExGT14WB1MCTVKX0U59OCTMT9QJ" hidden="1">Planning [81]Template!$E$5:$E$8</definedName>
    <definedName name="BExGT6ZCPVJG6BMZQD2ZKNRQ5HZ8" localSheetId="16" hidden="1">[83]Data!#REF!</definedName>
    <definedName name="BExGT6ZCPVJG6BMZQD2ZKNRQ5HZ8" localSheetId="1" hidden="1">[83]Data!#REF!</definedName>
    <definedName name="BExGT6ZCPVJG6BMZQD2ZKNRQ5HZ8" hidden="1">[83]Data!#REF!</definedName>
    <definedName name="BExGTGVFIF8HOQXR54SK065A8M4K" localSheetId="16" hidden="1">[73]Gross!#REF!</definedName>
    <definedName name="BExGTGVFIF8HOQXR54SK065A8M4K" localSheetId="1" hidden="1">[73]Gross!#REF!</definedName>
    <definedName name="BExGTGVFIF8HOQXR54SK065A8M4K" hidden="1">[73]Gross!#REF!</definedName>
    <definedName name="BExGTHRSN7OEWMFAXSHGKS2ECVLO" localSheetId="16" hidden="1">'[77]Customer Service Detail'!#REF!</definedName>
    <definedName name="BExGTHRSN7OEWMFAXSHGKS2ECVLO" hidden="1">'[77]Customer Service Detail'!#REF!</definedName>
    <definedName name="BExGTIYX3OWPIINOGY1E4QQYSKHP" localSheetId="16" hidden="1">[73]Gross!#REF!</definedName>
    <definedName name="BExGTIYX3OWPIINOGY1E4QQYSKHP" hidden="1">[73]Gross!#REF!</definedName>
    <definedName name="BExGTKGUN0KUU3C0RL2LK98D8MEK" hidden="1">[73]Gross!#REF!</definedName>
    <definedName name="BExGTKX59SZDEQ396YEO0UB4N9M8" hidden="1">[76]Original!#REF!</definedName>
    <definedName name="BExGTRNUO8IIKQQEEH6S77P6COBV" hidden="1">#REF!</definedName>
    <definedName name="BExGTTWOFVNMXRUNAMNODBN7I5RE" hidden="1">'[77]Customer Service Detail'!#REF!</definedName>
    <definedName name="BExGTZ046J7VMUG4YPKFN2K8TWB7" hidden="1">[73]Gross!#REF!</definedName>
    <definedName name="BExGU2G9OPRZRIU9YGF6NX9FUW0J" hidden="1">[73]Gross!#REF!</definedName>
    <definedName name="BExGU4ZWQGH3KIV1IV91B0MLKZZS" hidden="1">[76]Original!#REF!</definedName>
    <definedName name="BExGU6HTKLRZO8UOI3DTAM5RFDBA" hidden="1">[73]Gross!#REF!</definedName>
    <definedName name="BExGUAJLLX2T931XCICHLJKPNX3T" hidden="1">[76]Original!#REF!</definedName>
    <definedName name="BExGUDDZXFFQHAF4UZF8ZB1HO7H6" hidden="1">[73]Gross!#REF!</definedName>
    <definedName name="BExGUIBXBRHGM97ZX6GBA4ZDQ79C" hidden="1">[73]Gross!#REF!</definedName>
    <definedName name="BExGULMSXAI9HN4GOC3KOPGTS0UK" hidden="1">#REF!</definedName>
    <definedName name="BExGUM8D91UNPCOO4TKP9FGX85TF" hidden="1">[73]Gross!#REF!</definedName>
    <definedName name="BExGUPZ6NZ68L2EDDWJAMBIUVHKZ" hidden="1">'[77]Customer Service Detail'!#REF!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hidden="1">#REF!</definedName>
    <definedName name="BExGUTFBWRR6VM6V8Q0FZKW2K092" hidden="1">#REF!</definedName>
    <definedName name="BExGUVDEMBQHSCM1HTKG041LB3SF" hidden="1">#REF!</definedName>
    <definedName name="BExGUVIP5LHM0QYMXBU5F6XN5ZX7" hidden="1">#REF!</definedName>
    <definedName name="BExGUVIP60TA4B7X2PFGMBFUSKGX" hidden="1">[73]Gross!#REF!</definedName>
    <definedName name="BExGUYO1X3E8ZFQS83TP6MEYOYTJ" hidden="1">#REF!</definedName>
    <definedName name="BExGUZKF06F209XL1IZWVJEQ82EE" hidden="1">[73]Gross!#REF!</definedName>
    <definedName name="BExGV2EVT380QHD4AP2RL9MR8L5L" hidden="1">[73]Gross!#REF!</definedName>
    <definedName name="BExGV89DCVXAAU75QEW086OLNXWI" hidden="1">#REF!</definedName>
    <definedName name="BExGVFWDKW8LO48OL2ZZUGFJFDDA" hidden="1">[73]Graph!$I$11:$J$11</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hidden="1">#REF!</definedName>
    <definedName name="BExGWNCXLCRTLBVMTXYJ5PHQI6SS" hidden="1">[73]Gross!#REF!</definedName>
    <definedName name="BExGWSR4VLCPSSXOL8JEWZFSYJU1" hidden="1">#REF!</definedName>
    <definedName name="BExGWSWG4W5AA9PE3HK6GRE7ME5E"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hidden="1">#REF!</definedName>
    <definedName name="BExGXDKXBQ935BAP8ORACIQJ8T5Z" hidden="1">#REF!</definedName>
    <definedName name="BExGXDVP2S2Y8Z8Q43I78RCIK3DD" hidden="1">[73]Gross!#REF!</definedName>
    <definedName name="BExGXDVPW0F3S4FSTZEZKWD4LAGR" hidden="1">#REF!</definedName>
    <definedName name="BExGXHMMRL7P1GQ7BBI4410RZ20Y" hidden="1">#REF!</definedName>
    <definedName name="BExGXJ9W5JU7TT9S0BKL5Y6VVB39" hidden="1">[73]Gross!#REF!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hidden="1">#REF!</definedName>
    <definedName name="BExGYAZV2CPSDG5CLRSVIDNSD4NL" hidden="1">#REF!</definedName>
    <definedName name="BExGYC718HTZ80PNKYPVIYGRJVF6"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hidden="1">#REF!</definedName>
    <definedName name="BExGYNA9GATUBL25ONXPOS2LYS97" hidden="1">[86]!____________bb2 [87]Sheet!$A$12:$U$3672</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hidden="1">#REF!</definedName>
    <definedName name="BExH0UPCDWW0H1N5TPN72C7U4RXW" hidden="1">#REF!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hidden="1">#REF!</definedName>
    <definedName name="BExH1UO4I1PH8NTL9OI713VTVK1Y" hidden="1">#REF!</definedName>
    <definedName name="BExH1Z0GIUSVTF2H1G1I3PDGBNK2" hidden="1">[73]Gross!#REF!</definedName>
    <definedName name="BExH225UTM6S9FW4MUDZS7F1PQSH" hidden="1">[73]Gross!#REF!</definedName>
    <definedName name="BExH23271RF7AYZ542KHQTH68GQ7" hidden="1">[73]Gross!#REF!</definedName>
    <definedName name="BExH2B02IHU6FB7GEZ2YUJHMVQ5H" localSheetId="16" hidden="1">Planning [81]Template!$E$5:$E$8</definedName>
    <definedName name="BExH2B02IHU6FB7GEZ2YUJHMVQ5H" localSheetId="1" hidden="1">Planning [81]Template!$E$5:$E$8</definedName>
    <definedName name="BExH2B02IHU6FB7GEZ2YUJHMVQ5H" hidden="1">Planning [81]Template!$E$5:$E$8</definedName>
    <definedName name="BExH2GJQR4JALNB314RY0LDI49VH" localSheetId="16" hidden="1">[73]Gross!#REF!</definedName>
    <definedName name="BExH2GJQR4JALNB314RY0LDI49VH" localSheetId="1" hidden="1">[73]Gross!#REF!</definedName>
    <definedName name="BExH2GJQR4JALNB314RY0LDI49VH" hidden="1">[73]Gross!#REF!</definedName>
    <definedName name="BExH2J8TVW8E7WIWMM4UQUIPBRDG" localSheetId="16" hidden="1">#REF!</definedName>
    <definedName name="BExH2J8TVW8E7WIWMM4UQUIPBRDG" localSheetId="1" hidden="1">#REF!</definedName>
    <definedName name="BExH2J8TVW8E7WIWMM4UQUIPBRDG" hidden="1">#REF!</definedName>
    <definedName name="BExH2JZR49T7644JFVE7B3N7RZM9" localSheetId="16" hidden="1">[73]Gross!#REF!</definedName>
    <definedName name="BExH2JZR49T7644JFVE7B3N7RZM9" localSheetId="1" hidden="1">[73]Gross!#REF!</definedName>
    <definedName name="BExH2JZR49T7644JFVE7B3N7RZM9" hidden="1">[73]Gross!#REF!</definedName>
    <definedName name="BExH2QAC6RSI2OQI3DMNWHLDFVX8" localSheetId="16" hidden="1">#REF!</definedName>
    <definedName name="BExH2QAC6RSI2OQI3DMNWHLDFVX8" hidden="1">#REF!</definedName>
    <definedName name="BExH2UHF0QTJG107MULYB16WBJM9" localSheetId="16"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hidden="1">#REF!</definedName>
    <definedName name="BExH3BPW245WVGA1K1DGTL1XWDCH" hidden="1">[73]Graph!$F$6:$G$6</definedName>
    <definedName name="BExH3C0O4H3C5PZFNIK7XWSL52E7" hidden="1">[90]Sheet1!#REF!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hidden="1">#REF!</definedName>
    <definedName name="BExH3OR481OCXU7W5TD56HQSH3IK" hidden="1">#REF!</definedName>
    <definedName name="BExH488H4LAC20EG5441TCNTB9ZE" hidden="1">#REF!</definedName>
    <definedName name="BExH4HTPYPQ91XIJ8IWIMHWOB0RA" hidden="1">[73]Graph!$F$8:$G$8</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hidden="1">#REF!</definedName>
    <definedName name="BExIGJBO8R13LV7CZ7C1YCP974NN" hidden="1">[73]Gross!#REF!</definedName>
    <definedName name="BExIGWT86FPOEYTI8GXCGU5Y3KGK" hidden="1">[73]Gross!#REF!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6" hidden="1">_xludf.Input [87]Sheet!$E$6:$E$9</definedName>
    <definedName name="BExIHFJHV23OXQMTM8YHDEWTWHZQ" localSheetId="1" hidden="1">_xludf.Input [87]Sheet!$E$6:$E$9</definedName>
    <definedName name="BExIHFJHV23OXQMTM8YHDEWTWHZQ" hidden="1">_xludf.Input [87]Sheet!$E$6:$E$9</definedName>
    <definedName name="BExIHN6PPI3OPI2DS49NCD30IMWI" localSheetId="16" hidden="1">#REF!</definedName>
    <definedName name="BExIHN6PPI3OPI2DS49NCD30IMWI" localSheetId="1"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hidden="1">#REF!</definedName>
    <definedName name="BExIIFCX8RFH3G7Q9DCH3HTE14VA" hidden="1">'[77]Customer Service Detail'!#REF!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hidden="1">#REF!</definedName>
    <definedName name="BExIJQK80ZEKSTV62E59AYJYUNLI" hidden="1">[73]Gross!#REF!</definedName>
    <definedName name="BExIJRLX3M0YQLU1D5Y9V7HM5QNM" hidden="1">[73]Gross!#REF!</definedName>
    <definedName name="BExIJTEMY98J096XG8GSPAONA8F3" hidden="1">#REF!</definedName>
    <definedName name="BExIJUGH0SS3B7CGDGKNFL85OTFO" hidden="1">#REF!</definedName>
    <definedName name="BExIJV22J0QA7286KNPMHO1ZUCB3"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hidden="1">#REF!</definedName>
    <definedName name="BExIJZP8AKK000EFDGK7KZ1YKRXT" hidden="1">[73]Graph!$F$9:$G$9</definedName>
    <definedName name="BExIK6LDQ3YR8OECFMT0138PAUB3" hidden="1">[76]Original!#REF!</definedName>
    <definedName name="BExIK8ZPN8TO41F4MK4SSKDCYXZB" hidden="1">#REF!</definedName>
    <definedName name="BExIKHTXPZR5A8OHB6HDP6QWDHAD" hidden="1">[73]Gross!#REF!</definedName>
    <definedName name="BExIKMMJOETSAXJYY1SIKM58LMA2" hidden="1">[73]Gross!#REF!</definedName>
    <definedName name="BExIKNODI7FF75HIAR2YO8RQXIBH" hidden="1">#REF!</definedName>
    <definedName name="BExIKOF9VUVOZ6AW47R0AQIYB6Q5" hidden="1">#REF!</definedName>
    <definedName name="BExIKRF6AQ6VOO9KCIWSM6FY8M7D" hidden="1">[73]Gross!#REF!</definedName>
    <definedName name="BExIKSX4MFH6HOWHEVPKVNFVGG6X" hidden="1">#REF!</definedName>
    <definedName name="BExIKTYZESFT3LC0ASFMFKSE0D1X" hidden="1">[73]Gross!#REF!</definedName>
    <definedName name="BExIKXVA6M8K0PTRYAGXS666L335" hidden="1">[73]Gross!#REF!</definedName>
    <definedName name="BExIL0PMZ2SXK9R6MLP43KBU1J2P" hidden="1">[73]Gross!#REF!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hidden="1">#REF!</definedName>
    <definedName name="BExILI8Z41WP1I83L06KGRLKLGUL" hidden="1">[73]Graph!$F$9:$G$9</definedName>
    <definedName name="BExILJ558DU4VWYTKQGUZWNZN6KS" hidden="1">[73]Graph!$F$9:$G$9</definedName>
    <definedName name="BExILN1KHZLCLHDE981IN1ZAU63Y" hidden="1">#REF!</definedName>
    <definedName name="BExILNC7O26YQQFW3IY3EFM6XAE9"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hidden="1">#REF!</definedName>
    <definedName name="BExIM97V3TAA44IBOL0KLZ57CL2Q" hidden="1">#REF!</definedName>
    <definedName name="BExIM9DBUB7ZGF4B20FVUO9QGOX2" hidden="1">[73]Gross!#REF!</definedName>
    <definedName name="BExIMGK9Z94TFPWWZFMD10HV0IF6" hidden="1">[73]Gross!#REF!</definedName>
    <definedName name="BExIMIT427CJSYOCFG8JGTIJC8EC" hidden="1">[73]Graph!$I$7:$J$7</definedName>
    <definedName name="BExIMNLRL5Z2S4DQOA7T2JQ39IHY" hidden="1">#REF!</definedName>
    <definedName name="BExIMPEGKG18TELVC33T4OQTNBWC" hidden="1">[73]Gross!#REF!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hidden="1">#REF!</definedName>
    <definedName name="BExINF6ETAZGVIQA4ZQ32EAT701F" hidden="1">#REF!</definedName>
    <definedName name="BExINGOBGMFFHHFJP04QV8BTN4LW" hidden="1">#REF!</definedName>
    <definedName name="BExINI6A7H3KSFRFA6UBBDPKW37F" hidden="1">[73]Gross!#REF!</definedName>
    <definedName name="BExINIMK8XC3JOBT2EXYFHHH52H0" hidden="1">[73]Gross!#REF!</definedName>
    <definedName name="BExINLX401ZKEGWU168DS4JUM2J6" hidden="1">[73]Gross!#REF!</definedName>
    <definedName name="BExINM7VZFFGRGR4W1XMRXC5K60X" hidden="1">#REF!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hidden="1">#REF!</definedName>
    <definedName name="BExINVT50DNQFXWZEBLEC0HIJDBS" hidden="1">[73]Graph!$I$8:$J$8</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hidden="1">#REF!</definedName>
    <definedName name="BExIOAHUJIE2EQ7JH3OWJXNRSRE2" hidden="1">[86]!____________bb2 [87]Sheet!$A$12:$U$13</definedName>
    <definedName name="BExIOB3GA9KFUC83D4CYCBUXBPTF" hidden="1">#REF!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hidden="1">#REF!</definedName>
    <definedName name="BExIQSUO86Q1FLPW6WAA6JM0TT32"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hidden="1">#REF!</definedName>
    <definedName name="BExIRRBGTY01OQOI3U5SW59RFDFI" hidden="1">[73]Gross!#REF!</definedName>
    <definedName name="BExIRXWTSEGK04JCKXVL2PZ9M9VZ"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hidden="1">#REF!</definedName>
    <definedName name="BExIS8USL1T3Z97CZ30HJ98E2GXQ" hidden="1">[73]Gross!#REF!</definedName>
    <definedName name="BExISC5B700MZUBFTQ9K4IKTF7HR" hidden="1">[73]Gross!#REF!</definedName>
    <definedName name="BExISCWCLF3D7N0V1ICUCE1QWHWR" hidden="1">#REF!</definedName>
    <definedName name="BExISCWD7LY5BTKG7Q1HK65XT170" hidden="1">'[88]10-22'!#REF!</definedName>
    <definedName name="BExISDHXS49S1H56ENBPRF1NLD5C" hidden="1">[73]Gross!#REF!</definedName>
    <definedName name="BExISGCICRX0F41MVIMKJ9JAV826"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6" hidden="1">Query [78]!p V [79]A!$A$3:$B$20</definedName>
    <definedName name="BExISN8JC8SQB16BG5L6BI9NI46C" localSheetId="1" hidden="1">Query [78]!p V [79]A!$A$3:$B$20</definedName>
    <definedName name="BExISN8JC8SQB16BG5L6BI9NI46C" hidden="1">Query [78]!p V [79]A!$A$3:$B$20</definedName>
    <definedName name="BExISRFKJYUZ4AKW44IJF7RF9Y90" localSheetId="16" hidden="1">[73]Gross!#REF!</definedName>
    <definedName name="BExISRFKJYUZ4AKW44IJF7RF9Y90" localSheetId="1" hidden="1">[73]Gross!#REF!</definedName>
    <definedName name="BExISRFKJYUZ4AKW44IJF7RF9Y90" hidden="1">[73]Gross!#REF!</definedName>
    <definedName name="BExISSS6O89SPLGJOUX4M8YR4JU5" localSheetId="16" hidden="1">[76]Original!#REF!</definedName>
    <definedName name="BExISSS6O89SPLGJOUX4M8YR4JU5" localSheetId="1" hidden="1">[76]Original!#REF!</definedName>
    <definedName name="BExISSS6O89SPLGJOUX4M8YR4JU5" hidden="1">[76]Original!#REF!</definedName>
    <definedName name="BExIT1MK8TBAK3SNP36A8FKDQSOK" localSheetId="16"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hidden="1">#REF!</definedName>
    <definedName name="BExITQCMYUSBEHI9QKNP1UFTCOO4" hidden="1">#REF!</definedName>
    <definedName name="BExITTHTNTHTJK5WGCEURPLQDVR7" hidden="1">#REF!</definedName>
    <definedName name="BExITV59VU8P0RVPEIYF8GIHVZX2" hidden="1">'[80]Planning Template'!#REF!</definedName>
    <definedName name="BExITWN2OMZU9PX9HHRWRKXFIV18" hidden="1">#REF!</definedName>
    <definedName name="BExIU0JBLOHWV7C865Q09JXQ8J0P" hidden="1">#REF!</definedName>
    <definedName name="BExIU8S4A8HAKUL8BZBTT92LF14Y" hidden="1">#REF!</definedName>
    <definedName name="BExIUB6GMB0SK1G4X7OS9A0AYW30" hidden="1">[73]Graph!$C$15:$D$29</definedName>
    <definedName name="BExIUBMPJ04YU7L5D7OUTHS082SY" hidden="1">#REF!</definedName>
    <definedName name="BExIUD4OJGH65NFNQ4VMCE3R4J1X" hidden="1">[73]Gross!#REF!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hidden="1">#REF!</definedName>
    <definedName name="BExIVBFYNRU691AQPVWWPH7PG4PX" hidden="1">#REF!</definedName>
    <definedName name="BExIVC6WZMHRBRGIBUVX0CO2RK05" hidden="1">[73]Gross!#REF!</definedName>
    <definedName name="BExIVCXWL6H5LD9DHDIA4F5U9TQL" hidden="1">[73]Gross!#REF!</definedName>
    <definedName name="BExIVEL6GUMOY062S9PFOGOGJ1UX" hidden="1">'[77]Customer Service Detail'!#REF!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hidden="1">#REF!</definedName>
    <definedName name="BExIVQVKLMGSRYT1LFZH0KUIA4OR" hidden="1">[73]Gross!#REF!</definedName>
    <definedName name="BExIVT9WBXIPKMZYJHKT4T7JKQ8A" hidden="1">#REF!</definedName>
    <definedName name="BExIVTVGGV2ZGK86BF0KRV60SR4D" hidden="1">[86]!____________bb2 [87]Sheet!$A$12:$S$77</definedName>
    <definedName name="BExIVXBGIHL8U0106EE7MSNX7E5B" hidden="1">#REF!</definedName>
    <definedName name="BExIVYTFI35KNR2XSA6N8OJYUTUR" hidden="1">[73]Gross!#REF!</definedName>
    <definedName name="BExIW2V5E5V5S3CHIU63AWHA7H2O" hidden="1">#REF!</definedName>
    <definedName name="BExIW6RF1NV2UU9PX1S5O1DZEW0L" hidden="1">#REF!</definedName>
    <definedName name="BExIW95P2QDZV6MPE91XF6FVQD5H" hidden="1">#REF!</definedName>
    <definedName name="BExIWB3SY3WRIVIOF988DNNODBOA" hidden="1">[73]Gross!#REF!</definedName>
    <definedName name="BExIWB99CG0H52LRD6QWPN4L6DV2" hidden="1">[73]Gross!#REF!</definedName>
    <definedName name="BExIWBPDNIVZ1WQ8W2UK5N2K697E" hidden="1">#REF!</definedName>
    <definedName name="BExIWCGFM00Y1WAFPJT5KRD1K5XP" hidden="1">#REF!</definedName>
    <definedName name="BExIWDYCHFDUGCQREALSCJZQE3QW" hidden="1">#REF!</definedName>
    <definedName name="BExIWG1W7XP9DFYYSZAIOSHM0QLQ" hidden="1">[73]Gross!#REF!</definedName>
    <definedName name="BExIWH3KUK94B7833DD4TB0Y6KP9" hidden="1">[73]Gross!#REF!</definedName>
    <definedName name="BExIWJ73MAHHVD4W8FFZCKAKXDWK" hidden="1">#REF!</definedName>
    <definedName name="BExIWKE9MGIDWORBI43AWTUNYFAN" hidden="1">[73]Gross!#REF!</definedName>
    <definedName name="BExIWN3DRPQ6OBOGXGRZU2SMVR3C" hidden="1">[76]Original!#REF!</definedName>
    <definedName name="BExIWNZR6BI167OK1PHT0XMDHSMS" hidden="1">'[77]Customer Service Detail'!#REF!</definedName>
    <definedName name="BExIWOLB0KZJCQIGZKXHIZ7G3VW5" hidden="1">'[80]Planning Template'!#REF!</definedName>
    <definedName name="BExIWU50AZA4GZ4T82EW1E6UPILA" hidden="1">#REF!</definedName>
    <definedName name="BExIWXA7IALCM7XLD1ADKHJ4O8DB"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hidden="1">#REF!</definedName>
    <definedName name="BExIXGRJPVJMUDGSG7IHPXPNO69B" hidden="1">[73]Gross!#REF!</definedName>
    <definedName name="BExIXK7PD6FMJQKHJV6FYCNQJ748" hidden="1">#REF!</definedName>
    <definedName name="BExIXM5R87ZL3FHALWZXYCPHGX3E" hidden="1">[73]Gross!#REF!</definedName>
    <definedName name="BExIXS036ZCKT2Z8XZKLZ8PFWQGL" hidden="1">[73]Gross!#REF!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hidden="1">#REF!</definedName>
    <definedName name="BExIYRTCOZA1OQ7D46XDWMCW6RFR" hidden="1">[73]Graph!$F$7:$G$7</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hidden="1">#REF!</definedName>
    <definedName name="BExIZY2PUZ0OF9YKK1B13IW0VS6G" hidden="1">[73]Gross!#REF!</definedName>
    <definedName name="BExIZZQ3NAQ4TQ4DJDWXREBCRSAT" hidden="1">#REF!</definedName>
    <definedName name="BExJ05V8HV1RAYBMKV1SSGL37Y8H" localSheetId="16" hidden="1">Planning [81]Template!$E$5:$E$8</definedName>
    <definedName name="BExJ05V8HV1RAYBMKV1SSGL37Y8H" localSheetId="1"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hidden="1">#REF!</definedName>
    <definedName name="BExKDX3UPU53KUYC789Y8JGKE103" hidden="1">#REF!</definedName>
    <definedName name="BExKE400P7WOFSUK628BT91CWB4H" hidden="1">[73]Graph!$I$11:$J$11</definedName>
    <definedName name="BExKEDLA11VS87XLPVSV6DICGB6S" localSheetId="16" hidden="1">Query [75]Comparative!$A$3:$B$20</definedName>
    <definedName name="BExKEDLA11VS87XLPVSV6DICGB6S" localSheetId="1" hidden="1">Query [75]Comparative!$A$3:$B$20</definedName>
    <definedName name="BExKEDLA11VS87XLPVSV6DICGB6S" hidden="1">Query [75]Comparative!$A$3:$B$20</definedName>
    <definedName name="BExKEFE0I3MT6ZLC4T1L9465HKTN" localSheetId="16" hidden="1">[73]Gross!#REF!</definedName>
    <definedName name="BExKEFE0I3MT6ZLC4T1L9465HKTN" localSheetId="1" hidden="1">[73]Gross!#REF!</definedName>
    <definedName name="BExKEFE0I3MT6ZLC4T1L9465HKTN" hidden="1">[73]Gross!#REF!</definedName>
    <definedName name="BExKEK6O5BVJP4VY02FY7JNAZ6BT" localSheetId="16" hidden="1">[73]Gross!#REF!</definedName>
    <definedName name="BExKEK6O5BVJP4VY02FY7JNAZ6BT" localSheetId="1"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6" hidden="1">Query [75]Comparative!$D$4:$Q$165</definedName>
    <definedName name="BExKEX7XCLLN4YW2S54HL1KBL0GY" localSheetId="1"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hidden="1">#REF!</definedName>
    <definedName name="BExKFJUGIYLFZ1RW6WDSC8UUZP7Y" hidden="1">#REF!</definedName>
    <definedName name="BExKFKG13GVVE78KUOI3LZ02IOZ1" hidden="1">#REF!</definedName>
    <definedName name="BExKFNLF9JAKIL4YFC7T33C8OD5M" hidden="1">[83]Data!#REF!</definedName>
    <definedName name="BExKFOSK5DJ151C4E8544UWMYTOC" hidden="1">[73]Gross!#REF!</definedName>
    <definedName name="BExKFVDYLLOI6M581QS6Y46GFXNY" hidden="1">#REF!</definedName>
    <definedName name="BExKFY32BHV278YC2ID5UIB5O51K" hidden="1">'[77]Customer Service Detail'!#REF!</definedName>
    <definedName name="BExKFYJC4EVEV54F82K6VKP7Q3OU" hidden="1">[73]Gross!#REF!</definedName>
    <definedName name="BExKG0MOY377PM5GN4Q0UECD9HXO"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hidden="1">#REF!</definedName>
    <definedName name="BExKJ449HLYX2DJ9UF0H9GTPSQ73" hidden="1">[73]Gross!#REF!</definedName>
    <definedName name="BExKJELX2RUC8UEC56IZPYYZXHA7" hidden="1">[73]Gross!#REF!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hidden="1">#REF!</definedName>
    <definedName name="BExKJUSJPFUIK20FTVAFJWR2OUYX" hidden="1">[73]Gross!#REF!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6" hidden="1">Query [75]Comparative!$A$3:$B$20</definedName>
    <definedName name="BExKLAMZTULK0WB3WB8WBLCEBV8W" localSheetId="1" hidden="1">Query [75]Comparative!$A$3:$B$20</definedName>
    <definedName name="BExKLAMZTULK0WB3WB8WBLCEBV8W" hidden="1">Query [75]Comparative!$A$3:$B$20</definedName>
    <definedName name="BExKLBJJXTGSJOJKTXTAQPA4UXGX" localSheetId="16" hidden="1">#REF!</definedName>
    <definedName name="BExKLBJJXTGSJOJKTXTAQPA4UXGX" localSheetId="1" hidden="1">#REF!</definedName>
    <definedName name="BExKLBJJXTGSJOJKTXTAQPA4UXGX" hidden="1">#REF!</definedName>
    <definedName name="BExKLD6S9L66QYREYHBE5J44OK7X" localSheetId="16" hidden="1">[73]Gross!#REF!</definedName>
    <definedName name="BExKLD6S9L66QYREYHBE5J44OK7X" localSheetId="1"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6" hidden="1">Planning [81]Template!$E$5:$E$8</definedName>
    <definedName name="BExKLPX9U2P8C484XVVVBZ19JBX8" localSheetId="1"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hidden="1">#REF!</definedName>
    <definedName name="BExKMBNL7AL6AQ0HFW0JUJX0FOYO" hidden="1">#REF!</definedName>
    <definedName name="BExKMG5FOOV9WC7CN50450WE2178" localSheetId="16" hidden="1">Query [78]!p V [79]A!$D$4:$O$158</definedName>
    <definedName name="BExKMG5FOOV9WC7CN50450WE2178" localSheetId="1" hidden="1">Query [78]!p V [79]A!$D$4:$O$158</definedName>
    <definedName name="BExKMG5FOOV9WC7CN50450WE2178" hidden="1">Query [78]!p V [79]A!$D$4:$O$158</definedName>
    <definedName name="BExKMWBX4EH3EYJ07UFEM08NB40Z" localSheetId="16" hidden="1">[73]Gross!#REF!</definedName>
    <definedName name="BExKMWBX4EH3EYJ07UFEM08NB40Z" localSheetId="1" hidden="1">[73]Gross!#REF!</definedName>
    <definedName name="BExKMWBX4EH3EYJ07UFEM08NB40Z" hidden="1">[73]Gross!#REF!</definedName>
    <definedName name="BExKN0J0GQ2KX0ALKWBAHYYIKEJU" localSheetId="16" hidden="1">#REF!</definedName>
    <definedName name="BExKN0J0GQ2KX0ALKWBAHYYIKEJU" localSheetId="1" hidden="1">#REF!</definedName>
    <definedName name="BExKN0J0GQ2KX0ALKWBAHYYIKEJU" hidden="1">#REF!</definedName>
    <definedName name="BExKN20XGF2UX7OJDUV442ZXUHFO" localSheetId="16" hidden="1">Query [78]!p V [79]A!$A$3:$B$20</definedName>
    <definedName name="BExKN20XGF2UX7OJDUV442ZXUHFO" localSheetId="1" hidden="1">Query [78]!p V [79]A!$A$3:$B$20</definedName>
    <definedName name="BExKN20XGF2UX7OJDUV442ZXUHFO" hidden="1">Query [78]!p V [79]A!$A$3:$B$20</definedName>
    <definedName name="BExKN6Z1MGPH6DTUH9YB4SFNTQW5" localSheetId="16" hidden="1">[76]Original!#REF!</definedName>
    <definedName name="BExKN6Z1MGPH6DTUH9YB4SFNTQW5" localSheetId="1" hidden="1">[76]Original!#REF!</definedName>
    <definedName name="BExKN6Z1MGPH6DTUH9YB4SFNTQW5" hidden="1">[76]Original!#REF!</definedName>
    <definedName name="BExKNBGV2IR3S7M0BX4810KZB4V3" localSheetId="16" hidden="1">[73]Gross!#REF!</definedName>
    <definedName name="BExKNBGV2IR3S7M0BX4810KZB4V3" localSheetId="1" hidden="1">[73]Gross!#REF!</definedName>
    <definedName name="BExKNBGV2IR3S7M0BX4810KZB4V3" hidden="1">[73]Gross!#REF!</definedName>
    <definedName name="BExKNCTBZTSY3MO42VU5PLV6YUHZ" localSheetId="16" hidden="1">[73]Gross!#REF!</definedName>
    <definedName name="BExKNCTBZTSY3MO42VU5PLV6YUHZ" hidden="1">[73]Gross!#REF!</definedName>
    <definedName name="BExKNGV2YY749C42AQ2T9QNIE5C3" localSheetId="16" hidden="1">[73]Gross!#REF!</definedName>
    <definedName name="BExKNGV2YY749C42AQ2T9QNIE5C3" hidden="1">[73]Gross!#REF!</definedName>
    <definedName name="BExKNM3TO8JLDR94J4BKF7TE6872" hidden="1">[73]Graph!$F$6:$G$6</definedName>
    <definedName name="BExKNR1Y60NTLASHUV8Q7KGBB05B" hidden="1">#REF!</definedName>
    <definedName name="BExKNTAS2S40IJOGFR38NP9RI6I9" localSheetId="16" hidden="1">Query [78]!p V [79]A!$A$3:$B$20</definedName>
    <definedName name="BExKNTAS2S40IJOGFR38NP9RI6I9" localSheetId="1" hidden="1">Query [78]!p V [79]A!$A$3:$B$20</definedName>
    <definedName name="BExKNTAS2S40IJOGFR38NP9RI6I9" hidden="1">Query [78]!p V [79]A!$A$3:$B$20</definedName>
    <definedName name="BExKNV8UOHVWEHDJWI2WMJ9X6QHZ" localSheetId="16" hidden="1">[73]Gross!#REF!</definedName>
    <definedName name="BExKNV8UOHVWEHDJWI2WMJ9X6QHZ" localSheetId="1"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hidden="1">#REF!</definedName>
    <definedName name="BExKODIZGWW2EQD0FEYW6WK6XLCM" hidden="1">[73]Gross!#REF!</definedName>
    <definedName name="BExKOEA1HY8RIY04636RSKF38SDX" hidden="1">[73]Graph!$I$8:$J$8</definedName>
    <definedName name="BExKOH4MNY1FO4V7XYCH1CZ8J13W" hidden="1">#REF!</definedName>
    <definedName name="BExKOJ2PXZG7IGYGE2CT15X4CC5E" hidden="1">[73]Gross!#REF!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hidden="1">#REF!</definedName>
    <definedName name="BExKPLFRCAYNO7ZNGISMPGFFXB00" hidden="1">#REF!</definedName>
    <definedName name="BExKPLQJX0HJ8OTXBXH9IC9J2V0W"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hidden="1">#REF!</definedName>
    <definedName name="BExKQ8YNTN4YZS2W73K80QW6JT9X" hidden="1">#REF!</definedName>
    <definedName name="BExKQBYE842LQCUM6Q5XH7UXZLGS" hidden="1">[73]Gross!#REF!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hidden="1">#REF!</definedName>
    <definedName name="BExKR1VS7ERDDF8HXB3WTPYEUCIU" hidden="1">#REF!</definedName>
    <definedName name="BExKR2C2DZDE18BMUW101YIDMD1B" hidden="1">#REF!</definedName>
    <definedName name="BExKR32XG1WY77WDT8KW9FJPGQTU" hidden="1">[73]Gross!#REF!</definedName>
    <definedName name="BExKR38FDFSSGPA0EZTHDLUBLHRC" hidden="1">#REF!</definedName>
    <definedName name="BExKR8RZSEHW184G0Z56B4EGNU72" hidden="1">[73]Gross!$A$1:$L$10</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hidden="1">[86]!____________bb2 [87]Sheet!$E$6:$E$8</definedName>
    <definedName name="BExKRY3KZ7F7RB2KH8HXSQ85IEQO" hidden="1">[73]Gross!#REF!</definedName>
    <definedName name="BExKS074KLCWQ05DOVLWFYRMI944" hidden="1">#REF!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6" hidden="1">Planning [81]Template!$A$10:$H$21</definedName>
    <definedName name="BExKSJ2VFPR304G6A8503LXM45R7" localSheetId="1" hidden="1">Planning [81]Template!$A$10:$H$21</definedName>
    <definedName name="BExKSJ2VFPR304G6A8503LXM45R7" hidden="1">Planning [81]Template!$A$10:$H$21</definedName>
    <definedName name="BExKSJTWG9L3FCX8FLK4EMUJMF27" localSheetId="16" hidden="1">[73]Gross!#REF!</definedName>
    <definedName name="BExKSJTWG9L3FCX8FLK4EMUJMF27" localSheetId="1" hidden="1">[73]Gross!#REF!</definedName>
    <definedName name="BExKSJTWG9L3FCX8FLK4EMUJMF27" hidden="1">[73]Gross!#REF!</definedName>
    <definedName name="BExKSLH6QVG81B35VZ8FUSPBKTD5" localSheetId="16" hidden="1">#REF!</definedName>
    <definedName name="BExKSLH6QVG81B35VZ8FUSPBKTD5" localSheetId="1"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hidden="1">#REF!</definedName>
    <definedName name="BExKV08R85MKI3MAX9E2HERNQUNL" hidden="1">[73]Gross!#REF!</definedName>
    <definedName name="BExKV4AAUNNJL5JWD7PX6BFKVS6O" hidden="1">[73]Gross!#REF!</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hidden="1">#REF!</definedName>
    <definedName name="BExKW61SUXF65SCFWSZUR9GUOOMH" hidden="1">'[77]Customer Service Detail'!#REF!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hidden="1">#REF!</definedName>
    <definedName name="BExMBA4ZJJHDD9CVIRE0Y0C6JQ1I" hidden="1">#REF!</definedName>
    <definedName name="BExMBBMWOS6XBRTZDKOSPCEH1VXV" hidden="1">#REF!</definedName>
    <definedName name="BExMBC35WKQY5CWQJLV4D05O6971" hidden="1">[73]Gross!#REF!</definedName>
    <definedName name="BExMBFTZV4Q1A5KG25C1N9PHQNSW" hidden="1">[73]Gross!#REF!</definedName>
    <definedName name="BExMBK6ISK3U7KHZKUJXIDKGF6VW" hidden="1">[73]Gross!#REF!</definedName>
    <definedName name="BExMBMVGO0XJ71IWHILW9QA74NPG" hidden="1">'[77]Customer Service Detail'!#REF!</definedName>
    <definedName name="BExMBS4COYO0DVPSHAR5VKL7IGRQ" hidden="1">#REF!</definedName>
    <definedName name="BExMBSF52F07S1XXQ555H7J64QFD" hidden="1">#REF!</definedName>
    <definedName name="BExMBYPQDG9AYDQ5E8IECVFREPO6" hidden="1">[85]Table!#REF!</definedName>
    <definedName name="BExMBZM2XYYERB8X75SWZCZRQTT3" hidden="1">'[77]Customer Service Detail'!#REF!</definedName>
    <definedName name="BExMC2GOGJZAH345C7MTVY5W85A5" hidden="1">#REF!</definedName>
    <definedName name="BExMC5R82S07KSLMO7YA8CCU0ZAI" hidden="1">[73]Graph!$I$11:$J$11</definedName>
    <definedName name="BExMC67H0YV94B6U64IBJW4XKZC0" localSheetId="16" hidden="1">Planning [81]Template!$A$10:$I$44</definedName>
    <definedName name="BExMC67H0YV94B6U64IBJW4XKZC0" localSheetId="1" hidden="1">Planning [81]Template!$A$10:$I$44</definedName>
    <definedName name="BExMC67H0YV94B6U64IBJW4XKZC0" hidden="1">Planning [81]Template!$A$10:$I$44</definedName>
    <definedName name="BExMC85O9D9QYUC7HGT0BM8VPN35" localSheetId="16" hidden="1">#REF!</definedName>
    <definedName name="BExMC85O9D9QYUC7HGT0BM8VPN35" localSheetId="1" hidden="1">#REF!</definedName>
    <definedName name="BExMC85O9D9QYUC7HGT0BM8VPN35" hidden="1">#REF!</definedName>
    <definedName name="BExMC8AZUTX8LG89K2JJR7ZG62XX" localSheetId="16" hidden="1">[73]Gross!#REF!</definedName>
    <definedName name="BExMC8AZUTX8LG89K2JJR7ZG62XX" localSheetId="1" hidden="1">[73]Gross!#REF!</definedName>
    <definedName name="BExMC8AZUTX8LG89K2JJR7ZG62XX" hidden="1">[73]Gross!#REF!</definedName>
    <definedName name="BExMCA96YR10V72G2R0SCIKPZLIZ" localSheetId="16" hidden="1">[73]Gross!#REF!</definedName>
    <definedName name="BExMCA96YR10V72G2R0SCIKPZLIZ" localSheetId="1"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hidden="1">#REF!</definedName>
    <definedName name="BExMD963673NTBXBO0VDNBAG9YWM" hidden="1">[73]Graph!$I$8:$J$8</definedName>
    <definedName name="BExMDANV66W9T3XAXID40XFJ0J93" hidden="1">[73]Gross!#REF!</definedName>
    <definedName name="BExMDGCVWXI3WZMI8U52FU72C4MO" hidden="1">#REF!</definedName>
    <definedName name="BExMDGD1KQP7NNR78X2ZX4FCBQ1S" hidden="1">[73]Gross!#REF!</definedName>
    <definedName name="BExMDIRDK0DI8P86HB7WPH8QWLSQ" hidden="1">[73]Gross!#REF!</definedName>
    <definedName name="BExMDKPF2GQLIRH93ZMO73JXIGDU" hidden="1">#REF!</definedName>
    <definedName name="BExMDM7DX5NOOM1EY2QWYXSTA78O" hidden="1">#REF!</definedName>
    <definedName name="BExMDMSYHG9SL4A9QAZ87APK5O0X" hidden="1">#REF!</definedName>
    <definedName name="BExMDPI2FVMORSWDDCVAJ85WYAYO" hidden="1">[73]Gross!#REF!</definedName>
    <definedName name="BExMDQ3NI3GV1A8JDHIRIL4YLESR" hidden="1">[73]Graph!$F$7:$G$7</definedName>
    <definedName name="BExMDTP4SS7430343HCD88IL9I2Z" hidden="1">#REF!</definedName>
    <definedName name="BExMDUWAATB6AI7BI1UYVBD6BVVO" hidden="1">[73]Graph!$F$7:$G$7</definedName>
    <definedName name="BExMDUWB7VWHFFR266QXO46BNV2S" hidden="1">[73]Gross!#REF!</definedName>
    <definedName name="BExMDV72XVC4LZONG6G5EU5N9RXZ" hidden="1">#REF!</definedName>
    <definedName name="BExMDVSO20ADTTVCKT513NZBKC0Q" hidden="1">[73]Graph!$I$7:$J$7</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hidden="1">#REF!</definedName>
    <definedName name="BExMF9UIGYMOAQK0ELUWP0S0HZZY" hidden="1">[73]Gross!#REF!</definedName>
    <definedName name="BExMF9ZUWAPA0HAHEI74M72PQRU9" hidden="1">#REF!</definedName>
    <definedName name="BExMFCOX7MDJ2909BFTS7R9VEGZC" hidden="1">#REF!</definedName>
    <definedName name="BExMFDLBSWFMRDYJ2DZETI3EXKN2" hidden="1">[73]Gross!#REF!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hidden="1">#REF!</definedName>
    <definedName name="BExMFTRXNM5AMFVUQR6R4BLSO8BK" hidden="1">[76]Original!#REF!</definedName>
    <definedName name="BExMFX2MJ50SW21PIKNDGAG9DANI" hidden="1">#REF!</definedName>
    <definedName name="BExMFY4B5JW31L4PL9F4S16LTC8G" hidden="1">[73]Graph!$F$8:$G$8</definedName>
    <definedName name="BExMFY4BW81X1HOLQDCDQU4LGNJD" hidden="1">#REF!</definedName>
    <definedName name="BExMG0O3K81JIOMANQZY0T1OG3CP" hidden="1">#REF!</definedName>
    <definedName name="BExMG9NSK30KD01QX0UBN2VNRTG4" hidden="1">[73]Gross!#REF!</definedName>
    <definedName name="BExMGD99CUH3CN5F5OWTFJPXIOC5" hidden="1">#REF!</definedName>
    <definedName name="BExMGFSWSVUC8O4EM6ZP6T82VC1A" hidden="1">[73]Graph!$F$7:$G$7</definedName>
    <definedName name="BExMGG3PFIHPHX7NXB7HDFI3N12L" hidden="1">[73]Gross!#REF!</definedName>
    <definedName name="BExMGGUQP0X7T5PIESJE86819NLZ" hidden="1">#REF!</definedName>
    <definedName name="BExMGR6WUXVLC8YZH8SJZSV3F3UK" hidden="1">#REF!</definedName>
    <definedName name="BExMH3H9TW5TJCNU5Z1EWXP3BAEP" hidden="1">[73]Gross!#REF!</definedName>
    <definedName name="BExMHKPLOISQSXZHSMW8VDU1HOTU" hidden="1">#REF!</definedName>
    <definedName name="BExMHN3Y2Q5KIPYT7JVTGFY12BOA" hidden="1">#REF!</definedName>
    <definedName name="BExMHOWPB34KPZ76M2KIX2C9R2VB" hidden="1">[73]Gross!#REF!</definedName>
    <definedName name="BExMHSSYC6KVHA3QDTSYPN92TWMI" hidden="1">[73]Gross!#REF!</definedName>
    <definedName name="BExMHW3MKVKUO6FDEA5WRPWU4NXI" hidden="1">[76]Original!#REF!</definedName>
    <definedName name="BExMI0WA793SF41LQ40A28U8OXQY"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hidden="1">#REF!</definedName>
    <definedName name="BExMI6QQ20XHD0NWJUN741B37182" hidden="1">[73]Gross!#REF!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hidden="1">#REF!</definedName>
    <definedName name="BExMIGMNG5G8TGLMOTXT5XBLU3VT" hidden="1">#REF!</definedName>
    <definedName name="BExMIHJ01IVQHPV5ZNO9UPQB64N8" hidden="1">'[77]Customer Service Detail'!#REF!</definedName>
    <definedName name="BExMIIQ5MBWSIHTFWAQADXMZC22Q" hidden="1">[73]Gross!#REF!</definedName>
    <definedName name="BExMIIQ683DACOX2AFNVL05RG90C" hidden="1">#REF!</definedName>
    <definedName name="BExMIKZ5EDDZDK5D6GTXJPH9XWND" hidden="1">[73]Graph!$I$10:$J$10</definedName>
    <definedName name="BExMIL4I2GE866I25CR5JBLJWJ6A" hidden="1">[73]Gross!#REF!</definedName>
    <definedName name="BExMILKQEVSR45NTTZEPNZJ20W3Q" hidden="1">#REF!</definedName>
    <definedName name="BExMIRKIPF27SNO82SPFSB3T5U17" hidden="1">[73]Gross!#REF!</definedName>
    <definedName name="BExMIV0KC8555D5E42ZGWG15Y0MO" hidden="1">[73]Gross!#REF!</definedName>
    <definedName name="BExMIWD5LJSKRDBRS5ZHQW170N9G" hidden="1">#REF!</definedName>
    <definedName name="BExMIXET9TNDIZR87EQJIKA18QFU" hidden="1">#REF!</definedName>
    <definedName name="BExMIZT6AN7E6YMW2S87CTCN2UXH" hidden="1">[73]Gross!#REF!</definedName>
    <definedName name="BExMJ15T9F3475M0896SG60TN0SR" hidden="1">[73]Gross!#REF!</definedName>
    <definedName name="BExMJ51XJZN31B84NVPI18J3CWTB" hidden="1">[73]Graph!$C$15:$D$29</definedName>
    <definedName name="BExMJ7AVVYX75Z1XWPBVTVE3L0EZ" hidden="1">#REF!</definedName>
    <definedName name="BExMJA01LCAWUR1OX7H4E7JGNN3W" hidden="1">[73]Graph!$F$10:$G$10</definedName>
    <definedName name="BExMJBY25VC2BDWM2IZLJV485854" hidden="1">#REF!</definedName>
    <definedName name="BExMJC8UI1MMXIJR29O1IWETLHH6" hidden="1">'[77]Customer Service Detail'!#REF!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hidden="1">#REF!</definedName>
    <definedName name="BExMKAV56Y5CHKWH4XQM7DK2MZT1" hidden="1">#REF!</definedName>
    <definedName name="BExMKBGQDUZ8AWXYHA3QVMSDVZ3D" hidden="1">[73]Gross!#REF!</definedName>
    <definedName name="BExMKBM1467553LDFZRRKVSHN374" hidden="1">[73]Gross!#REF!</definedName>
    <definedName name="BExMKE0CS4Q7E19QEF6ROMJGD711" hidden="1">#REF!</definedName>
    <definedName name="BExMKGK5FJUC0AU8MABRGDC5ZM70" hidden="1">[73]Gross!#REF!</definedName>
    <definedName name="BExMKISYVO6POIGSJWIW3PHDYL45" hidden="1">#REF!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hidden="1">#REF!</definedName>
    <definedName name="BExMLGDEUK8EIP1KIYGNT7QIZL99" hidden="1">#REF!</definedName>
    <definedName name="BExMLL5XMS92GM6ALDMHJC761QXO" hidden="1">[76]Original!#REF!</definedName>
    <definedName name="BExMLLM6AIR0Q7UPDTQRQMNNGR4T" hidden="1">#REF!</definedName>
    <definedName name="BExMLO5Z61RE85X8HHX2G4IU3AZW" hidden="1">[73]Gross!#REF!</definedName>
    <definedName name="BExMLVI7UORSHM9FMO8S2EI0TMTS" hidden="1">[73]Gross!#REF!</definedName>
    <definedName name="BExMM5UCOT2HSSN0ZIPZW55GSOVO" hidden="1">[73]Gross!#REF!</definedName>
    <definedName name="BExMM8ZRS5RQ8H1H55RVPVTDL5NL" hidden="1">[73]Gross!#REF!</definedName>
    <definedName name="BExMM9W5CYANRRQCMUI6BQP5AHN6" hidden="1">#REF!</definedName>
    <definedName name="BExMMB3AKBE2TYLWZ9E57FR82SFZ" hidden="1">#REF!</definedName>
    <definedName name="BExMMF51P75971SP8A3GG59BFGJC" hidden="1">[89]ALL!#REF!</definedName>
    <definedName name="BExMMFABP9JWSLK40EWLQYN3QCJ3" hidden="1">#REF!</definedName>
    <definedName name="BExMMH8EAZB09XXQ5X4LR0P4NHG9" hidden="1">[73]Gross!#REF!</definedName>
    <definedName name="BExMMIQH5BABNZVCIQ7TBCQ10AY5" hidden="1">[73]Gross!#REF!</definedName>
    <definedName name="BExMMK2Y39DL8W7Q84SOXF9KSR74" hidden="1">#REF!</definedName>
    <definedName name="BExMMKJ36XJ73JENTML5ERJF0AIQ" hidden="1">#REF!</definedName>
    <definedName name="BExMMN2VRD30DWKV4LPOWB3NNRWI" hidden="1">#REF!</definedName>
    <definedName name="BExMMNIZ2T7M22WECMUQXEF4NJ71" hidden="1">[73]Gross!#REF!</definedName>
    <definedName name="BExMMPMIOU7BURTV0L1K6ACW9X73" hidden="1">[73]Gross!#REF!</definedName>
    <definedName name="BExMMQ835AJDHS4B419SS645P67Q" hidden="1">[73]Gross!#REF!</definedName>
    <definedName name="BExMMQIUVPCOBISTEJJYNCCLUCPY" hidden="1">[73]Gross!#REF!</definedName>
    <definedName name="BExMMSH37SF6GV4N9O9EW1APAZ1E" hidden="1">#REF!</definedName>
    <definedName name="BExMMT80D6HY44HP84Q8ZKMQ7SYZ" hidden="1">[76]Original!#REF!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hidden="1">#REF!</definedName>
    <definedName name="BExMN2IGV4O512G8DPFD8PO3EANK" hidden="1">#REF!</definedName>
    <definedName name="BExMNDR4V2VG5RFZDGTAGD3Q9PPG"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hidden="1">#REF!</definedName>
    <definedName name="BExMNUZHMKFZ814RTA641MNKZ7HQ" hidden="1">[73]Graph!$I$8:$J$8</definedName>
    <definedName name="BExMNW6NIOK4PW2K16RX2DT8BCKP" hidden="1">[73]Graph!$F$9:$G$9</definedName>
    <definedName name="BExMO0DOCQZI8QR6D5K5N75E3XUF" hidden="1">#REF!</definedName>
    <definedName name="BExMO0DONMQD9HUXW4AJX5Y7LFEO" hidden="1">#REF!</definedName>
    <definedName name="BExMO44HP43SI0L7L1DZRDZPZJ44" hidden="1">[86]!____________bb2 [87]Sheet!$A$12:$U$13</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hidden="1">#REF!</definedName>
    <definedName name="BExMOO7EE7RTLO2S09PP0ZOKDULD" hidden="1">#REF!</definedName>
    <definedName name="BExMOW5ESQ9TKS9AQZCHBUMQMDO5" hidden="1">#REF!</definedName>
    <definedName name="BExMP06Y7JRUYXTNBLZEZIIFMP8Z" hidden="1">[73]Graph!$F$8:$G$8</definedName>
    <definedName name="BExMP9XK9T8ICSUQ90M3IBZSOZAM" hidden="1">#REF!</definedName>
    <definedName name="BExMPAJ5AJAXGKGK3F6H3ODS6RF4" hidden="1">[73]Gross!#REF!</definedName>
    <definedName name="BExMPD2X55FFBVJ6CBUKNPROIOEU" hidden="1">[73]Gross!#REF!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hidden="1">#REF!</definedName>
    <definedName name="BExMPYT3HLPM2GY8W6C00CHSVYJ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hidden="1">#REF!</definedName>
    <definedName name="BExMQEE62BNV1DJJBLVUUH33RKPH" hidden="1">#REF!</definedName>
    <definedName name="BExMQFLAT1LV4J2FJ42I84NGCKWQ" hidden="1">#REF!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hidden="1">#REF!</definedName>
    <definedName name="BExMRU3ACIU0RD2BNWO55LH5U2BR" hidden="1">[73]Gross!#REF!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hidden="1">#REF!</definedName>
    <definedName name="BExMTA8PFHGUPA8LZ7RIR52ORH9I" hidden="1">#REF!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hidden="1">#REF!</definedName>
    <definedName name="BExO55G2KVZ7MIJ30N827CLH0I2A" hidden="1">[73]Gross!#REF!</definedName>
    <definedName name="BExO5A8PZD9EUHC5CMPU6N3SQ15L" hidden="1">[73]Gross!#REF!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hidden="1">#REF!</definedName>
    <definedName name="BExO6LLHCYTF7CIVHKAO0NMET14Q" hidden="1">[73]Gross!#REF!</definedName>
    <definedName name="BExO6Y6LB0P6L4JTH4J6TCB4OHW8" hidden="1">#REF!</definedName>
    <definedName name="BExO6YBXSP7M8OQM9HW3DF343C57" hidden="1">[76]Original!#REF!</definedName>
    <definedName name="BExO764H9VZOLJAU99I1OQKU9EO6" hidden="1">#REF!</definedName>
    <definedName name="BExO7A0RAM8VLJ9WVOS0CNSGVOZA" hidden="1">[73]Graph!$I$6:$J$6</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hidden="1">#REF!</definedName>
    <definedName name="BExO80UBMCSNT8UIFXZRBJZZ2ADK" hidden="1">[84]Detail!#REF!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hidden="1">#REF!</definedName>
    <definedName name="BExO8CDTBCABLEUD6PE2UM2EZ6C4" hidden="1">[73]Gross!#REF!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hidden="1">#REF!</definedName>
    <definedName name="BExO9V2U2YXAY904GYYGU6TD8Y7M" hidden="1">[73]Gross!#REF!</definedName>
    <definedName name="BExO9Y2PH50NIUH5PLB2CZFCC5WW" hidden="1">#REF!</definedName>
    <definedName name="BExO9YTNQUVMZJZ33TS1KSX2NOBQ" hidden="1">#REF!</definedName>
    <definedName name="BExOA6RMZJTAX7WX49MSGFDG9DH2" hidden="1">#REF!</definedName>
    <definedName name="BExOA7IK2DONOX2BCWIBH4HUM43F" hidden="1">[73]Gross!#REF!</definedName>
    <definedName name="BExOA8PPAT6BFKDHD9OQK39O9RSG" hidden="1">[73]Graph!$C$15:$D$29</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hidden="1">#REF!</definedName>
    <definedName name="BExOBHDCCR4GM8EVYR8ZQAS97EX7" hidden="1">#REF!</definedName>
    <definedName name="BExOBIPU8760ITY0C8N27XZ3KWEF"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hidden="1">#REF!</definedName>
    <definedName name="BExOC7LCVAJC36Q60I8PKPCD0T1S" hidden="1">[73]Graph!$F$11:$G$11</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6" hidden="1">Query [75]Comparative!$A$3:$B$20</definedName>
    <definedName name="BExOD3NUDCZ6JO4GILJOZKX1EDC5" localSheetId="1" hidden="1">Query [75]Comparative!$A$3:$B$20</definedName>
    <definedName name="BExOD3NUDCZ6JO4GILJOZKX1EDC5" hidden="1">Query [75]Comparative!$A$3:$B$20</definedName>
    <definedName name="BExOD4ERMDMFD8X1016N4EXOUR0S" localSheetId="16" hidden="1">[73]Gross!#REF!</definedName>
    <definedName name="BExOD4ERMDMFD8X1016N4EXOUR0S" localSheetId="1" hidden="1">[73]Gross!#REF!</definedName>
    <definedName name="BExOD4ERMDMFD8X1016N4EXOUR0S" hidden="1">[73]Gross!#REF!</definedName>
    <definedName name="BExOD55RS7BQUHRQ6H3USVGKR0P7" localSheetId="16" hidden="1">[73]Gross!#REF!</definedName>
    <definedName name="BExOD55RS7BQUHRQ6H3USVGKR0P7" localSheetId="1" hidden="1">[73]Gross!#REF!</definedName>
    <definedName name="BExOD55RS7BQUHRQ6H3USVGKR0P7" hidden="1">[73]Gross!#REF!</definedName>
    <definedName name="BExOD7UQ6G3P86ZLZV0GY79H7VLL" localSheetId="16" hidden="1">'[77]Customer Service Detail'!#REF!</definedName>
    <definedName name="BExOD7UQ6G3P86ZLZV0GY79H7VLL" hidden="1">'[77]Customer Service Detail'!#REF!</definedName>
    <definedName name="BExODCI1JOCNLAWKLHVJHH7LMGZ3" localSheetId="16" hidden="1">#REF!</definedName>
    <definedName name="BExODCI1JOCNLAWKLHVJHH7LMGZ3" hidden="1">#REF!</definedName>
    <definedName name="BExODEWDDEABM4ZY3XREJIBZ8IVP" localSheetId="16" hidden="1">[73]Gross!#REF!</definedName>
    <definedName name="BExODEWDDEABM4ZY3XREJIBZ8IVP" hidden="1">[73]Gross!#REF!</definedName>
    <definedName name="BExODNLAA1L7WQ9ZQX6A1ZOXK9VR" localSheetId="16" hidden="1">[73]Gross!#REF!</definedName>
    <definedName name="BExODNLAA1L7WQ9ZQX6A1ZOXK9VR" hidden="1">[73]Gross!#REF!</definedName>
    <definedName name="BExODZFEIWV26E8RFU7XQYX1J458" localSheetId="16"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hidden="1">#REF!</definedName>
    <definedName name="BExOFEDNCYI2TPTMQ8SJN3AW4YMF" hidden="1">[73]Gross!#REF!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hidden="1">#REF!</definedName>
    <definedName name="BExOFPBDUF4V7CC82ZY5OVVJLFE2" hidden="1">#REF!</definedName>
    <definedName name="BExOFUET18CJ3AYGPY26EIVP6QDG"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hidden="1">#REF!</definedName>
    <definedName name="BExOGDW4KPA07ZDJHS1KWYEO3Y8C" hidden="1">#REF!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hidden="1">#REF!</definedName>
    <definedName name="BExOH2GVFOFXDG3YQK89NSKG7WJG" hidden="1">[73]Graph!$I$10:$J$10</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hidden="1">[86]!____________bb2 [87]Sheet!$E$6:$E$9</definedName>
    <definedName name="BExOIEVCP4Y6VDS23AK84MCYYHRT" hidden="1">[73]Gross!#REF!</definedName>
    <definedName name="BExOIFGWRXP1ZCM3WXXERZ5TZZRT" hidden="1">#REF!</definedName>
    <definedName name="BExOIHPQIXR0NDR5WD01BZKPKEO3" hidden="1">[73]Gross!#REF!</definedName>
    <definedName name="BExOIJTA4R3S56VBIJKZGBO7ESVU" hidden="1">#REF!</definedName>
    <definedName name="BExOIJTAMOBI78ADPTV7PZEZANJ6" hidden="1">#REF!</definedName>
    <definedName name="BExOIM7L0Z3LSII9P7ZTV4KJ8RMA" hidden="1">[73]Gross!#REF!</definedName>
    <definedName name="BExOIN9ETPA87K6NINBIFRSWHK4C" hidden="1">[73]Graph!$F$11:$G$11</definedName>
    <definedName name="BExOIV7AH9I35H0QIJ47W5LNGJ7I" hidden="1">#REF!</definedName>
    <definedName name="BExOIWJVMJ6MG6JC4SPD1L00OHU1" hidden="1">[73]Gross!#REF!</definedName>
    <definedName name="BExOIXQX9EK4Y0780FR0K3TSQ5TT" localSheetId="16" hidden="1">Query [78]!p V [79]A!$D$4:$O$157</definedName>
    <definedName name="BExOIXQX9EK4Y0780FR0K3TSQ5TT" localSheetId="1" hidden="1">Query [78]!p V [79]A!$D$4:$O$157</definedName>
    <definedName name="BExOIXQX9EK4Y0780FR0K3TSQ5TT" hidden="1">Query [78]!p V [79]A!$D$4:$O$157</definedName>
    <definedName name="BExOIYCN8Z4JK3OOG86KYUCV0ME8" localSheetId="16" hidden="1">[73]Gross!#REF!</definedName>
    <definedName name="BExOIYCN8Z4JK3OOG86KYUCV0ME8" localSheetId="1" hidden="1">[73]Gross!#REF!</definedName>
    <definedName name="BExOIYCN8Z4JK3OOG86KYUCV0ME8" hidden="1">[73]Gross!#REF!</definedName>
    <definedName name="BExOJ3AKZ9BCBZT3KD8WMSLK6MN2" localSheetId="16" hidden="1">[73]Gross!#REF!</definedName>
    <definedName name="BExOJ3AKZ9BCBZT3KD8WMSLK6MN2" localSheetId="1" hidden="1">[73]Gross!#REF!</definedName>
    <definedName name="BExOJ3AKZ9BCBZT3KD8WMSLK6MN2" hidden="1">[73]Gross!#REF!</definedName>
    <definedName name="BExOJ4HRBSUJGL8OTX26ZX0DFGUO" localSheetId="16" hidden="1">#REF!</definedName>
    <definedName name="BExOJ4HRBSUJGL8OTX26ZX0DFGUO" localSheetId="1" hidden="1">#REF!</definedName>
    <definedName name="BExOJ4HRBSUJGL8OTX26ZX0DFGUO" hidden="1">#REF!</definedName>
    <definedName name="BExOJ7XQK71I4YZDD29AKOOWZ47E" localSheetId="16" hidden="1">[73]Gross!#REF!</definedName>
    <definedName name="BExOJ7XQK71I4YZDD29AKOOWZ47E" localSheetId="1" hidden="1">[73]Gross!#REF!</definedName>
    <definedName name="BExOJ7XQK71I4YZDD29AKOOWZ47E" hidden="1">[73]Gross!#REF!</definedName>
    <definedName name="BExOJ8E16CD06IYXYYQUY53Q2OV3" localSheetId="16" hidden="1">#REF!</definedName>
    <definedName name="BExOJ8E16CD06IYXYYQUY53Q2OV3" hidden="1">#REF!</definedName>
    <definedName name="BExOJJXC6LTFS8XES3BUK64C24P5" localSheetId="16" hidden="1">Query [78]!p V [79]A!$A$3:$B$20</definedName>
    <definedName name="BExOJJXC6LTFS8XES3BUK64C24P5" localSheetId="1" hidden="1">Query [78]!p V [79]A!$A$3:$B$20</definedName>
    <definedName name="BExOJJXC6LTFS8XES3BUK64C24P5" hidden="1">Query [78]!p V [79]A!$A$3:$B$20</definedName>
    <definedName name="BExOJM0W6XGSW5MXPTTX0GNF6SFT" localSheetId="16" hidden="1">[73]Gross!#REF!</definedName>
    <definedName name="BExOJM0W6XGSW5MXPTTX0GNF6SFT" localSheetId="1" hidden="1">[73]Gross!#REF!</definedName>
    <definedName name="BExOJM0W6XGSW5MXPTTX0GNF6SFT" hidden="1">[73]Gross!#REF!</definedName>
    <definedName name="BExOJXEUJJ9SYRJXKYYV2NCCDT2R" localSheetId="16" hidden="1">[73]Gross!#REF!</definedName>
    <definedName name="BExOJXEUJJ9SYRJXKYYV2NCCDT2R" localSheetId="1" hidden="1">[73]Gross!#REF!</definedName>
    <definedName name="BExOJXEUJJ9SYRJXKYYV2NCCDT2R" hidden="1">[73]Gross!#REF!</definedName>
    <definedName name="BExOK0EQYM9JUMAGWOUN7QDH7VMZ" localSheetId="16" hidden="1">[73]Gross!#REF!</definedName>
    <definedName name="BExOK0EQYM9JUMAGWOUN7QDH7VMZ" hidden="1">[73]Gross!#REF!</definedName>
    <definedName name="BExOK3PGFWMNWMJ3WNOL9JUOO8FP" localSheetId="16" hidden="1">#REF!</definedName>
    <definedName name="BExOK3PGFWMNWMJ3WNOL9JUOO8FP" hidden="1">#REF!</definedName>
    <definedName name="BExOK408O8M204EYF6SD1YGCJFD4" localSheetId="16" hidden="1">#REF!</definedName>
    <definedName name="BExOK408O8M204EYF6SD1YGCJFD4" hidden="1">#REF!</definedName>
    <definedName name="BExOK4WM9O7QNG6O57FOASI5QSN1" localSheetId="16" hidden="1">[73]Gross!#REF!</definedName>
    <definedName name="BExOK4WM9O7QNG6O57FOASI5QSN1" hidden="1">[73]Gross!#REF!</definedName>
    <definedName name="BExOK6EKJGCZVB9QYLK7IO4ULVD6" localSheetId="16"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hidden="1">#REF!</definedName>
    <definedName name="BExOLICXFHJLILCJVFMJE5MGGWKR" hidden="1">[73]Gross!#REF!</definedName>
    <definedName name="BExOLOI0WJS3QC12I3ISL0D9AWOF" hidden="1">[73]Gross!#REF!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6" hidden="1">Planning [81]Template!$E$5:$E$8</definedName>
    <definedName name="BExOO2IGXBBBDDDWCNTBFHDEICB9" localSheetId="1" hidden="1">Planning [81]Template!$E$5:$E$8</definedName>
    <definedName name="BExOO2IGXBBBDDDWCNTBFHDEICB9" hidden="1">Planning [81]Template!$E$5:$E$8</definedName>
    <definedName name="BExOO4B8FPAFYPHCTYTX37P1TQM5" localSheetId="16" hidden="1">[73]Gross!#REF!</definedName>
    <definedName name="BExOO4B8FPAFYPHCTYTX37P1TQM5" localSheetId="1" hidden="1">[73]Gross!#REF!</definedName>
    <definedName name="BExOO4B8FPAFYPHCTYTX37P1TQM5" hidden="1">[73]Gross!#REF!</definedName>
    <definedName name="BExOO5T6BTTG2JTZ1H8EHQQQE7O3" localSheetId="16" hidden="1">#REF!</definedName>
    <definedName name="BExOO5T6BTTG2JTZ1H8EHQQQE7O3" localSheetId="1" hidden="1">#REF!</definedName>
    <definedName name="BExOO5T6BTTG2JTZ1H8EHQQQE7O3" hidden="1">#REF!</definedName>
    <definedName name="BExOO6K8W2H1BCKKYTJZUKIAU3PK" localSheetId="16" hidden="1">[76]Original!#REF!</definedName>
    <definedName name="BExOO6K8W2H1BCKKYTJZUKIAU3PK" localSheetId="1" hidden="1">[76]Original!#REF!</definedName>
    <definedName name="BExOO6K8W2H1BCKKYTJZUKIAU3PK" hidden="1">[76]Original!#REF!</definedName>
    <definedName name="BExOOIULUDOJRMYABWV5CCL906X6" localSheetId="16" hidden="1">[73]Gross!#REF!</definedName>
    <definedName name="BExOOIULUDOJRMYABWV5CCL906X6" localSheetId="1" hidden="1">[73]Gross!#REF!</definedName>
    <definedName name="BExOOIULUDOJRMYABWV5CCL906X6" hidden="1">[73]Gross!#REF!</definedName>
    <definedName name="BExOOJAPLEITI6DJ6WY4SMHV4JR7" localSheetId="16" hidden="1">[76]Original!#REF!</definedName>
    <definedName name="BExOOJAPLEITI6DJ6WY4SMHV4JR7" hidden="1">[76]Original!#REF!</definedName>
    <definedName name="BExOORE1DP6UVW28XJX2VS05649B" hidden="1">[73]Graph!$C$15:$D$29</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hidden="1">#REF!</definedName>
    <definedName name="BExOPINVFSIZMCVT9YGT2AODVCX3" hidden="1">[73]Gross!#REF!</definedName>
    <definedName name="BExOPJV0G43Z50LNI0UWME9NPU9S" hidden="1">[73]Graph!$I$8:$J$8</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hidden="1">#REF!</definedName>
    <definedName name="BExQ2F15Z1EFOFQ6MHYE5E2GLTFU" localSheetId="16" hidden="1">Planning [81]Template!$A$10:$H$21</definedName>
    <definedName name="BExQ2F15Z1EFOFQ6MHYE5E2GLTFU" localSheetId="1" hidden="1">Planning [81]Template!$A$10:$H$21</definedName>
    <definedName name="BExQ2F15Z1EFOFQ6MHYE5E2GLTFU" hidden="1">Planning [81]Template!$A$10:$H$21</definedName>
    <definedName name="BExQ2FS228IUDUP2023RA1D4AO4C" localSheetId="16" hidden="1">[73]Gross!#REF!</definedName>
    <definedName name="BExQ2FS228IUDUP2023RA1D4AO4C" localSheetId="1" hidden="1">[73]Gross!#REF!</definedName>
    <definedName name="BExQ2FS228IUDUP2023RA1D4AO4C" hidden="1">[73]Gross!#REF!</definedName>
    <definedName name="BExQ2IMNV9WAUE91YHGGXVJD92ZF" localSheetId="16" hidden="1">#REF!</definedName>
    <definedName name="BExQ2IMNV9WAUE91YHGGXVJD92ZF" localSheetId="1" hidden="1">#REF!</definedName>
    <definedName name="BExQ2IMNV9WAUE91YHGGXVJD92ZF" hidden="1">#REF!</definedName>
    <definedName name="BExQ2L0XYWLY9VPZWXYYFRIRQRJ1" localSheetId="16" hidden="1">[73]Gross!#REF!</definedName>
    <definedName name="BExQ2L0XYWLY9VPZWXYYFRIRQRJ1" localSheetId="1" hidden="1">[73]Gross!#REF!</definedName>
    <definedName name="BExQ2L0XYWLY9VPZWXYYFRIRQRJ1" hidden="1">[73]Gross!#REF!</definedName>
    <definedName name="BExQ2M841F5Z1BQYR8DG5FKK0LIU" localSheetId="16" hidden="1">[73]Gross!#REF!</definedName>
    <definedName name="BExQ2M841F5Z1BQYR8DG5FKK0LIU" localSheetId="1" hidden="1">[73]Gross!#REF!</definedName>
    <definedName name="BExQ2M841F5Z1BQYR8DG5FKK0LIU" hidden="1">[73]Gross!#REF!</definedName>
    <definedName name="BExQ2V7SO1UTLMJ1NFVRKDOOQAP2" localSheetId="16" hidden="1">'[77]Customer Service Detail'!#REF!</definedName>
    <definedName name="BExQ2V7SO1UTLMJ1NFVRKDOOQAP2" hidden="1">'[77]Customer Service Detail'!#REF!</definedName>
    <definedName name="BExQ300G8I8TK45A0MVHV15422EU" localSheetId="16" hidden="1">[73]Gross!#REF!</definedName>
    <definedName name="BExQ300G8I8TK45A0MVHV15422EU" hidden="1">[73]Gross!#REF!</definedName>
    <definedName name="BExQ329A899Q8RK28PQF4VAP5J3D" localSheetId="16" hidden="1">#REF!</definedName>
    <definedName name="BExQ329A899Q8RK28PQF4VAP5J3D" hidden="1">#REF!</definedName>
    <definedName name="BExQ39R28MXSG2SEV956F0KZ20AN" localSheetId="16" hidden="1">[73]Gross!#REF!</definedName>
    <definedName name="BExQ39R28MXSG2SEV956F0KZ20AN" hidden="1">[73]Gross!#REF!</definedName>
    <definedName name="BExQ3D1P3M5Z3HLMEZ17E0BLEE4U" localSheetId="16" hidden="1">[73]Gross!#REF!</definedName>
    <definedName name="BExQ3D1P3M5Z3HLMEZ17E0BLEE4U" hidden="1">[73]Gross!#REF!</definedName>
    <definedName name="BExQ3G1MPDELYTLZAJ8RUEBWIWE9" localSheetId="16" hidden="1">#REF!</definedName>
    <definedName name="BExQ3G1MPDELYTLZAJ8RUEBWIWE9" hidden="1">#REF!</definedName>
    <definedName name="BExQ3KJG4KQ8OF0E8WHMCGKII2RW" localSheetId="16" hidden="1">#REF!</definedName>
    <definedName name="BExQ3KJG4KQ8OF0E8WHMCGKII2RW" hidden="1">#REF!</definedName>
    <definedName name="BExQ3O4W7QF8BOXTUT4IOGF6YKUD" localSheetId="16" hidden="1">[73]Gross!#REF!</definedName>
    <definedName name="BExQ3O4W7QF8BOXTUT4IOGF6YKUD" hidden="1">[73]Gross!#REF!</definedName>
    <definedName name="BExQ3OQIBPV08LO3B9T78U13DHF5" localSheetId="16" hidden="1">#REF!</definedName>
    <definedName name="BExQ3OQIBPV08LO3B9T78U13DHF5" hidden="1">#REF!</definedName>
    <definedName name="BExQ3P1AQGB8DYEBLDEBQUWS4XVP" hidden="1">#REF!</definedName>
    <definedName name="BExQ3PXOWSN8561ZR8IEY8ZASI3B"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hidden="1">#REF!</definedName>
    <definedName name="BExQ4H7K0FWTJJX1ODZ5A9RH9RH1"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hidden="1">#REF!</definedName>
    <definedName name="BExQ5DQ4DQOLJ6KAS500VUBF9OTL" hidden="1">'[77]Customer Service Detail'!#REF!</definedName>
    <definedName name="BExQ5IDA0T7KUJ9FN7LWTHUN5MLH" hidden="1">[86]!____________bb2 [87]Sheet!$A$12:$U$17</definedName>
    <definedName name="BExQ5IDFS1AN3UZ957NSQ7CHVV7K" hidden="1">#REF!</definedName>
    <definedName name="BExQ5IO89JL1G3PO02VX1LHZHLZ1" hidden="1">'[77]Customer Service Detail'!#REF!</definedName>
    <definedName name="BExQ5KX3Z668H1KUCKZ9J24HUQ1F" hidden="1">[73]Gross!#REF!</definedName>
    <definedName name="BExQ5OIJMYUEPML3WOES6CJM9GZY" hidden="1">#REF!</definedName>
    <definedName name="BExQ5SPMSOCJYLAY20NB5A6O32RE" hidden="1">[73]Gross!#REF!</definedName>
    <definedName name="BExQ5UICMGTMK790KTLK49MAGXRC"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hidden="1">#REF!</definedName>
    <definedName name="BExQ63793YQ9BH7JLCNRIATIGTRG" hidden="1">[73]Gross!#REF!</definedName>
    <definedName name="BExQ63I13Z60QN1GSSDGSKWX3IBV" hidden="1">#REF!</definedName>
    <definedName name="BExQ66SQYX5QYY7ZJX1XSHLIEA62" localSheetId="16" hidden="1">Planning [81]Template!$E$5:$E$8</definedName>
    <definedName name="BExQ66SQYX5QYY7ZJX1XSHLIEA62" localSheetId="1" hidden="1">Planning [81]Template!$E$5:$E$8</definedName>
    <definedName name="BExQ66SQYX5QYY7ZJX1XSHLIEA62" hidden="1">Planning [81]Template!$E$5:$E$8</definedName>
    <definedName name="BExQ6CN1EF2UPZ57ZYMGK8TUJQSS" localSheetId="16" hidden="1">[73]Gross!#REF!</definedName>
    <definedName name="BExQ6CN1EF2UPZ57ZYMGK8TUJQSS" localSheetId="1" hidden="1">[73]Gross!#REF!</definedName>
    <definedName name="BExQ6CN1EF2UPZ57ZYMGK8TUJQSS" hidden="1">[73]Gross!#REF!</definedName>
    <definedName name="BExQ6GOS9WVAQPL2F0F4WZP7D748" localSheetId="16" hidden="1">Query [75]Comparative!$D$4:$Q$165</definedName>
    <definedName name="BExQ6GOS9WVAQPL2F0F4WZP7D748" localSheetId="1"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6" hidden="1">Planning [81]Template!$A$10:$H$32</definedName>
    <definedName name="BExQ7S6U1VGD1P5PHL6STA4QZF0G" localSheetId="1" hidden="1">Planning [81]Template!$A$10:$H$32</definedName>
    <definedName name="BExQ7S6U1VGD1P5PHL6STA4QZF0G" hidden="1">Planning [81]Template!$A$10:$H$32</definedName>
    <definedName name="BExQ7XL2Q1GVUFL1F9KK0K0EXMWG" localSheetId="16" hidden="1">[73]Gross!#REF!</definedName>
    <definedName name="BExQ7XL2Q1GVUFL1F9KK0K0EXMWG" localSheetId="1" hidden="1">[73]Gross!#REF!</definedName>
    <definedName name="BExQ7XL2Q1GVUFL1F9KK0K0EXMWG" hidden="1">[73]Gross!#REF!</definedName>
    <definedName name="BExQ804OMLOOLGJAZ76PFIUFBWIX" localSheetId="16" hidden="1">#REF!</definedName>
    <definedName name="BExQ804OMLOOLGJAZ76PFIUFBWIX" localSheetId="1" hidden="1">#REF!</definedName>
    <definedName name="BExQ804OMLOOLGJAZ76PFIUFBWIX" hidden="1">#REF!</definedName>
    <definedName name="BExQ82ZACV7SBYY9V01L4L909Q2N" localSheetId="16" hidden="1">#REF!</definedName>
    <definedName name="BExQ82ZACV7SBYY9V01L4L909Q2N" hidden="1">#REF!</definedName>
    <definedName name="BExQ834L4O72YNJYUPLVXEJ7K3BU" localSheetId="16" hidden="1">'[77]Customer Service Detail'!#REF!</definedName>
    <definedName name="BExQ834L4O72YNJYUPLVXEJ7K3BU" hidden="1">'[77]Customer Service Detail'!#REF!</definedName>
    <definedName name="BExQ8469L3ZRZ3KYZPYMSJIDL7Y5" localSheetId="16" hidden="1">[73]Gross!#REF!</definedName>
    <definedName name="BExQ8469L3ZRZ3KYZPYMSJIDL7Y5" hidden="1">[73]Gross!#REF!</definedName>
    <definedName name="BExQ84MJB94HL3BWRN50M4NCB6Z0" localSheetId="16" hidden="1">[73]Gross!#REF!</definedName>
    <definedName name="BExQ84MJB94HL3BWRN50M4NCB6Z0" hidden="1">[73]Gross!#REF!</definedName>
    <definedName name="BExQ8583ZE00NW7T9OF11OT9IA14" localSheetId="16" hidden="1">[73]Gross!#REF!</definedName>
    <definedName name="BExQ8583ZE00NW7T9OF11OT9IA14" hidden="1">[73]Gross!#REF!</definedName>
    <definedName name="BExQ8A0RPE3IMIFIZLUE7KD2N21W" localSheetId="16" hidden="1">[73]Gross!#REF!</definedName>
    <definedName name="BExQ8A0RPE3IMIFIZLUE7KD2N21W" hidden="1">[73]Gross!#REF!</definedName>
    <definedName name="BExQ8ABK6H1ADV2R2OYT8NFFYG2N" hidden="1">[73]Gross!#REF!</definedName>
    <definedName name="BExQ8AGZM8RS8JSC79VFJPNU5QST" hidden="1">#REF!</definedName>
    <definedName name="BExQ8DBGHI2UBN61PRSCZB9XZ6J7" hidden="1">#REF!</definedName>
    <definedName name="BExQ8DM90XJ6GCJIK9LC5O82I2TJ" hidden="1">[73]Gross!#REF!</definedName>
    <definedName name="BExQ8G0K46ZORA0QVQTDI7Z8LXGF" hidden="1">[73]Gross!#REF!</definedName>
    <definedName name="BExQ8J5QTDF95GIMOE9V7RJRYAII" hidden="1">#REF!</definedName>
    <definedName name="BExQ8JWUFLC4XJIC45CAKK5IED8M" hidden="1">[76]Original!#REF!</definedName>
    <definedName name="BExQ8O3WEU8HNTTGKTW5T0QSKCLP" hidden="1">[85]Table!#REF!</definedName>
    <definedName name="BExQ8OEMYSGNTFTOCH2W3SDEVF52" hidden="1">[74]data!#REF!</definedName>
    <definedName name="BExQ8R3T2VUIZQQSUQMQHPDHCVNC" hidden="1">#REF!</definedName>
    <definedName name="BExQ8S04QJMZMSZHDLB0BXZ11LN4" hidden="1">[74]data!#REF!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hidden="1">[86]!____________bb2 [87]Sheet!$E$6:$E$9</definedName>
    <definedName name="BExQ9F2YH4UUCCMQITJ475B3S3NP" hidden="1">[73]Gross!#REF!</definedName>
    <definedName name="BExQ9KX9734KIAK7IMRLHCPYDHO2" hidden="1">[73]Gross!#REF!</definedName>
    <definedName name="BExQ9L81FF4I7816VTPFBDWVU4CW" hidden="1">[73]Gross!#REF!</definedName>
    <definedName name="BExQ9LTN3M53ZYGJRIHC1OTN4ICB" hidden="1">#REF!</definedName>
    <definedName name="BExQ9M4E2ACZOWWWP1JJIQO8AHUM" hidden="1">[73]Gross!#REF!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hidden="1">#REF!</definedName>
    <definedName name="BExQAX0X4IXAQW75ICG831FO4WBF" hidden="1">[76]Original!#REF!</definedName>
    <definedName name="BExQAYDITUO5K8A2FQRB0H1O4I4E" hidden="1">#REF!</definedName>
    <definedName name="BExQB0RQK3AA4QR3HYTSWS1XUPA8" hidden="1">[73]Graph!$C$15:$D$25</definedName>
    <definedName name="BExQB3X2GFQB8PQRLQ82TJAY134A" hidden="1">#REF!</definedName>
    <definedName name="BExQB7IK69TUFLCHHI647A7XADLC" hidden="1">#REF!</definedName>
    <definedName name="BExQB9GM8KJFMVFNDXIP8D9A4EJZ" hidden="1">[86]!____________bb2 [87]Sheet!$E$6:$E$8</definedName>
    <definedName name="BExQBAT8C6X6VIL1SBKKK21EK9SZ" hidden="1">#REF!</definedName>
    <definedName name="BExQBDICMZTSA1X73TMHNO4JSFLN" hidden="1">[73]Gross!#REF!</definedName>
    <definedName name="BExQBEER6CRCRPSSL61S0OMH57ZA" hidden="1">[73]Gross!#REF!</definedName>
    <definedName name="BExQBH3TCRS0P62RIBUCCLDJPV2C" localSheetId="16" hidden="1">Planning [81]Template!$A$10:$H$59</definedName>
    <definedName name="BExQBH3TCRS0P62RIBUCCLDJPV2C" localSheetId="1" hidden="1">Planning [81]Template!$A$10:$H$59</definedName>
    <definedName name="BExQBH3TCRS0P62RIBUCCLDJPV2C" hidden="1">Planning [81]Template!$A$10:$H$59</definedName>
    <definedName name="BExQBIGGY5TXI2FJVVZSLZ0LTZYH" localSheetId="16" hidden="1">[73]Gross!#REF!</definedName>
    <definedName name="BExQBIGGY5TXI2FJVVZSLZ0LTZYH" localSheetId="1" hidden="1">[73]Gross!#REF!</definedName>
    <definedName name="BExQBIGGY5TXI2FJVVZSLZ0LTZYH" hidden="1">[73]Gross!#REF!</definedName>
    <definedName name="BExQBM1RUSIQ85LLMM2159BYDPIP" localSheetId="16" hidden="1">[73]Gross!#REF!</definedName>
    <definedName name="BExQBM1RUSIQ85LLMM2159BYDPIP" localSheetId="1" hidden="1">[73]Gross!#REF!</definedName>
    <definedName name="BExQBM1RUSIQ85LLMM2159BYDPIP" hidden="1">[73]Gross!#REF!</definedName>
    <definedName name="BExQBPSOZ47V81YAEURP0NQJNTJH" localSheetId="16" hidden="1">[73]Gross!#REF!</definedName>
    <definedName name="BExQBPSOZ47V81YAEURP0NQJNTJH" hidden="1">[73]Gross!#REF!</definedName>
    <definedName name="BExQBS1K8J123YXKPXXBDWQG1G5N" localSheetId="16" hidden="1">#REF!</definedName>
    <definedName name="BExQBS1K8J123YXKPXXBDWQG1G5N" hidden="1">#REF!</definedName>
    <definedName name="BExQBVN1D0Y0OAFCKPSSEA3MPGBM" localSheetId="16" hidden="1">Planning [81]Template!$A$10:$H$21</definedName>
    <definedName name="BExQBVN1D0Y0OAFCKPSSEA3MPGBM" localSheetId="1" hidden="1">Planning [81]Template!$A$10:$H$21</definedName>
    <definedName name="BExQBVN1D0Y0OAFCKPSSEA3MPGBM" hidden="1">Planning [81]Template!$A$10:$H$21</definedName>
    <definedName name="BExQBZZKW056AXUH7L35UYMATHNR" localSheetId="16" hidden="1">'[77]Customer Service Detail'!#REF!</definedName>
    <definedName name="BExQBZZKW056AXUH7L35UYMATHNR" localSheetId="1" hidden="1">'[77]Customer Service Detail'!#REF!</definedName>
    <definedName name="BExQBZZKW056AXUH7L35UYMATHNR" hidden="1">'[77]Customer Service Detail'!#REF!</definedName>
    <definedName name="BExQC5TWT21CGBKD0IHAXTIN2QB8" localSheetId="16" hidden="1">[73]Gross!#REF!</definedName>
    <definedName name="BExQC5TWT21CGBKD0IHAXTIN2QB8" localSheetId="1" hidden="1">[73]Gross!#REF!</definedName>
    <definedName name="BExQC5TWT21CGBKD0IHAXTIN2QB8" hidden="1">[73]Gross!#REF!</definedName>
    <definedName name="BExQC8OGQ8SKD85POHB9ON7XWRIW" localSheetId="16" hidden="1">#REF!</definedName>
    <definedName name="BExQC8OGQ8SKD85POHB9ON7XWRIW" localSheetId="1" hidden="1">#REF!</definedName>
    <definedName name="BExQC8OGQ8SKD85POHB9ON7XWRIW" hidden="1">#REF!</definedName>
    <definedName name="BExQC94JL9F5GW4S8DQCAF4WB2DA" localSheetId="16" hidden="1">[73]Gross!#REF!</definedName>
    <definedName name="BExQC94JL9F5GW4S8DQCAF4WB2DA" localSheetId="1" hidden="1">[73]Gross!#REF!</definedName>
    <definedName name="BExQC94JL9F5GW4S8DQCAF4WB2DA" hidden="1">[73]Gross!#REF!</definedName>
    <definedName name="BExQCDH4D9DTA02ITMHNTDANJREJ" localSheetId="16" hidden="1">'[77]Customer Service Detail'!#REF!</definedName>
    <definedName name="BExQCDH4D9DTA02ITMHNTDANJREJ" localSheetId="1" hidden="1">'[77]Customer Service Detail'!#REF!</definedName>
    <definedName name="BExQCDH4D9DTA02ITMHNTDANJREJ" hidden="1">'[77]Customer Service Detail'!#REF!</definedName>
    <definedName name="BExQCDRWHJG2K0AGAQNBXPIBDOHU" hidden="1">[86]!____________bb2 [87]Sheet!$E$6:$E$8</definedName>
    <definedName name="BExQCH7WE98XHPDPY0FE3KPXCYRT" hidden="1">#REF!</definedName>
    <definedName name="BExQCI9M5F9BX0WO90T8KQKXJECZ" hidden="1">[73]Graph!$C$15:$D$29</definedName>
    <definedName name="BExQCKTD8AT0824LGWREXM1B5D1X" hidden="1">[73]Gross!#REF!</definedName>
    <definedName name="BExQCOV3MAQPJ038UJX6SNODPAZU" hidden="1">#REF!</definedName>
    <definedName name="BExQCP5VCPISWRVRQMG1G2638MVR" hidden="1">#REF!</definedName>
    <definedName name="BExQCRES01QDQ8QZKCH6B252T0YW" hidden="1">[73]Gross!#REF!</definedName>
    <definedName name="BExQCXEJ98SL0E5KSDCXEX829WRM" hidden="1">#REF!</definedName>
    <definedName name="BExQCYLPOK7C5IYKE2CQCUGB5K6A" localSheetId="16" hidden="1">Query [78]!p V [79]A!$A$3:$B$20</definedName>
    <definedName name="BExQCYLPOK7C5IYKE2CQCUGB5K6A" localSheetId="1" hidden="1">Query [78]!p V [79]A!$A$3:$B$20</definedName>
    <definedName name="BExQCYLPOK7C5IYKE2CQCUGB5K6A" hidden="1">Query [78]!p V [79]A!$A$3:$B$20</definedName>
    <definedName name="BExQCZ1TYCZOLOGUVYGL8GHNAQPP" localSheetId="16" hidden="1">#REF!</definedName>
    <definedName name="BExQCZ1TYCZOLOGUVYGL8GHNAQPP" localSheetId="1" hidden="1">#REF!</definedName>
    <definedName name="BExQCZ1TYCZOLOGUVYGL8GHNAQPP" hidden="1">#REF!</definedName>
    <definedName name="BExQD571YWOXKR2SX85K5MKQ0AO2" localSheetId="16" hidden="1">[73]Gross!#REF!</definedName>
    <definedName name="BExQD571YWOXKR2SX85K5MKQ0AO2" localSheetId="1" hidden="1">[73]Gross!#REF!</definedName>
    <definedName name="BExQD571YWOXKR2SX85K5MKQ0AO2" hidden="1">[73]Gross!#REF!</definedName>
    <definedName name="BExQD8SK7Y1Y0AYWI0WMF0ET8HR1" localSheetId="16" hidden="1">'[77]Customer Service Detail'!#REF!</definedName>
    <definedName name="BExQD8SK7Y1Y0AYWI0WMF0ET8HR1" localSheetId="1" hidden="1">'[77]Customer Service Detail'!#REF!</definedName>
    <definedName name="BExQD8SK7Y1Y0AYWI0WMF0ET8HR1" hidden="1">'[77]Customer Service Detail'!#REF!</definedName>
    <definedName name="BExQDB6VCHN8PNX8EA6JNIEQ2JC2" localSheetId="16" hidden="1">[73]Gross!#REF!</definedName>
    <definedName name="BExQDB6VCHN8PNX8EA6JNIEQ2JC2" hidden="1">[73]Gross!#REF!</definedName>
    <definedName name="BExQDE1B6U2Q9B73KBENABP71YM1" localSheetId="16" hidden="1">[73]Gross!#REF!</definedName>
    <definedName name="BExQDE1B6U2Q9B73KBENABP71YM1" hidden="1">[73]Gross!#REF!</definedName>
    <definedName name="BExQDGQCN7ZW41QDUHOBJUGQAX40" localSheetId="16" hidden="1">[73]Gross!#REF!</definedName>
    <definedName name="BExQDGQCN7ZW41QDUHOBJUGQAX40" hidden="1">[73]Gross!#REF!</definedName>
    <definedName name="BExQDH6NFRRIU8BSRHRB8XBVOFQG" localSheetId="16" hidden="1">#REF!</definedName>
    <definedName name="BExQDH6NFRRIU8BSRHRB8XBVOFQG" hidden="1">#REF!</definedName>
    <definedName name="BExQDHMQ469MTT415ZBNNXRW3VVN" hidden="1">[73]Graph!$I$8:$J$8</definedName>
    <definedName name="BExQDTBJQKLEBHN7IOUG01W3C0IB" hidden="1">#REF!</definedName>
    <definedName name="BExQDWRPR3R1BBH8I217QVZZIFYN" hidden="1">#REF!</definedName>
    <definedName name="BExQE20G1128MGMRYMKHPE14UICT" hidden="1">#REF!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hidden="1">#REF!</definedName>
    <definedName name="BExQEMUA4HEFM4OVO8M8MA8PIAW1" hidden="1">[73]Gross!#REF!</definedName>
    <definedName name="BExQENQLUA1DRLHEPOR8TMZ632EE" hidden="1">#REF!</definedName>
    <definedName name="BExQEPE1LNLIKOQW57PQIQN7NIK9" hidden="1">#REF!</definedName>
    <definedName name="BExQEPU4PMV1THLY5Q3ZREXLCOHV" hidden="1">#REF!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hidden="1">#REF!</definedName>
    <definedName name="BExQGTD0M9PG0PUU87VPVB15CC00" hidden="1">#REF!</definedName>
    <definedName name="BExQGVB7GL4W9291MCCPQ46Z66C1" hidden="1">'[77]Customer Service Detail'!#REF!</definedName>
    <definedName name="BExQGZI8OY7T4YDU7BLGOPQD9A25" hidden="1">#REF!</definedName>
    <definedName name="BExQH0UURAJ13AVO5UI04HSRGVYW" hidden="1">[73]Gross!#REF!</definedName>
    <definedName name="BExQH0UV2TBKN3Y5PMQCCQ9VXVI6" localSheetId="16" hidden="1">Query [75]Comparative!$D$4:$Q$165</definedName>
    <definedName name="BExQH0UV2TBKN3Y5PMQCCQ9VXVI6" localSheetId="1" hidden="1">Query [75]Comparative!$D$4:$Q$165</definedName>
    <definedName name="BExQH0UV2TBKN3Y5PMQCCQ9VXVI6" hidden="1">Query [75]Comparative!$D$4:$Q$165</definedName>
    <definedName name="BExQH27CTCPBZFVKOTZ5ZHWJ11G3" localSheetId="16" hidden="1">#REF!</definedName>
    <definedName name="BExQH27CTCPBZFVKOTZ5ZHWJ11G3" localSheetId="1" hidden="1">#REF!</definedName>
    <definedName name="BExQH27CTCPBZFVKOTZ5ZHWJ11G3" hidden="1">#REF!</definedName>
    <definedName name="BExQH3P9LD5VAA0L30AL8TNEAQT1" localSheetId="16" hidden="1">[73]Gross!#REF!</definedName>
    <definedName name="BExQH3P9LD5VAA0L30AL8TNEAQT1" localSheetId="1" hidden="1">[73]Gross!#REF!</definedName>
    <definedName name="BExQH3P9LD5VAA0L30AL8TNEAQT1" hidden="1">[73]Gross!#REF!</definedName>
    <definedName name="BExQH6EFDIE0KZNI3K0PUIFDANYG" localSheetId="16" hidden="1">#REF!</definedName>
    <definedName name="BExQH6EFDIE0KZNI3K0PUIFDANYG" hidden="1">#REF!</definedName>
    <definedName name="BExQH6ZZY0NR8SE48PSI9D0CU1TC" localSheetId="16" hidden="1">[73]Gross!#REF!</definedName>
    <definedName name="BExQH6ZZY0NR8SE48PSI9D0CU1TC" hidden="1">[73]Gross!#REF!</definedName>
    <definedName name="BExQH9P2MCXAJOVEO4GFQT6MNW22" localSheetId="16" hidden="1">[73]Gross!#REF!</definedName>
    <definedName name="BExQH9P2MCXAJOVEO4GFQT6MNW22" hidden="1">[73]Gross!#REF!</definedName>
    <definedName name="BExQHC3DHQ7F8I6KQZRYLSKQXHIT" localSheetId="16" hidden="1">[76]Original!#REF!</definedName>
    <definedName name="BExQHC3DHQ7F8I6KQZRYLSKQXHIT" hidden="1">[76]Original!#REF!</definedName>
    <definedName name="BExQHCZSBYUY8OKKJXFYWKBBM6AH" localSheetId="16" hidden="1">[73]Gross!#REF!</definedName>
    <definedName name="BExQHCZSBYUY8OKKJXFYWKBBM6AH" hidden="1">[73]Gross!#REF!</definedName>
    <definedName name="BExQHPKXZ1K33V2F90NZIQRZYIAW" localSheetId="16" hidden="1">[73]Gross!#REF!</definedName>
    <definedName name="BExQHPKXZ1K33V2F90NZIQRZYIAW" hidden="1">[73]Gross!#REF!</definedName>
    <definedName name="BExQHSKUKYBP1XG6JM9V4MC2Q8QM" localSheetId="16" hidden="1">#REF!</definedName>
    <definedName name="BExQHSKUKYBP1XG6JM9V4MC2Q8QM" hidden="1">#REF!</definedName>
    <definedName name="BExQHVF9KD06AG2RXUQJ9X4PVGX4" localSheetId="16" hidden="1">[73]Gross!#REF!</definedName>
    <definedName name="BExQHVF9KD06AG2RXUQJ9X4PVGX4" hidden="1">[73]Gross!#REF!</definedName>
    <definedName name="BExQHWBNDWI5N2MMIY68XG8DG32L" localSheetId="16" hidden="1">#REF!</definedName>
    <definedName name="BExQHWBNDWI5N2MMIY68XG8DG32L" hidden="1">#REF!</definedName>
    <definedName name="BExQHZBHVN2L4HC7ACTR73T5OCV0" localSheetId="16" hidden="1">[73]Gross!#REF!</definedName>
    <definedName name="BExQHZBHVN2L4HC7ACTR73T5OCV0" hidden="1">[73]Gross!#REF!</definedName>
    <definedName name="BExQHZGZ5JZ4AE00IROC5LG5734F" hidden="1">[73]Graph!$I$10:$J$10</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hidden="1">#REF!</definedName>
    <definedName name="BExQIS8NWID8IH69453NPSZ9DXLM" hidden="1">#REF!</definedName>
    <definedName name="BExQIS8O6R36CI01XRY9ISM99TW9" hidden="1">[73]Gross!#REF!</definedName>
    <definedName name="BExQIVJB9MJ25NDUHTCVMSODJY2C" hidden="1">[73]Gross!#REF!</definedName>
    <definedName name="BExQIW4XY3CVTAO8KJXAWY64REY3" hidden="1">#REF!</definedName>
    <definedName name="BExQJ4DQ607BVAUWF3X2G4E4TVGA" hidden="1">#REF!</definedName>
    <definedName name="BExQJ7IXTYN8ELZIUSOUURFAP5Z5" hidden="1">[73]Graph!$F$6:$G$6</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hidden="1">#REF!</definedName>
    <definedName name="BExQKG6LD6PLNDGNGO9DJXY865BR" hidden="1">[73]Gross!#REF!</definedName>
    <definedName name="BExQKH2Y9NLWY90MQU3J3N79KLQF" hidden="1">#REF!</definedName>
    <definedName name="BExQKKDMM6UNMDK33ZZN3QBP6TN6" hidden="1">#REF!</definedName>
    <definedName name="BExQLE1TOW3A287TQB0AVWENT8O1" hidden="1">[73]Gross!#REF!</definedName>
    <definedName name="BExRY5RRPQ9PYTBYRSQ1611JB0V8" hidden="1">#REF!</definedName>
    <definedName name="BExRYOYB4A3E5F6MTROY69LR0PMG" hidden="1">[73]Gross!#REF!</definedName>
    <definedName name="BExRYW59PFTECHTSV06LCP7BUYDK" hidden="1">[76]Original!#REF!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6" hidden="1">Query [78]!p V [79]A!$A$3:$B$20</definedName>
    <definedName name="BExRZEFF9T2XHHWX0YDCLV9T5CNE" localSheetId="1" hidden="1">Query [78]!p V [79]A!$A$3:$B$20</definedName>
    <definedName name="BExRZEFF9T2XHHWX0YDCLV9T5CNE" hidden="1">Query [78]!p V [79]A!$A$3:$B$20</definedName>
    <definedName name="BExRZIRRIXRUMZ5GOO95S7460BMP" localSheetId="16" hidden="1">[73]Gross!#REF!</definedName>
    <definedName name="BExRZIRRIXRUMZ5GOO95S7460BMP" localSheetId="1" hidden="1">[73]Gross!#REF!</definedName>
    <definedName name="BExRZIRRIXRUMZ5GOO95S7460BMP" hidden="1">[73]Gross!#REF!</definedName>
    <definedName name="BExRZK9RAHMM0ZLTNSK7A4LDC42D" localSheetId="16" hidden="1">[73]Gross!#REF!</definedName>
    <definedName name="BExRZK9RAHMM0ZLTNSK7A4LDC42D" localSheetId="1" hidden="1">[73]Gross!#REF!</definedName>
    <definedName name="BExRZK9RAHMM0ZLTNSK7A4LDC42D" hidden="1">[73]Gross!#REF!</definedName>
    <definedName name="BExRZOGSR69INI6GAEPHDWSNK5Q4" localSheetId="16" hidden="1">[73]Gross!#REF!</definedName>
    <definedName name="BExRZOGSR69INI6GAEPHDWSNK5Q4" hidden="1">[73]Gross!#REF!</definedName>
    <definedName name="BExRZQPS7HB1QM56K10XH8WRKQXJ" localSheetId="16" hidden="1">'[80]Planning Template'!#REF!</definedName>
    <definedName name="BExRZQPS7HB1QM56K10XH8WRKQXJ" hidden="1">'[80]Planning Template'!#REF!</definedName>
    <definedName name="BExRZY7JYGYR48IRBCNAH0ZQJMTA" localSheetId="16" hidden="1">Query [78]!p V [79]A!$D$4:$O$157</definedName>
    <definedName name="BExRZY7JYGYR48IRBCNAH0ZQJMTA" localSheetId="1" hidden="1">Query [78]!p V [79]A!$D$4:$O$157</definedName>
    <definedName name="BExRZY7JYGYR48IRBCNAH0ZQJMTA" hidden="1">Query [78]!p V [79]A!$D$4:$O$157</definedName>
    <definedName name="BExRZYT3TSVH2F2236HTD3UD31NQ" localSheetId="16" hidden="1">#REF!</definedName>
    <definedName name="BExRZYT3TSVH2F2236HTD3UD31NQ" localSheetId="1"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6" hidden="1">Query [78]!p V [79]A!$A$3:$B$20</definedName>
    <definedName name="BExS0GSISQ7E4SH6B9NFDAGES6Y0" localSheetId="1" hidden="1">Query [78]!p V [79]A!$A$3:$B$20</definedName>
    <definedName name="BExS0GSISQ7E4SH6B9NFDAGES6Y0" hidden="1">Query [78]!p V [79]A!$A$3:$B$20</definedName>
    <definedName name="BExS0GXUIO6I5D1S3H6KA4T15OJX" localSheetId="16" hidden="1">#REF!</definedName>
    <definedName name="BExS0GXUIO6I5D1S3H6KA4T15OJX" localSheetId="1" hidden="1">#REF!</definedName>
    <definedName name="BExS0GXUIO6I5D1S3H6KA4T15OJX" hidden="1">#REF!</definedName>
    <definedName name="BExS0K8IHC45I78DMZBOJ1P13KQA" localSheetId="16" hidden="1">[73]Gross!#REF!</definedName>
    <definedName name="BExS0K8IHC45I78DMZBOJ1P13KQA" localSheetId="1"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hidden="1">#REF!</definedName>
    <definedName name="BExS2BRXC42HUP4HMYLUX4KVA3T1" hidden="1">#REF!</definedName>
    <definedName name="BExS2DF6B4ZUF3VZLI4G6LJ3BF38" hidden="1">[73]Gross!#REF!</definedName>
    <definedName name="BExS2FIPRELUN75NBX4GUWAW5KT0" hidden="1">#REF!</definedName>
    <definedName name="BExS2JEYL8X1FJ3DKBSZEPCLZ6KF" localSheetId="16" hidden="1">Planning [81]Template!$A$10:$H$6759</definedName>
    <definedName name="BExS2JEYL8X1FJ3DKBSZEPCLZ6KF" localSheetId="1"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hidden="1">#REF!</definedName>
    <definedName name="BExS2RIBMZPBDB3W6PKRNHUM06WI" hidden="1">[73]Graph!$F$7:$G$7</definedName>
    <definedName name="BExS2TLU1HONYV6S3ZD9T12D7CIG" hidden="1">[73]Gross!#REF!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6" hidden="1">Planning [81]Template!$A$10:$I$1057</definedName>
    <definedName name="BExS3POAJ2MDH9RCHEKFUUG1GI5C" localSheetId="1" hidden="1">Planning [81]Template!$A$10:$I$1057</definedName>
    <definedName name="BExS3POAJ2MDH9RCHEKFUUG1GI5C" hidden="1">Planning [81]Template!$A$10:$I$1057</definedName>
    <definedName name="BExS3SDERJ27OER67TIGOVZU13A2" localSheetId="16" hidden="1">[73]Gross!#REF!</definedName>
    <definedName name="BExS3SDERJ27OER67TIGOVZU13A2" localSheetId="1" hidden="1">[73]Gross!#REF!</definedName>
    <definedName name="BExS3SDERJ27OER67TIGOVZU13A2" hidden="1">[73]Gross!#REF!</definedName>
    <definedName name="BExS3V7UIGKX8J4316T72VNR1711" localSheetId="16" hidden="1">#REF!</definedName>
    <definedName name="BExS3V7UIGKX8J4316T72VNR1711" localSheetId="1" hidden="1">#REF!</definedName>
    <definedName name="BExS3V7UIGKX8J4316T72VNR1711" hidden="1">#REF!</definedName>
    <definedName name="BExS3WV2VQ19L2A1DJ73AUFN7SRX" hidden="1">[73]Graph!$F$6:$G$6</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hidden="1">#REF!</definedName>
    <definedName name="BExS54X72TJFC41FJK72MLRR2OO7" hidden="1">[73]Gross!#REF!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hidden="1">#REF!</definedName>
    <definedName name="BExS6AQ8L42CXPR2KC5C6TPPZ1O0" hidden="1">#REF!</definedName>
    <definedName name="BExS6EMJ5GZI4Z432L115JTU2Z4T" hidden="1">#REF!</definedName>
    <definedName name="BExS6GKQ96EHVLYWNJDWXZXUZW90" hidden="1">[73]Gross!#REF!</definedName>
    <definedName name="BExS6ITKSZFRR01YD5B0F676SYN7" hidden="1">[73]Gross!#REF!</definedName>
    <definedName name="BExS6IYVVGGZJXGGYPX7UNAQOB2X" hidden="1">[73]Graph!$I$8:$J$8</definedName>
    <definedName name="BExS6J9U93K9H54892BVQ3H1T7IH" hidden="1">#REF!</definedName>
    <definedName name="BExS6KGU63BUOXCPJ9TSCDS9ZY2T" hidden="1">[73]Graph!$C$15:$D$29</definedName>
    <definedName name="BExS6N0LI574IAC89EFW6CLTCQ33" hidden="1">[73]Gross!#REF!</definedName>
    <definedName name="BExS6R7NAS0AWRESAPVE61L40NQ9" hidden="1">#REF!</definedName>
    <definedName name="BExS6V3YW1SH7ID1P40MGFRR2IGQ" hidden="1">#REF!</definedName>
    <definedName name="BExS6WRDBF3ST86ZOBBUL3GTCR11" hidden="1">[73]Gross!#REF!</definedName>
    <definedName name="BExS6XNRKR0C3MTA0LV5B60UB908" hidden="1">[73]Gross!#REF!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hidden="1">[86]!____________bb2 [87]Sheet!$E$6:$E$9</definedName>
    <definedName name="BExS82PRVNUTEKQZS56YT2DVF6C2" hidden="1">[73]Gross!#REF!</definedName>
    <definedName name="BExS86M165BE9531JPZU2VFVIWOR" hidden="1">#REF!</definedName>
    <definedName name="BExS8AYEXWDUZNK52G8K0TMRO1HA" hidden="1">#REF!</definedName>
    <definedName name="BExS8BPG5A0GR5AO1U951NDGGR0L" hidden="1">[73]Gross!#REF!</definedName>
    <definedName name="BExS8GSUS17UY50TEM2AWF36BR9Z"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hidden="1">#REF!</definedName>
    <definedName name="BExS9KT75HXF52WX7JKL80E2UL3C" hidden="1">#REF!</definedName>
    <definedName name="BExS9MWR7YEFZL0UO24FU8UDGAXH" hidden="1">'[77]Customer Service Detail'!#REF!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hidden="1">#REF!</definedName>
    <definedName name="BExSAQBHIXGQRNIRGCJMBXUPCZQA" hidden="1">[73]Gross!#REF!</definedName>
    <definedName name="BExSAT5WZEM6Z4GG7X374JPK349Y" hidden="1">[73]Graph!$F$6:$G$6</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hidden="1">#REF!</definedName>
    <definedName name="BExSB4JYKQ3MINI7RAYK5M8BLJDC" hidden="1">[73]Gross!#REF!</definedName>
    <definedName name="BExSBEG4O5UO1TVE0CLMJ0IZXAYZ"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hidden="1">#REF!</definedName>
    <definedName name="BExSBRBXXQMBU1TYDW1BXTEVEPRU" hidden="1">[73]Gross!#REF!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hidden="1">#REF!</definedName>
    <definedName name="BExSCE99EZTILTTCE4NJJF96OYYM" hidden="1">[73]Gross!#REF!</definedName>
    <definedName name="BExSCHUQZ2HFEWS54X67DIS8OSXZ" hidden="1">[73]Gross!#REF!</definedName>
    <definedName name="BExSCOASSHQIY6KARA8HG6F4SSTI" hidden="1">#REF!</definedName>
    <definedName name="BExSCOG41SKKG4GYU76WRWW1CTE6" hidden="1">[73]Gross!#REF!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hidden="1">#REF!</definedName>
    <definedName name="BExSD6A6NY15YSMFH51ST6XJY429" hidden="1">[73]Gross!#REF!</definedName>
    <definedName name="BExSD94LLN7TC2Q0DLNDQC823BQD" hidden="1">#REF!</definedName>
    <definedName name="BExSD9VH6PF6RQ135VOEE08YXPAW" hidden="1">[73]Gross!#REF!</definedName>
    <definedName name="BExSDE2JX9KHTPG98HOFPQ9SXD16" hidden="1">#REF!</definedName>
    <definedName name="BExSDJ5ZE3T46HSF6W0OXL80TXQG" hidden="1">[73]Graph!$F$10:$G$10</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hidden="1">#REF!</definedName>
    <definedName name="BExSE33JQFLHQFSTU439FCQG2I6M" hidden="1">#REF!</definedName>
    <definedName name="BExSE68XUD704OZESTYQJWE93OOH" hidden="1">#REF!</definedName>
    <definedName name="BExSEEHK1VLWD7JBV9SVVVIKQZ3I" hidden="1">[73]Gross!#REF!</definedName>
    <definedName name="BExSEJA6F0ORAXGGCXYPDOTXCJ5L" hidden="1">#REF!</definedName>
    <definedName name="BExSEJKZLX37P3V33TRTFJ30BFRK" hidden="1">[73]Gross!#REF!</definedName>
    <definedName name="BExSEP9UVOAI6TMXKNK587PQ3328" hidden="1">[73]Gross!#REF!</definedName>
    <definedName name="BExSEQH5DMBL56CXD8MO6NNOWN3S" hidden="1">#REF!</definedName>
    <definedName name="BExSERZ34ETZF8OI93MYIVZX4RDV" hidden="1">[73]Gross!#REF!</definedName>
    <definedName name="BExSETX574XR99H18EHU8IECZMIO" hidden="1">#REF!</definedName>
    <definedName name="BExSF07QFLZCO4P6K6QF05XG7PH1" hidden="1">[73]Gross!#REF!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hidden="1">#REF!</definedName>
    <definedName name="BExSFIY63CMZLHHLQETZ2HFOHW52" hidden="1">'[77]Customer Service Detail'!#REF!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hidden="1">[86]!____________bb2 [87]Sheet!$A$12:$U$13</definedName>
    <definedName name="BExSHGH88QZWW4RNAX4YKAZ5JEBL" hidden="1">[73]Gross!#REF!</definedName>
    <definedName name="BExSHJRV3Q7BAF5R1SJUY3A2GD28" hidden="1">#REF!</definedName>
    <definedName name="BExSHOKK1OO3CX9Z28C58E5J1D9W"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hidden="1">#REF!</definedName>
    <definedName name="BExSIFUDNRWXWIWNGCCFOOD8WIAZ" hidden="1">[73]Gross!#REF!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hidden="1">#REF!</definedName>
    <definedName name="BExTTZNS2PBCR93C9IUW49UZ4I6T" hidden="1">[73]Gross!#REF!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6" hidden="1">Query [78]!p V [79]A!$D$4:$O$158</definedName>
    <definedName name="BExTUXDHPPMUWTOC205SPI4NHP6S" localSheetId="1" hidden="1">Query [78]!p V [79]A!$D$4:$O$158</definedName>
    <definedName name="BExTUXDHPPMUWTOC205SPI4NHP6S" hidden="1">Query [78]!p V [79]A!$D$4:$O$158</definedName>
    <definedName name="BExTUY9WNSJ91GV8CP0SKJTEIV82" localSheetId="16" hidden="1">[85]Table!#REF!</definedName>
    <definedName name="BExTUY9WNSJ91GV8CP0SKJTEIV82" localSheetId="1" hidden="1">[85]Table!#REF!</definedName>
    <definedName name="BExTUY9WNSJ91GV8CP0SKJTEIV82" hidden="1">[85]Table!#REF!</definedName>
    <definedName name="BExTV5MAK8OHX0KQVLHR8TDY3HFJ" localSheetId="16" hidden="1">Query [75]Comparative!$A$3:$B$20</definedName>
    <definedName name="BExTV5MAK8OHX0KQVLHR8TDY3HFJ" localSheetId="1" hidden="1">Query [75]Comparative!$A$3:$B$20</definedName>
    <definedName name="BExTV5MAK8OHX0KQVLHR8TDY3HFJ" hidden="1">Query [75]Comparative!$A$3:$B$20</definedName>
    <definedName name="BExTV67VIM8PV6KO253M4DUBJQLC" localSheetId="16" hidden="1">[73]Gross!#REF!</definedName>
    <definedName name="BExTV67VIM8PV6KO253M4DUBJQLC" localSheetId="1" hidden="1">[73]Gross!#REF!</definedName>
    <definedName name="BExTV67VIM8PV6KO253M4DUBJQLC" hidden="1">[73]Gross!#REF!</definedName>
    <definedName name="BExTVB0JBLVK7YNZAU97RP5WBQSK" localSheetId="16" hidden="1">#REF!</definedName>
    <definedName name="BExTVB0JBLVK7YNZAU97RP5WBQSK" localSheetId="1" hidden="1">#REF!</definedName>
    <definedName name="BExTVB0JBLVK7YNZAU97RP5WBQSK" hidden="1">#REF!</definedName>
    <definedName name="BExTVEB8OUB37CRKZA5WBOTYYTN9" localSheetId="16" hidden="1">#REF!</definedName>
    <definedName name="BExTVEB8OUB37CRKZA5WBOTYYTN9" hidden="1">#REF!</definedName>
    <definedName name="BExTVELZCF2YA5L6F23BYZZR6WHF" localSheetId="16" hidden="1">[73]Gross!#REF!</definedName>
    <definedName name="BExTVELZCF2YA5L6F23BYZZR6WHF" hidden="1">[73]Gross!#REF!</definedName>
    <definedName name="BExTVGPIQZ99YFXUC8OONUX5BD42" localSheetId="16"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hidden="1">#REF!</definedName>
    <definedName name="BExTVOSUIF74AWLLP1Y2PW2T8R4L"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6" hidden="1">Query [75]Comparative!$A$3:$B$20</definedName>
    <definedName name="BExTW2FOQUCL9XY3Q8I2TO1V76M6" localSheetId="1" hidden="1">Query [75]Comparative!$A$3:$B$20</definedName>
    <definedName name="BExTW2FOQUCL9XY3Q8I2TO1V76M6" hidden="1">Query [75]Comparative!$A$3:$B$20</definedName>
    <definedName name="BExTW3SBLZLWJA0A5U6OBWM5E2GT" localSheetId="16" hidden="1">[76]Original!#REF!</definedName>
    <definedName name="BExTW3SBLZLWJA0A5U6OBWM5E2GT" localSheetId="1" hidden="1">[76]Original!#REF!</definedName>
    <definedName name="BExTW3SBLZLWJA0A5U6OBWM5E2GT" hidden="1">[76]Original!#REF!</definedName>
    <definedName name="BExTW4U1EFP1ZS3Q099D6OFYZ4PO" localSheetId="16" hidden="1">#REF!</definedName>
    <definedName name="BExTW4U1EFP1ZS3Q099D6OFYZ4PO" localSheetId="1" hidden="1">#REF!</definedName>
    <definedName name="BExTW4U1EFP1ZS3Q099D6OFYZ4PO" hidden="1">#REF!</definedName>
    <definedName name="BExTW6MRQ5EI1KD2GJ4HJGA2Q3WO" localSheetId="16" hidden="1">#REF!</definedName>
    <definedName name="BExTW6MRQ5EI1KD2GJ4HJGA2Q3WO" hidden="1">#REF!</definedName>
    <definedName name="BExTWB4LA1PODQOH4LDTHQKBN16K" localSheetId="16" hidden="1">[73]Gross!#REF!</definedName>
    <definedName name="BExTWB4LA1PODQOH4LDTHQKBN16K" hidden="1">[73]Gross!#REF!</definedName>
    <definedName name="BExTWEQ3PHIFDCWHG4QVX0626J8L" localSheetId="16" hidden="1">'[77]Customer Service Detail'!#REF!</definedName>
    <definedName name="BExTWEQ3PHIFDCWHG4QVX0626J8L" hidden="1">'[77]Customer Service Detail'!#REF!</definedName>
    <definedName name="BExTWFX8OYD9IX59PTP73YAC8O9G" hidden="1">[73]Graph!$C$15:$D$29</definedName>
    <definedName name="BExTWG81272XCNHHHLU97T3NWDNE" localSheetId="16" hidden="1">Planning [81]Template!$A$10:$H$21</definedName>
    <definedName name="BExTWG81272XCNHHHLU97T3NWDNE" localSheetId="1" hidden="1">Planning [81]Template!$A$10:$H$21</definedName>
    <definedName name="BExTWG81272XCNHHHLU97T3NWDNE" hidden="1">Planning [81]Template!$A$10:$H$21</definedName>
    <definedName name="BExTWHVADLJCCNEWMD928MM0SUBX" localSheetId="16" hidden="1">#REF!</definedName>
    <definedName name="BExTWHVADLJCCNEWMD928MM0SUBX" localSheetId="1" hidden="1">#REF!</definedName>
    <definedName name="BExTWHVADLJCCNEWMD928MM0SUBX" hidden="1">#REF!</definedName>
    <definedName name="BExTWI0Q8AWXUA3ZN7I5V3QK2KM1" localSheetId="16" hidden="1">[73]Gross!#REF!</definedName>
    <definedName name="BExTWI0Q8AWXUA3ZN7I5V3QK2KM1" localSheetId="1"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hidden="1">#REF!</definedName>
    <definedName name="BExTXAHRIAYB0WV3TOAJRNYKAH1S" hidden="1">#REF!</definedName>
    <definedName name="BExTXJ17SAM3ONY49HJ7VTUKJ5VS" hidden="1">#REF!</definedName>
    <definedName name="BExTXJ6HBAIXMMWKZTJNFDYVZCAY" hidden="1">[73]Gross!#REF!</definedName>
    <definedName name="BExTXL4OS85VLFH5QUKQZGH8VD38" hidden="1">#REF!</definedName>
    <definedName name="BExTXL4PV9UB5XL4A78SUMDVR45M" hidden="1">#REF!</definedName>
    <definedName name="BExTXSMG9TUWWQ4Z6TXQ7WGGJKUJ" hidden="1">[83]Data!#REF!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hidden="1">[86]!____________bb2 [87]Sheet!$A$12:$U$17</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hidden="1">[86]!____________bb2 [87]Sheet!$E$6:$E$9</definedName>
    <definedName name="BExTYQMZFH06S0SMRP98OBQF34G8" hidden="1">'[77]Customer Service Detail'!#REF!</definedName>
    <definedName name="BExTYWMSS78QZC5G0PCH3JIO20V4" hidden="1">#REF!</definedName>
    <definedName name="BExTYYVS6L680WKJCGPCLYSIEKFF" hidden="1">#REF!</definedName>
    <definedName name="BExTZ089QIF5HT00GDQCMOXUWARP" hidden="1">#REF!</definedName>
    <definedName name="BExTZ6DESR9YBMRGIRE08NBG3G80" hidden="1">#REF!</definedName>
    <definedName name="BExTZ7F71SNTOX4LLZCK5R9VUMIJ" hidden="1">[73]Gross!#REF!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hidden="1">#REF!</definedName>
    <definedName name="BExTZK0D7NB1F6S58BMEQ2KHQIFF" hidden="1">#REF!</definedName>
    <definedName name="BExTZK5PMCAXJL4DUIGL6H9Y8U4C" hidden="1">[73]Gross!#REF!</definedName>
    <definedName name="BExTZKB6L5SXV5UN71YVTCBEIGWY" hidden="1">[73]Gross!#REF!</definedName>
    <definedName name="BExTZLCVETUN8C9H9KVUN378C0DC" hidden="1">#REF!</definedName>
    <definedName name="BExTZLICVKK4NBJFEGL270GJ2VQO" hidden="1">[73]Gross!#REF!</definedName>
    <definedName name="BExTZM9E77SMULTOU262K669MNAC" hidden="1">#REF!</definedName>
    <definedName name="BExTZO2596CBZKPI7YNA1QQNPAIJ" hidden="1">[73]Gross!#REF!</definedName>
    <definedName name="BExTZUI049UBPK570TJJWO3PP31A" hidden="1">#REF!</definedName>
    <definedName name="BExTZY8TDV4U7FQL7O10G6VKWKPJ" hidden="1">[73]Gross!#REF!</definedName>
    <definedName name="BExU02QNT4LT7H9JPUC4FXTLVGZT" hidden="1">[73]Gross!#REF!</definedName>
    <definedName name="BExU03XT7BGUD94J3RKIZVZ9LEAM"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hidden="1">#REF!</definedName>
    <definedName name="BExU0YCVZRW83JCI26VRB6PCIP88" hidden="1">#REF!</definedName>
    <definedName name="BExU0ZUUFYHLUK4M4E8GLGIBBNT0" hidden="1">[73]Gross!#REF!</definedName>
    <definedName name="BExU147D6RPG6ZVTSXRKFSVRHSBG" hidden="1">[73]Gross!#REF!</definedName>
    <definedName name="BExU16R10W1SOAPNG4CDJ01T7JRE" hidden="1">[73]Gross!#REF!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6" hidden="1">Query [75]Comparative!$A$3:$B$20</definedName>
    <definedName name="BExU1JXRTLHMDG8S5XFW5LF0YVMI" localSheetId="1" hidden="1">Query [75]Comparative!$A$3:$B$20</definedName>
    <definedName name="BExU1JXRTLHMDG8S5XFW5LF0YVMI" hidden="1">Query [75]Comparative!$A$3:$B$20</definedName>
    <definedName name="BExU1MSCM5EHXRFLU6F7RWAFSO53" localSheetId="16" hidden="1">#REF!</definedName>
    <definedName name="BExU1MSCM5EHXRFLU6F7RWAFSO53" localSheetId="1" hidden="1">#REF!</definedName>
    <definedName name="BExU1MSCM5EHXRFLU6F7RWAFSO53" hidden="1">#REF!</definedName>
    <definedName name="BExU1NOPS09CLFZL1O31RAF9BQNQ" localSheetId="16" hidden="1">[73]Gross!#REF!</definedName>
    <definedName name="BExU1NOPS09CLFZL1O31RAF9BQNQ" localSheetId="1" hidden="1">[73]Gross!#REF!</definedName>
    <definedName name="BExU1NOPS09CLFZL1O31RAF9BQNQ" hidden="1">[73]Gross!#REF!</definedName>
    <definedName name="BExU1P6H60U4RWZFX1HYXV8Z6KI7" localSheetId="16" hidden="1">'[77]Customer Service Detail'!#REF!</definedName>
    <definedName name="BExU1P6H60U4RWZFX1HYXV8Z6KI7" localSheetId="1" hidden="1">'[77]Customer Service Detail'!#REF!</definedName>
    <definedName name="BExU1P6H60U4RWZFX1HYXV8Z6KI7" hidden="1">'[77]Customer Service Detail'!#REF!</definedName>
    <definedName name="BExU1PH9MOEX1JZVZ3D5M9DXB191" localSheetId="16" hidden="1">[73]Gross!#REF!</definedName>
    <definedName name="BExU1PH9MOEX1JZVZ3D5M9DXB191" hidden="1">[73]Gross!#REF!</definedName>
    <definedName name="BExU1PXJF62BQF7SYHCCLXA060IH" localSheetId="16" hidden="1">#REF!</definedName>
    <definedName name="BExU1PXJF62BQF7SYHCCLXA060IH" hidden="1">#REF!</definedName>
    <definedName name="BExU1QZEEKJA35IMEOLOJ3ODX0ZA" localSheetId="16" hidden="1">[73]Gross!#REF!</definedName>
    <definedName name="BExU1QZEEKJA35IMEOLOJ3ODX0ZA" hidden="1">[73]Gross!#REF!</definedName>
    <definedName name="BExU1TZ9WD7V6DVDWUJA3D5BHAY9" localSheetId="16" hidden="1">Query [78]!p V [79]A!$D$4:$O$158</definedName>
    <definedName name="BExU1TZ9WD7V6DVDWUJA3D5BHAY9" localSheetId="1" hidden="1">Query [78]!p V [79]A!$D$4:$O$158</definedName>
    <definedName name="BExU1TZ9WD7V6DVDWUJA3D5BHAY9" hidden="1">Query [78]!p V [79]A!$D$4:$O$158</definedName>
    <definedName name="BExU1VRURIWWVJ95O40WA23LMTJD" localSheetId="16" hidden="1">[73]Gross!#REF!</definedName>
    <definedName name="BExU1VRURIWWVJ95O40WA23LMTJD" localSheetId="1" hidden="1">[73]Gross!#REF!</definedName>
    <definedName name="BExU1VRURIWWVJ95O40WA23LMTJD" hidden="1">[73]Gross!#REF!</definedName>
    <definedName name="BExU1XF9XZPVQNGCMW5NCLMM2GZ8" hidden="1">[73]Graph!$F$7:$G$7</definedName>
    <definedName name="BExU27RFW84GQR3JJ3WC0DH272W0" hidden="1">#REF!</definedName>
    <definedName name="BExU2941Z7GTMQ5O1VVPEU7YRR7P" hidden="1">[73]Graph!$I$8:$J$8</definedName>
    <definedName name="BExU2AGK36RC19OMF7HSEYHQ06RM" hidden="1">#REF!</definedName>
    <definedName name="BExU2BCX15EX0ZRL675PM05T1HMY" hidden="1">[76]Original!#REF!</definedName>
    <definedName name="BExU2M5CK6XK55UIHDVYRXJJJRI4" hidden="1">[73]Gross!#REF!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hidden="1">#REF!</definedName>
    <definedName name="BExU4MIZMMFZZWTK4WHGFZSMWPS8" hidden="1">[73]Graph!$I$8:$J$8</definedName>
    <definedName name="BExU4NA00RRRBGRT6TOB0MXZRCRZ" hidden="1">[73]Gross!#REF!</definedName>
    <definedName name="BExU4NVM2U1QGDC0IORA6EVJP0YH" hidden="1">#REF!</definedName>
    <definedName name="BExU4T4B87W940PP7KTQNBX4TDCK" hidden="1">#REF!</definedName>
    <definedName name="BExU4URQ40NLA7IR1ZG7Y3SKGKMV" hidden="1">'[80]Planning Template'!#REF!</definedName>
    <definedName name="BExU4XWZRGDFLCPK6HI2B3EXIQNU" hidden="1">[73]Graph!$F$10:$G$10</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hidden="1">#REF!</definedName>
    <definedName name="BExU5DSTBWXLN6E59B757KRWRI6E" hidden="1">[73]Gross!#REF!</definedName>
    <definedName name="BExU5FLJ9RC6VWPYUWC8BV7T0TUM" hidden="1">#REF!</definedName>
    <definedName name="BExU5FQVQ5TIQZ1G4TFVBL6A9K3M" hidden="1">#REF!</definedName>
    <definedName name="BExU5N8L0E2WDEBA4ITD4A8FT8ON" hidden="1">[73]Graph!$F$7:$G$7</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6" hidden="1">Query [78]!p V [79]A!$D$4:$O$158</definedName>
    <definedName name="BExU61S05SSPLPDYE920IK2GRYSO" localSheetId="1" hidden="1">Query [78]!p V [79]A!$D$4:$O$158</definedName>
    <definedName name="BExU61S05SSPLPDYE920IK2GRYSO" hidden="1">Query [78]!p V [79]A!$D$4:$O$158</definedName>
    <definedName name="BExU66KMFBAP8JCVG9VM1RD1TNFF" localSheetId="16" hidden="1">[73]Gross!#REF!</definedName>
    <definedName name="BExU66KMFBAP8JCVG9VM1RD1TNFF" localSheetId="1"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hidden="1">#REF!</definedName>
    <definedName name="BExU6AM82KN21E82HMWVP3LWP9IL" hidden="1">[73]Gross!#REF!</definedName>
    <definedName name="BExU6BYTOWU47FY1W29HJJSYXCQB" hidden="1">#REF!</definedName>
    <definedName name="BExU6C45SIEW7XEEQLUGJRDO30EX" hidden="1">[73]Gross!#REF!</definedName>
    <definedName name="BExU6FEU1MRHU98R9YOJC5OKUJ6L" hidden="1">[73]Gross!#REF!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6" hidden="1">Planning [81]Template!$A$10:$H$37</definedName>
    <definedName name="BExU798C70QK9E3I6Y1IEAZFTIXX" localSheetId="1" hidden="1">Planning [81]Template!$A$10:$H$37</definedName>
    <definedName name="BExU798C70QK9E3I6Y1IEAZFTIXX" hidden="1">Planning [81]Template!$A$10:$H$37</definedName>
    <definedName name="BExU7BBTUF8BQ42DSGM94X5TG5GF" localSheetId="16" hidden="1">[73]Gross!#REF!</definedName>
    <definedName name="BExU7BBTUF8BQ42DSGM94X5TG5GF" localSheetId="1"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hidden="1">#REF!</definedName>
    <definedName name="BExU7MF1ZVPDHOSMCAXOSYICHZ4I" hidden="1">[73]Gross!#REF!</definedName>
    <definedName name="BExU7MVBZ7517VBP3JU2DCUK33LH" localSheetId="16" hidden="1">Query [75]Comparative!$A$3:$B$20</definedName>
    <definedName name="BExU7MVBZ7517VBP3JU2DCUK33LH" localSheetId="1" hidden="1">Query [75]Comparative!$A$3:$B$20</definedName>
    <definedName name="BExU7MVBZ7517VBP3JU2DCUK33LH" hidden="1">Query [75]Comparative!$A$3:$B$20</definedName>
    <definedName name="BExU7O2BJ6D5YCKEL6FD2EFCWYRX" localSheetId="16" hidden="1">[73]Gross!#REF!</definedName>
    <definedName name="BExU7O2BJ6D5YCKEL6FD2EFCWYRX" localSheetId="1" hidden="1">[73]Gross!#REF!</definedName>
    <definedName name="BExU7O2BJ6D5YCKEL6FD2EFCWYRX" hidden="1">[73]Gross!#REF!</definedName>
    <definedName name="BExU7PKGGTU90XX4CKU6M5W0HTLN" localSheetId="16" hidden="1">#REF!</definedName>
    <definedName name="BExU7PKGGTU90XX4CKU6M5W0HTLN" localSheetId="1" hidden="1">#REF!</definedName>
    <definedName name="BExU7PKGGTU90XX4CKU6M5W0HTLN" hidden="1">#REF!</definedName>
    <definedName name="BExU7Q0JS9YIUKUPNSSAIDK2KJAV" localSheetId="16" hidden="1">[73]Gross!#REF!</definedName>
    <definedName name="BExU7Q0JS9YIUKUPNSSAIDK2KJAV" localSheetId="1" hidden="1">[73]Gross!#REF!</definedName>
    <definedName name="BExU7Q0JS9YIUKUPNSSAIDK2KJAV" hidden="1">[73]Gross!#REF!</definedName>
    <definedName name="BExU7R7P6W6R3HEFADOMFV1L229P" localSheetId="16" hidden="1">[76]Original!#REF!</definedName>
    <definedName name="BExU7R7P6W6R3HEFADOMFV1L229P" localSheetId="1" hidden="1">[76]Original!#REF!</definedName>
    <definedName name="BExU7R7P6W6R3HEFADOMFV1L229P" hidden="1">[76]Original!#REF!</definedName>
    <definedName name="BExU7VUWIK7942LR3XULMKX3BJWZ" hidden="1">[73]Graph!$I$7:$J$7</definedName>
    <definedName name="BExU7XNR6I6O94DKRLHQ1FWJ64S0" hidden="1">#REF!</definedName>
    <definedName name="BExU7Y95QM385R3EX3PQGS9H9JKO" hidden="1">[86]!____________bb2 [87]Sheet!$A$12:$U$745</definedName>
    <definedName name="BExU80I6AE5OU7P7F5V7HWIZBJ4P" hidden="1">[73]Gross!#REF!</definedName>
    <definedName name="BExU81UNU3QP2HMXQG0O9V30427Z"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hidden="1">#REF!</definedName>
    <definedName name="BExU947PUEE3G2ZZTFHG3GI104PW" hidden="1">#REF!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hidden="1">#REF!</definedName>
    <definedName name="BExU9GCSO5YILIKG6VAHN13DL75K" hidden="1">[73]Gross!#REF!</definedName>
    <definedName name="BExU9HP96YNHQAFXM2R4ZXLN36SZ" hidden="1">#REF!</definedName>
    <definedName name="BExU9JSSJTD55P0Z0DIPJSKP9SAC" hidden="1">#REF!</definedName>
    <definedName name="BExU9KJOZLO15N11MJVN782NFGJ0" hidden="1">[73]Gross!#REF!</definedName>
    <definedName name="BExU9KUGSKLYR8ZI3DN6F833CK8A" hidden="1">'[77]Customer Service Detail'!#REF!</definedName>
    <definedName name="BExU9LG29XU2K1GNKRO4438JYQZE" hidden="1">[73]Gross!#REF!</definedName>
    <definedName name="BExU9NP1AGGBVQJ2FRXFOIJH48H6" hidden="1">#REF!</definedName>
    <definedName name="BExU9PXVGTJYY0OYYXWGMZMVKONA" hidden="1">#REF!</definedName>
    <definedName name="BExU9RFUJEP72B8QFE7P2VGZK35S" hidden="1">#REF!</definedName>
    <definedName name="BExU9RW36I5Z6JIXUIUB3PJH86LT" hidden="1">[73]Gross!#REF!</definedName>
    <definedName name="BExU9RW3UEHCI8N3QS9N4FSOQQH2" hidden="1">#REF!</definedName>
    <definedName name="BExU9UW0HDMTM2GW4HZDM3M54BMA" hidden="1">#REF!</definedName>
    <definedName name="BExUA22ZJLUM8Z59A47JKDEG78WK" hidden="1">#REF!</definedName>
    <definedName name="BExUA28AO7OWDG3H23Q0CL4B7BHW" hidden="1">[73]Gross!#REF!</definedName>
    <definedName name="BExUA5O923FFNEBY8BPO1TU3QGBM" hidden="1">[73]Gross!#REF!</definedName>
    <definedName name="BExUA6Q4K25VH452AQ3ZIRBCMS61" hidden="1">[73]Gross!#REF!</definedName>
    <definedName name="BExUA7MHC1RAILNC8XURIB3WHXK3" hidden="1">'[77]Customer Service Detail'!#REF!</definedName>
    <definedName name="BExUAABKIIVOK3JUILTKGJVUPEQK" hidden="1">#REF!</definedName>
    <definedName name="BExUAE7VUMCVDFX37BD0AFOQDTE3" hidden="1">'[77]Customer Service Detail'!#REF!</definedName>
    <definedName name="BExUAFV4JMBSM2SKBQL9NHL0NIBS" hidden="1">[73]Gross!#REF!</definedName>
    <definedName name="BExUAIV1BAH7644B8TDRCJ54TMQQ" hidden="1">#REF!</definedName>
    <definedName name="BExUAJWUASCDKPKSYBLMRGN5VFCZ" hidden="1">#REF!</definedName>
    <definedName name="BExUAMWQODKBXMRH1QCMJLJBF8M7" hidden="1">[73]Gross!#REF!</definedName>
    <definedName name="BExUAT7C2EA99VHS9U7OALH9YLZN" hidden="1">'[77]Customer Service Detail'!#REF!</definedName>
    <definedName name="BExUAVAV8UKWKQ0K62SFQWUFUOTU" hidden="1">'[77]Customer Service Detail'!#REF!</definedName>
    <definedName name="BExUAX8WS5OPVLCDXRGKTU2QMTFO" hidden="1">[73]Gross!#REF!</definedName>
    <definedName name="BExUAZHXBQ1XMCGKI5V1V03A8HGM" localSheetId="16" hidden="1">Query [75]Comparative!$D$4:$Q$165</definedName>
    <definedName name="BExUAZHXBQ1XMCGKI5V1V03A8HGM" localSheetId="1"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6" hidden="1">Query [78]!p V [79]A!$A$3:$B$20</definedName>
    <definedName name="BExUB6OW7RJ1Y9Z8YTWMHKH9GSEB" localSheetId="1" hidden="1">Query [78]!p V [79]A!$A$3:$B$20</definedName>
    <definedName name="BExUB6OW7RJ1Y9Z8YTWMHKH9GSEB" hidden="1">Query [78]!p V [79]A!$A$3:$B$20</definedName>
    <definedName name="BExUB8HLEXSBVPZ5AXNQEK96F1N4" localSheetId="16" hidden="1">[73]Gross!#REF!</definedName>
    <definedName name="BExUB8HLEXSBVPZ5AXNQEK96F1N4" localSheetId="1" hidden="1">[73]Gross!#REF!</definedName>
    <definedName name="BExUB8HLEXSBVPZ5AXNQEK96F1N4" hidden="1">[73]Gross!#REF!</definedName>
    <definedName name="BExUB9U3LH9RE0L0C9VDXHG4Z0CT" localSheetId="16" hidden="1">'[77]Customer Service Detail'!#REF!</definedName>
    <definedName name="BExUB9U3LH9RE0L0C9VDXHG4Z0CT" localSheetId="1" hidden="1">'[77]Customer Service Detail'!#REF!</definedName>
    <definedName name="BExUB9U3LH9RE0L0C9VDXHG4Z0CT" hidden="1">'[77]Customer Service Detail'!#REF!</definedName>
    <definedName name="BExUBCDVZIEA7YT0LPSMHL5ZSERQ" localSheetId="16" hidden="1">[73]Gross!#REF!</definedName>
    <definedName name="BExUBCDVZIEA7YT0LPSMHL5ZSERQ" hidden="1">[73]Gross!#REF!</definedName>
    <definedName name="BExUBDA4CHUIGLJ0V8P2012NWKSU" localSheetId="16" hidden="1">#REF!</definedName>
    <definedName name="BExUBDA4CHUIGLJ0V8P2012NWKSU" hidden="1">#REF!</definedName>
    <definedName name="BExUBKH7BDKYVPTMW79DLAOS5TGS" localSheetId="16" hidden="1">[76]Original!#REF!</definedName>
    <definedName name="BExUBKH7BDKYVPTMW79DLAOS5TGS" hidden="1">[76]Original!#REF!</definedName>
    <definedName name="BExUBKXBUCN760QYU7Q8GESBWOQH" localSheetId="16" hidden="1">[73]Gross!#REF!</definedName>
    <definedName name="BExUBKXBUCN760QYU7Q8GESBWOQH" hidden="1">[73]Gross!#REF!</definedName>
    <definedName name="BExUBL83ED0P076RN9RJ8P1MZ299" localSheetId="16"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6" hidden="1">Query [75]Comparative!$A$3:$B$20</definedName>
    <definedName name="BExUC0T4XYEV2XK71HB81I6WX893" localSheetId="1" hidden="1">Query [75]Comparative!$A$3:$B$20</definedName>
    <definedName name="BExUC0T4XYEV2XK71HB81I6WX893" hidden="1">Query [75]Comparative!$A$3:$B$20</definedName>
    <definedName name="BExUC0T5HSRI62MOKDS98Q2JH259" localSheetId="16" hidden="1">[73]Gross!#REF!</definedName>
    <definedName name="BExUC0T5HSRI62MOKDS98Q2JH259" localSheetId="1" hidden="1">[73]Gross!#REF!</definedName>
    <definedName name="BExUC0T5HSRI62MOKDS98Q2JH259" hidden="1">[73]Gross!#REF!</definedName>
    <definedName name="BExUC623BDYEODBN0N4DO6PJQ7NU" localSheetId="16" hidden="1">[73]Gross!#REF!</definedName>
    <definedName name="BExUC623BDYEODBN0N4DO6PJQ7NU" localSheetId="1" hidden="1">[73]Gross!#REF!</definedName>
    <definedName name="BExUC623BDYEODBN0N4DO6PJQ7NU" hidden="1">[73]Gross!#REF!</definedName>
    <definedName name="BExUC8WH8TCKBB5313JGYYQ1WFLT" localSheetId="16"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hidden="1">#REF!</definedName>
    <definedName name="BExUD4IOJ12X3PJG5WXNNGDRCKAP" hidden="1">[73]Gross!#REF!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hidden="1">#REF!</definedName>
    <definedName name="BExVS1PVIWI0HUOU7RRRJ5HWJK4V" hidden="1">#REF!</definedName>
    <definedName name="BExVS6TAND82CBJNY4L4SO9LKEMV" hidden="1">[73]Graph!$I$11:$J$11</definedName>
    <definedName name="BExVSELUPGS3T34AEO5GB9WHVLMV" hidden="1">#REF!</definedName>
    <definedName name="BExVSIY8G5FNPOB1Y1HYANYBD5KW" hidden="1">#REF!</definedName>
    <definedName name="BExVSL787C8E4HFQZ2NVLT35I2XV" hidden="1">[73]Gross!#REF!</definedName>
    <definedName name="BExVSMZWROKD6GX1D3BQQZ2UCVFJ" hidden="1">#REF!</definedName>
    <definedName name="BExVSP8QTS4AC4LXZ1NVOUOFOBPH" hidden="1">'[77]Customer Service Detail'!#REF!</definedName>
    <definedName name="BExVSSU9P7ZMR9IC9CFQFLY34LCA" hidden="1">[73]Graph!$F$6:$G$6</definedName>
    <definedName name="BExVSTAD4XQ24SX1CYHU5CGPZ5QO" hidden="1">#REF!</definedName>
    <definedName name="BExVSTFTVV14SFGHQUOJL5SQ5TX9" hidden="1">[73]Gross!#REF!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hidden="1">#REF!</definedName>
    <definedName name="BExVTNESHPVG0A0KZ7BRX26MS0PF" hidden="1">[73]Gross!#REF!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hidden="1">#REF!</definedName>
    <definedName name="BExVUKZ8B9WB4BOZ2U77BLN0FQMO" hidden="1">#REF!</definedName>
    <definedName name="BExVUL9V3H8ZF6Y72LQBBN639YAA" hidden="1">[73]Gross!#REF!</definedName>
    <definedName name="BExVULFDJFCNRI6ITVSJ20MEQ4RF" hidden="1">#REF!</definedName>
    <definedName name="BExVUM0X9F8A43TC0FA7LXQV0R50" hidden="1">#REF!</definedName>
    <definedName name="BExVUMMIB7Q1UIRNL6AX1QA9Z7C1" hidden="1">[76]Original!#REF!</definedName>
    <definedName name="BExVUTINY7XSH5KU12CQ05B3KQ2T" hidden="1">#REF!</definedName>
    <definedName name="BExVUYRJTLYKIUAPE7JUJV8361KD" hidden="1">#REF!</definedName>
    <definedName name="BExVV5T14N2HZIK7HQ4P2KG09U0J" hidden="1">[73]Gross!#REF!</definedName>
    <definedName name="BExVV7R410VYLADLX9LNG63ID6H1" hidden="1">[73]Gross!#REF!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hidden="1">#REF!</definedName>
    <definedName name="BExVVW12J6QBYSXIVA1K7XJLT8AD" hidden="1">#REF!</definedName>
    <definedName name="BExVVZMIB906WAHSLCBQUYIASVIS" hidden="1">#REF!</definedName>
    <definedName name="BExVW2X7WLBUCS1RCOPAYH879PJD" hidden="1">#REF!</definedName>
    <definedName name="BExVW3YV5XGIVJ97UUPDJGJ2P15B" hidden="1">[73]Gross!#REF!</definedName>
    <definedName name="BExVW4PY8QE2R99HIHW27K5I22PO" hidden="1">#REF!</definedName>
    <definedName name="BExVW5X571GEYR5SCU1Z2DHKWM79" hidden="1">[73]Gross!#REF!</definedName>
    <definedName name="BExVW6YTKA098AF57M4PHNQ54XMH" hidden="1">[73]Gross!#REF!</definedName>
    <definedName name="BExVW74A75CMPN1LHYP9ZOAIMIA6" hidden="1">#REF!</definedName>
    <definedName name="BExVWG3YX6YRSM7UKMTJTMLMBCYN" hidden="1">#REF!</definedName>
    <definedName name="BExVWINKCH0V0NUWH363SMXAZE62"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hidden="1">#REF!</definedName>
    <definedName name="BExVXDIYMNLB84CFG02RU7NSC8ZM" localSheetId="16" hidden="1">Query [78]!p V [79]A!$D$4:$O$158</definedName>
    <definedName name="BExVXDIYMNLB84CFG02RU7NSC8ZM" localSheetId="1" hidden="1">Query [78]!p V [79]A!$D$4:$O$158</definedName>
    <definedName name="BExVXDIYMNLB84CFG02RU7NSC8ZM" hidden="1">Query [78]!p V [79]A!$D$4:$O$158</definedName>
    <definedName name="BExVXDZ63PUART77BBR5SI63TPC6" localSheetId="16" hidden="1">[73]Gross!#REF!</definedName>
    <definedName name="BExVXDZ63PUART77BBR5SI63TPC6" localSheetId="1" hidden="1">[73]Gross!#REF!</definedName>
    <definedName name="BExVXDZ63PUART77BBR5SI63TPC6" hidden="1">[73]Gross!#REF!</definedName>
    <definedName name="BExVXHKI6LFYMGWISMPACMO247HL" localSheetId="16" hidden="1">[73]Gross!#REF!</definedName>
    <definedName name="BExVXHKI6LFYMGWISMPACMO247HL" localSheetId="1" hidden="1">[73]Gross!#REF!</definedName>
    <definedName name="BExVXHKI6LFYMGWISMPACMO247HL" hidden="1">[73]Gross!#REF!</definedName>
    <definedName name="BExVXLX2BZ5EF2X6R41BTKRJR1NM" localSheetId="16" hidden="1">[73]Gross!#REF!</definedName>
    <definedName name="BExVXLX2BZ5EF2X6R41BTKRJR1NM" hidden="1">[73]Gross!#REF!</definedName>
    <definedName name="BExVXORMKWCETGIGTUYI2DPYTWJP" localSheetId="16" hidden="1">[76]Original!#REF!</definedName>
    <definedName name="BExVXORMKWCETGIGTUYI2DPYTWJP" hidden="1">[76]Original!#REF!</definedName>
    <definedName name="BExVXTK9AEYZ4I2G1G36EB5LBSYN" localSheetId="16" hidden="1">#REF!</definedName>
    <definedName name="BExVXTK9AEYZ4I2G1G36EB5LBSYN" hidden="1">#REF!</definedName>
    <definedName name="BExVY11V7U1SAY4QKYE0PBSPD7LW" localSheetId="16" hidden="1">[73]Gross!#REF!</definedName>
    <definedName name="BExVY11V7U1SAY4QKYE0PBSPD7LW" hidden="1">[73]Gross!#REF!</definedName>
    <definedName name="BExVY1SV37DL5YU59HS4IG3VBCP4" localSheetId="16" hidden="1">[73]Gross!#REF!</definedName>
    <definedName name="BExVY1SV37DL5YU59HS4IG3VBCP4"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hidden="1">#REF!</definedName>
    <definedName name="BExVYG1ALB8GLNIDE5TAI7DUGO5B" hidden="1">[73]Graph!$C$15:$D$24</definedName>
    <definedName name="BExVYHDYIV5397LC02V4FEP8VD6W" hidden="1">[73]Gross!#REF!</definedName>
    <definedName name="BExVYKJ72EFACPKME1G82J49Z8T1" hidden="1">#REF!</definedName>
    <definedName name="BExVYOVIZDA18YIQ0A30Q052PCAK" hidden="1">[73]Gross!#REF!</definedName>
    <definedName name="BExVYQIXPEM6J4JVP78BRHIC05PV" hidden="1">[73]Gross!#REF!</definedName>
    <definedName name="BExVYRFBBH9CVFHSZMT2OMZF83V9" hidden="1">#REF!</definedName>
    <definedName name="BExVYSBOCUSSQKGLAEA7H6QVSEMV" hidden="1">#REF!</definedName>
    <definedName name="BExVYTOBF990OF5UJYUSZ8B57T8F" hidden="1">[73]Gross!#REF!</definedName>
    <definedName name="BExVYVGWN7SONLVDH9WJ2F1JS264" hidden="1">[73]Gross!#REF!</definedName>
    <definedName name="BExVYZNY14LA2RU2CT9N6W8K857E" hidden="1">#REF!</definedName>
    <definedName name="BExVZ1GONXQ68H8J1K3RB6QXSQVF" hidden="1">#REF!</definedName>
    <definedName name="BExVZ9EO732IK6MNMG17Y1EFTJQC" hidden="1">[73]Gross!#REF!</definedName>
    <definedName name="BExVZB1Y5J4UL2LKK0363EU7GIJ1" hidden="1">[73]Gross!#REF!</definedName>
    <definedName name="BExVZBCQQ8MY7CKY06RLD0NEWLV9" localSheetId="16" hidden="1">Query [75]Comparative!$A$3:$B$20</definedName>
    <definedName name="BExVZBCQQ8MY7CKY06RLD0NEWLV9" localSheetId="1" hidden="1">Query [75]Comparative!$A$3:$B$20</definedName>
    <definedName name="BExVZBCQQ8MY7CKY06RLD0NEWLV9" hidden="1">Query [75]Comparative!$A$3:$B$20</definedName>
    <definedName name="BExVZESW4KWQ72XZ6AAT3JSAGMMO" hidden="1">[73]Graph!$F$9:$G$9</definedName>
    <definedName name="BExVZFEHAMZWWF761R52KV7WG39Y" hidden="1">#REF!</definedName>
    <definedName name="BExVZGG61J63RR1YXXJ5GTTRRKRE" hidden="1">#REF!</definedName>
    <definedName name="BExVZIJPS96HLMK6343XJPUYCRJC" hidden="1">#REF!</definedName>
    <definedName name="BExVZJQVO5LQ0BJH5JEN5NOBIAF6" hidden="1">[73]Gross!#REF!</definedName>
    <definedName name="BExVZNXWS91RD7NXV5NE2R3C8WW7" hidden="1">[73]Gross!#REF!</definedName>
    <definedName name="BExVZYVOM5ARHARAT3CTANU7PWOT" hidden="1">#REF!</definedName>
    <definedName name="BExW0386REQRCQCVT9BCX80UPTRY" hidden="1">[73]Gross!#REF!</definedName>
    <definedName name="BExW044L6ACJ2RE5XX566PHUZDDY" hidden="1">#REF!</definedName>
    <definedName name="BExW07Q2HEE4DHVYWTA1AC91WT3D" hidden="1">#REF!</definedName>
    <definedName name="BExW08MEDLGNM5Z5KYW1HQXCBUR6" hidden="1">'[77]Customer Service Detail'!#REF!</definedName>
    <definedName name="BExW08X7MUCAUZUT84HH2K0HG8JM" hidden="1">[73]Graph!$F$11:$G$11</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hidden="1">#REF!</definedName>
    <definedName name="BExW0SJTV4QBSPCGR4O6E0CKV8EM" hidden="1">#REF!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hidden="1">#REF!</definedName>
    <definedName name="BExW1XGO8TH3X5SFN9U8T0LJ8X5K" hidden="1">#REF!</definedName>
    <definedName name="BExW1Z99TD7HUKQJIJX90ACGQ5WN" hidden="1">[76]Original!#REF!</definedName>
    <definedName name="BExW1ZK16RG8P863TXG1ED1IJA8P" hidden="1">'[80]Planning Template'!#REF!</definedName>
    <definedName name="BExW22PGTQTO5C5TK1RQUWPR4X8X" hidden="1">[73]Graph!$F$6:$G$6</definedName>
    <definedName name="BExW24SYR6BZSUQ9IEIDYZ8V7ZWU" hidden="1">#REF!</definedName>
    <definedName name="BExW27CKTHXIQCUL3RSLAFEQV8VT" hidden="1">[73]Graph!$F$8:$G$8</definedName>
    <definedName name="BExW27CLPI5MPJ7GUD7LIBODIMSJ" localSheetId="16" hidden="1">Query [75]Comparative!$D$4:$Q$165</definedName>
    <definedName name="BExW27CLPI5MPJ7GUD7LIBODIMSJ" localSheetId="1" hidden="1">Query [75]Comparative!$D$4:$Q$165</definedName>
    <definedName name="BExW27CLPI5MPJ7GUD7LIBODIMSJ" hidden="1">Query [75]Comparative!$D$4:$Q$165</definedName>
    <definedName name="BExW283NP9D366XFPXLGSCI5UB0L" localSheetId="16" hidden="1">[73]Gross!#REF!</definedName>
    <definedName name="BExW283NP9D366XFPXLGSCI5UB0L" localSheetId="1"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hidden="1">#REF!</definedName>
    <definedName name="BExW2OFLCWLG95LYQFT2CZUBX9DN" hidden="1">#REF!</definedName>
    <definedName name="BExW2RQAV1P7LJ1V0RL5LRVER945" hidden="1">#REF!</definedName>
    <definedName name="BExW2SMO90FU9W8DVVES6Q4E6BZR" hidden="1">[73]Gross!#REF!</definedName>
    <definedName name="BExW2W2UZKOX2F8CQN984WJLUDCS"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hidden="1">#REF!</definedName>
    <definedName name="BExW3PQT0MPEFY9QRV60IQFYB2SX" hidden="1">#REF!</definedName>
    <definedName name="BExW3T1K638HT5E0Y8MMK108P5JT" hidden="1">[73]Gross!#REF!</definedName>
    <definedName name="BExW4217ZHL9VO39POSTJOD090WU" hidden="1">[73]Gross!#REF!</definedName>
    <definedName name="BExW486GVM4OUVI9WY4J92YGOZ7U" hidden="1">#REF!</definedName>
    <definedName name="BExW4B0VXKXVLOTVK7VWPKN4EECB" hidden="1">#REF!</definedName>
    <definedName name="BExW4GPW71EBF8XPS2QGVQHBCDX3" hidden="1">[73]Gross!#REF!</definedName>
    <definedName name="BExW4JKC5837JBPCOJV337ZVYYY3" hidden="1">[73]Gross!#REF!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hidden="1">#REF!</definedName>
    <definedName name="BExW5AOUTJBOJDVUYX0YP9H5H2M8" hidden="1">#REF!</definedName>
    <definedName name="BExW5AZNT6IAZGNF2C879ODHY1B8" hidden="1">[73]Gross!#REF!</definedName>
    <definedName name="BExW5EFO6R6U4UQLT4G2G4W9SX94" hidden="1">[73]Graph!$F$11:$G$11</definedName>
    <definedName name="BExW5LS43QXF2Z3RZAXSVYJZFDC0" hidden="1">#REF!</definedName>
    <definedName name="BExW5Q4H0RVJBWV9271N1KR9LTZ5"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hidden="1">#REF!</definedName>
    <definedName name="BExW683UYKOLEHCWP03B5P4D0MUR" hidden="1">#REF!</definedName>
    <definedName name="BExW6EJPHAP1TWT380AZLXNHR22P" hidden="1">[73]Gross!#REF!</definedName>
    <definedName name="BExW6G1PJ38H10DVLL8WPQ736OEB" hidden="1">[73]Gross!#REF!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hidden="1">#REF!</definedName>
    <definedName name="BExW81FSTXQA1A81CD1MVDX6257O" hidden="1">'[77]Customer Service Detail'!#REF!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6" hidden="1">Planning [81]Template!$A$10:$H$54</definedName>
    <definedName name="BExW9FHP31AC3GY6558IE5E1HOQX" localSheetId="1"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hidden="1">#REF!</definedName>
    <definedName name="BExXM065WOLYRYHGHOJE0OOFXA4M" hidden="1">[73]Gross!#REF!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hidden="1">#REF!</definedName>
    <definedName name="BExXNN7PN8DG8TIB8BY5ZLFNGNZI" hidden="1">#REF!</definedName>
    <definedName name="BExXNPM24UN2PGVL9D1TUBFRIKR4"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hidden="1">#REF!</definedName>
    <definedName name="BExXNWYB165VO9MHARCL5WLCHWS0" hidden="1">[73]Gross!#REF!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hidden="1">#REF!</definedName>
    <definedName name="BExXOM4OFX5YG7UL7PHIT7HWLHP8" hidden="1">#REF!</definedName>
    <definedName name="BExXOMQ9421Y32TZ81U6YGIP35QU" hidden="1">[73]Graph!$C$15:$D$29</definedName>
    <definedName name="BExXOOZ2UMQBOVOJ0VUF1QVKYOGH" hidden="1">#REF!</definedName>
    <definedName name="BExXP49C9Y3U7LWFBFCQSE4WPWHA" hidden="1">#REF!</definedName>
    <definedName name="BExXP80B5FGA00JCM7UXKPI3PB7Y"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hidden="1">#REF!</definedName>
    <definedName name="BExXQ368IVY4TOMJQZGW59ZVZHZV" hidden="1">#REF!</definedName>
    <definedName name="BExXQ89PA10X79WBWOEP1AJX1OQM" hidden="1">[73]Gross!#REF!</definedName>
    <definedName name="BExXQCGQGGYSI0LTRVR73MUO50AW" hidden="1">[73]Gross!#REF!</definedName>
    <definedName name="BExXQEEXFHDQ8DSRAJSB5ET6J004" hidden="1">[73]Gross!#REF!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hidden="1">#REF!</definedName>
    <definedName name="BExXQMYEOGRO69K9BLZF14USRMVP" hidden="1">[73]Graph!$I$7:$J$7</definedName>
    <definedName name="BExXQQUNDEF3M2Q6Z0PG8OIHBMMT" hidden="1">#REF!</definedName>
    <definedName name="BExXQS1SGPIQX0ESRMCECOYMUQQJ" hidden="1">[73]Graph!$C$15:$D$29</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hidden="1">#REF!</definedName>
    <definedName name="BExXRA6N6XCLQM6XDV724ZIH6G93" hidden="1">[73]Gross!#REF!</definedName>
    <definedName name="BExXRABZ1CNKCG6K1MR6OUFHF7J9" hidden="1">[73]Gross!#REF!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6" hidden="1">Query [75]Comparative!$A$3:$B$20</definedName>
    <definedName name="BExXRGXCIDE0DXVMJEBUNBYRF6A1" localSheetId="1"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6" hidden="1">Query [78]!p V [79]A!$D$4:$O$158</definedName>
    <definedName name="BExXRYB4M02OU2GER3FKK2EFYDN3" localSheetId="1" hidden="1">Query [78]!p V [79]A!$D$4:$O$158</definedName>
    <definedName name="BExXRYB4M02OU2GER3FKK2EFYDN3" hidden="1">Query [78]!p V [79]A!$D$4:$O$158</definedName>
    <definedName name="BExXRZ20LZZCW8LVGDK0XETOTSAI" localSheetId="16" hidden="1">[73]Gross!#REF!</definedName>
    <definedName name="BExXRZ20LZZCW8LVGDK0XETOTSAI" localSheetId="1" hidden="1">[73]Gross!#REF!</definedName>
    <definedName name="BExXRZ20LZZCW8LVGDK0XETOTSAI" hidden="1">[73]Gross!#REF!</definedName>
    <definedName name="BExXRZNM651EJ5HJPGKGTVYLAZQ1" localSheetId="16" hidden="1">[73]Gross!#REF!</definedName>
    <definedName name="BExXRZNM651EJ5HJPGKGTVYLAZQ1" localSheetId="1" hidden="1">[73]Gross!#REF!</definedName>
    <definedName name="BExXRZNM651EJ5HJPGKGTVYLAZQ1" hidden="1">[73]Gross!#REF!</definedName>
    <definedName name="BExXS1WFXKH5UTZ9VANU7ZY0D1H1" localSheetId="16" hidden="1">#REF!</definedName>
    <definedName name="BExXS1WFXKH5UTZ9VANU7ZY0D1H1" localSheetId="1" hidden="1">#REF!</definedName>
    <definedName name="BExXS1WFXKH5UTZ9VANU7ZY0D1H1" hidden="1">#REF!</definedName>
    <definedName name="BExXS4AXSJJSS7W3G8K3LPZTG700" localSheetId="16" hidden="1">#REF!</definedName>
    <definedName name="BExXS4AXSJJSS7W3G8K3LPZTG700" hidden="1">#REF!</definedName>
    <definedName name="BExXS5SWBPO8R0S56BF54IWPKL1L" localSheetId="16" hidden="1">[76]Original!#REF!</definedName>
    <definedName name="BExXS5SWBPO8R0S56BF54IWPKL1L" hidden="1">[76]Original!#REF!</definedName>
    <definedName name="BExXS63O4OMWMNXXAODZQFSDG33N" localSheetId="16" hidden="1">[73]Gross!#REF!</definedName>
    <definedName name="BExXS63O4OMWMNXXAODZQFSDG33N" hidden="1">[73]Gross!#REF!</definedName>
    <definedName name="BExXS9EDRQF0W2SDAW7VL01R06KY" localSheetId="16" hidden="1">[73]Gross!#REF!</definedName>
    <definedName name="BExXS9EDRQF0W2SDAW7VL01R06KY" hidden="1">[73]Gross!#REF!</definedName>
    <definedName name="BExXSBSP1TOY051HSPEPM0AEIO2M" localSheetId="16"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hidden="1">#REF!</definedName>
    <definedName name="BExXSZMDS4WZNBD8PG2AIOZCMIOA" hidden="1">[74]data!#REF!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hidden="1">#REF!</definedName>
    <definedName name="BExXTZKZ4CG92ZQLIRKEXXH9BFIR" hidden="1">[73]Gross!#REF!</definedName>
    <definedName name="BExXU0C0N16056TRT5HW7AWOCOQF" hidden="1">#REF!</definedName>
    <definedName name="BExXU0S9ZIPC8LHT12HFXIT8TISB" hidden="1">[76]Original!#REF!</definedName>
    <definedName name="BExXU4J2BM2964GD5UZHM752Q4NS" hidden="1">[73]Gross!#REF!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hidden="1">#REF!</definedName>
    <definedName name="BExXUFRM82XQIN2T8KGLDQL1IBQW" hidden="1">[73]Gross!#REF!</definedName>
    <definedName name="BExXUGD72TXKMSE9BQSKDQ4L7IUQ" hidden="1">#REF!</definedName>
    <definedName name="BExXUL0ILE5UN9RHDMUFETQYYMLJ" hidden="1">#REF!</definedName>
    <definedName name="BExXUP22VKTHPQNKPMBF6CBIPTPO" localSheetId="16" hidden="1">Query [78]!p V [79]A!$A$3:$B$20</definedName>
    <definedName name="BExXUP22VKTHPQNKPMBF6CBIPTPO" localSheetId="1" hidden="1">Query [78]!p V [79]A!$A$3:$B$20</definedName>
    <definedName name="BExXUP22VKTHPQNKPMBF6CBIPTPO" hidden="1">Query [78]!p V [79]A!$A$3:$B$20</definedName>
    <definedName name="BExXUQEQBF6FI240ZGIF9YXZSRAU" localSheetId="16" hidden="1">[73]Gross!#REF!</definedName>
    <definedName name="BExXUQEQBF6FI240ZGIF9YXZSRAU" localSheetId="1" hidden="1">[73]Gross!#REF!</definedName>
    <definedName name="BExXUQEQBF6FI240ZGIF9YXZSRAU" hidden="1">[73]Gross!#REF!</definedName>
    <definedName name="BExXUYND6EJO7CJ5KRICV4O1JNWK" localSheetId="16" hidden="1">[73]Gross!#REF!</definedName>
    <definedName name="BExXUYND6EJO7CJ5KRICV4O1JNWK" localSheetId="1"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hidden="1">#REF!</definedName>
    <definedName name="BExXX2MH4L1YDMFE4HI6VCXO1S51" localSheetId="16" hidden="1">Query [78]!p V [79]A!$A$3:$B$20</definedName>
    <definedName name="BExXX2MH4L1YDMFE4HI6VCXO1S51" localSheetId="1" hidden="1">Query [78]!p V [79]A!$A$3:$B$20</definedName>
    <definedName name="BExXX2MH4L1YDMFE4HI6VCXO1S51" hidden="1">Query [78]!p V [79]A!$A$3:$B$20</definedName>
    <definedName name="BExXX9ILU3D97PVFVW8EW3VY7TV0" localSheetId="16" hidden="1">[76]Original!#REF!</definedName>
    <definedName name="BExXX9ILU3D97PVFVW8EW3VY7TV0" localSheetId="1" hidden="1">[76]Original!#REF!</definedName>
    <definedName name="BExXX9ILU3D97PVFVW8EW3VY7TV0" hidden="1">[76]Original!#REF!</definedName>
    <definedName name="BExXXBBCLDS7K2HB4LLGA6TTTXO3" localSheetId="16" hidden="1">#REF!</definedName>
    <definedName name="BExXXBBCLDS7K2HB4LLGA6TTTXO3" localSheetId="1" hidden="1">#REF!</definedName>
    <definedName name="BExXXBBCLDS7K2HB4LLGA6TTTXO3" hidden="1">#REF!</definedName>
    <definedName name="BExXXBM521DL8R4ZX7NZ3DBCUOR5" localSheetId="16" hidden="1">[73]Gross!#REF!</definedName>
    <definedName name="BExXXBM521DL8R4ZX7NZ3DBCUOR5" localSheetId="1" hidden="1">[73]Gross!#REF!</definedName>
    <definedName name="BExXXBM521DL8R4ZX7NZ3DBCUOR5" hidden="1">[73]Gross!#REF!</definedName>
    <definedName name="BExXXC7OZI33XZ03NRMEP7VRLQK4" localSheetId="16" hidden="1">[73]Gross!#REF!</definedName>
    <definedName name="BExXXC7OZI33XZ03NRMEP7VRLQK4" localSheetId="1" hidden="1">[73]Gross!#REF!</definedName>
    <definedName name="BExXXC7OZI33XZ03NRMEP7VRLQK4" hidden="1">[73]Gross!#REF!</definedName>
    <definedName name="BExXXH5N3NKBQ7BCJPJTBF8CYM2Q" localSheetId="16" hidden="1">[73]Gross!#REF!</definedName>
    <definedName name="BExXXH5N3NKBQ7BCJPJTBF8CYM2Q" hidden="1">[73]Gross!#REF!</definedName>
    <definedName name="BExXXKWLM4D541BH6O8GOJMHFHMW" localSheetId="16" hidden="1">[73]Gross!#REF!</definedName>
    <definedName name="BExXXKWLM4D541BH6O8GOJMHFHMW" hidden="1">[73]Gross!#REF!</definedName>
    <definedName name="BExXXPPA1Q87XPI97X0OXCPBPDON" localSheetId="16" hidden="1">[73]Gross!#REF!</definedName>
    <definedName name="BExXXPPA1Q87XPI97X0OXCPBPDON" hidden="1">[73]Gross!#REF!</definedName>
    <definedName name="BExXXQG625GZL817ZGFX97YDTZXE" localSheetId="16" hidden="1">#REF!</definedName>
    <definedName name="BExXXQG625GZL817ZGFX97YDTZXE" hidden="1">#REF!</definedName>
    <definedName name="BExXXQQXF4BZLUANNF8OOMXBDFRZ" localSheetId="16" hidden="1">#REF!</definedName>
    <definedName name="BExXXQQXF4BZLUANNF8OOMXBDFRZ" hidden="1">#REF!</definedName>
    <definedName name="BExXXVUDA98IZTQ6MANKU4MTTDVR" localSheetId="16" hidden="1">[73]Gross!#REF!</definedName>
    <definedName name="BExXXVUDA98IZTQ6MANKU4MTTDVR" hidden="1">[73]Gross!#REF!</definedName>
    <definedName name="BExXXZQNZY6IZI45DJXJK0MQZWA7" localSheetId="16"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hidden="1">#REF!</definedName>
    <definedName name="BExXY5QFG6QP94SFT3935OBM8Y4K" hidden="1">[73]Gross!#REF!</definedName>
    <definedName name="BExXY7TYEBFXRYUYIFHTN65RJ8EW" hidden="1">[73]Gross!#REF!</definedName>
    <definedName name="BExXY84QQHOT0UPUQCLB602XYD5H" hidden="1">#REF!</definedName>
    <definedName name="BExXYD85DGL2MUZ4DB0JR3L1UVLF" hidden="1">'[77]Customer Service Detail'!#REF!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hidden="1">#REF!</definedName>
    <definedName name="BExY1GK9ELBEKDD7O6HR6DUO8YGO" hidden="1">[73]Gross!#REF!</definedName>
    <definedName name="BExY1H0K2G2U4D9WSGUHEK5PHBCD" hidden="1">#REF!</definedName>
    <definedName name="BExY1NLWH9V0EUV54LU3QVQOYUT7" hidden="1">#REF!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hidden="1">#REF!</definedName>
    <definedName name="BExY2IXBR1SGYZH08T7QHKEFS8HA" hidden="1">[73]Gross!#REF!</definedName>
    <definedName name="BExY2N4FLXPHB9QJANP33YFV2UAO" hidden="1">[73]Gross!#REF!</definedName>
    <definedName name="BExY2NPYS378ZARH6K9AQ715MV7Z" hidden="1">[86]!____________bb2 [87]Sheet!$E$6:$E$8</definedName>
    <definedName name="BExY2P7Y7WK5R8PQWMWRW9V4TL58" hidden="1">'[77]Customer Service Detail'!#REF!</definedName>
    <definedName name="BExY2Q4B5FUDA5VU4VRUHX327QN0" hidden="1">[73]Gross!#REF!</definedName>
    <definedName name="BExY2TK9YGYMYEGWF1JQ9VHUWDX4" hidden="1">#REF!</definedName>
    <definedName name="BExY2UM5M73J8MUUU0QQLY2SUJ2V" hidden="1">#REF!</definedName>
    <definedName name="BExY2UWXID9H1ZZT216IJ2W3T4R5" hidden="1">'[77]Customer Service Detail'!#REF!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hidden="1">#REF!</definedName>
    <definedName name="BExY3HOSK7YI364K15OX70AVR6F1" hidden="1">[73]Gross!#REF!</definedName>
    <definedName name="BExY3JXT10HDV8IRQXYNHEEU49VD" hidden="1">[73]Graph!$F$10:$G$10</definedName>
    <definedName name="BExY3KJCNLGW8BOPUROJ3CVEUOCN" hidden="1">#REF!</definedName>
    <definedName name="BExY3PS9FF16S8QWSYU89GM4E8VB" hidden="1">[73]Graph!$F$10:$G$10</definedName>
    <definedName name="BExY3T2XZMSZ8WWIVVPF4XVKHK7D" localSheetId="16" hidden="1">Planning [81]Template!$E$5:$E$8</definedName>
    <definedName name="BExY3T2XZMSZ8WWIVVPF4XVKHK7D" localSheetId="1" hidden="1">Planning [81]Template!$E$5:$E$8</definedName>
    <definedName name="BExY3T2XZMSZ8WWIVVPF4XVKHK7D" hidden="1">Planning [81]Template!$E$5:$E$8</definedName>
    <definedName name="BExY3T89AUR83SOAZZ3OMDEJDQ39" localSheetId="16" hidden="1">[73]Gross!#REF!</definedName>
    <definedName name="BExY3T89AUR83SOAZZ3OMDEJDQ39" localSheetId="1"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hidden="1">#REF!</definedName>
    <definedName name="BExY4647ZX5JXVIXG9A0DES20YFW" hidden="1">[76]Original!#REF!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6" hidden="1">Query [75]Comparative!$A$3:$B$20</definedName>
    <definedName name="BExY5GPXGBN82TPJ4ZUR0Z2BRJZX" localSheetId="1" hidden="1">Query [75]Comparative!$A$3:$B$20</definedName>
    <definedName name="BExY5GPXGBN82TPJ4ZUR0Z2BRJZX" hidden="1">Query [75]Comparative!$A$3:$B$20</definedName>
    <definedName name="BExY5S3XD1NJT109CV54IFOHVLQ6" localSheetId="16" hidden="1">[73]Gross!#REF!</definedName>
    <definedName name="BExY5S3XD1NJT109CV54IFOHVLQ6" localSheetId="1" hidden="1">[73]Gross!#REF!</definedName>
    <definedName name="BExY5S3XD1NJT109CV54IFOHVLQ6" hidden="1">[73]Gross!#REF!</definedName>
    <definedName name="BExY5TB2VAI3GHKCPXMCVIOM8B8W" localSheetId="16" hidden="1">[73]Gross!#REF!</definedName>
    <definedName name="BExY5TB2VAI3GHKCPXMCVIOM8B8W" localSheetId="1" hidden="1">[73]Gross!#REF!</definedName>
    <definedName name="BExY5TB2VAI3GHKCPXMCVIOM8B8W" hidden="1">[73]Gross!#REF!</definedName>
    <definedName name="BExY69SICWO42Y6QSWJHCQMD76B1" localSheetId="16" hidden="1">#REF!</definedName>
    <definedName name="BExY69SICWO42Y6QSWJHCQMD76B1" localSheetId="1" hidden="1">#REF!</definedName>
    <definedName name="BExY69SICWO42Y6QSWJHCQMD76B1" hidden="1">#REF!</definedName>
    <definedName name="BExY6CSEF6SGQKJLIG656AI2QTB6" localSheetId="16" hidden="1">#REF!</definedName>
    <definedName name="BExY6CSEF6SGQKJLIG656AI2QTB6" hidden="1">#REF!</definedName>
    <definedName name="BExY6DE0H1DRWEY9EJ9R1NN5U418" hidden="1">#REF!</definedName>
    <definedName name="BExY6KVS1MMZ2R34PGEFR2BMTU9W" hidden="1">[73]Gross!#REF!</definedName>
    <definedName name="BExY6Q9YY7LW745GP7CYOGGSPHGE" hidden="1">[73]Gross!#REF!</definedName>
    <definedName name="BExZIA3C8LKJTEH3MKQ57KJH5TA2" hidden="1">[73]Gross!#REF!</definedName>
    <definedName name="BExZIIHH3QNQE3GFMHEE4UMHY6WQ" hidden="1">[73]Gross!#REF!</definedName>
    <definedName name="BExZIYO22G5UXOB42GDLYGVRJ6U7" hidden="1">[73]Gross!#REF!</definedName>
    <definedName name="BExZIZV8TPPQZRBJH3Y8V7C1AJ2M" hidden="1">#REF!</definedName>
    <definedName name="BExZJ7CZR1PLIXDC1YFIYAPN1YOI" hidden="1">#REF!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hidden="1">#REF!</definedName>
    <definedName name="BExZKV5GYXO0X760SBD9TWTIQHGI" hidden="1">[73]Gross!#REF!</definedName>
    <definedName name="BExZKYQWIGQBBV41REZSQP2YR2T3" hidden="1">#REF!</definedName>
    <definedName name="BExZL1QSP0FY8W0TJRPQGFRFTYU1" hidden="1">#REF!</definedName>
    <definedName name="BExZL2XY6M801W5VDBMUIYFAG4FZ" hidden="1">#REF!</definedName>
    <definedName name="BExZL6E4YVXRUN7ZGF2BIGIXFR8K" hidden="1">[73]Gross!#REF!</definedName>
    <definedName name="BExZLCDWOXSAL3E45Y87GOH1NUUX" hidden="1">[73]Graph!$I$6:$J$6</definedName>
    <definedName name="BExZLE6NISEVEF60V746WZCVDJ04" hidden="1">#REF!</definedName>
    <definedName name="BExZLF2W9FGGUPBHI13TCMZGTP1N" hidden="1">#REF!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hidden="1">#REF!</definedName>
    <definedName name="BExZMUXGMVAJXHTFTT4LU29XNOHQ" hidden="1">[86]!____________bb2 [87]Sheet!$A$12:$U$25</definedName>
    <definedName name="BExZMVDLKZQPWKKZSOLCIHP01ZY0" hidden="1">#REF!</definedName>
    <definedName name="BExZMXH39OB0I43XEL3K11U3G9PM" hidden="1">[73]Gross!#REF!</definedName>
    <definedName name="BExZMXXCVZ712DMVL8OU565L6Z38" hidden="1">[76]Original!#REF!</definedName>
    <definedName name="BExZMZQ3RBKDHT5GLFNLS52OSJA0" hidden="1">[73]Gross!#REF!</definedName>
    <definedName name="BExZN2F7Y2J2L2LN5WZRG949MS4A" hidden="1">[73]Gross!#REF!</definedName>
    <definedName name="BExZN2VB5GOU7ZBFZT672JRQEZF5" hidden="1">#REF!</definedName>
    <definedName name="BExZN47Y48J7RQURNTEZWTRJJL1D" hidden="1">#REF!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hidden="1">#REF!</definedName>
    <definedName name="BExZNAYN0YIYEDLHUKGNXQBNKJ4Y" hidden="1">#REF!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hidden="1">#REF!</definedName>
    <definedName name="BExZNW8QJ18X0RSGFDWAE9ZSDX39" hidden="1">[73]Gross!#REF!</definedName>
    <definedName name="BExZNZDWRS6Q40L8OCWFEIVI0A1O" hidden="1">[73]Gross!#REF!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6" hidden="1">Planning [81]Template!$A$10:$G$37</definedName>
    <definedName name="BExZOGRP7D17MKQKTVQPEMJ67A3E" localSheetId="1"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hidden="1">#REF!</definedName>
    <definedName name="BExZQ5WT771X05VXDCM2KQ8NDQYK" hidden="1">[73]Graph!$C$15:$D$24</definedName>
    <definedName name="BExZQ7PJU07SEJMDX18U9YVDC2GU" hidden="1">[73]Gross!#REF!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6" hidden="1">Planning [81]Template!$E$5:$E$8</definedName>
    <definedName name="BExZR0H5QYYRT6JTHFYDG2SSMXR7" localSheetId="1" hidden="1">Planning [81]Template!$E$5:$E$8</definedName>
    <definedName name="BExZR0H5QYYRT6JTHFYDG2SSMXR7" hidden="1">Planning [81]Template!$E$5:$E$8</definedName>
    <definedName name="BExZR485AKBH93YZ08CMUC3WROED" localSheetId="16" hidden="1">[73]Gross!#REF!</definedName>
    <definedName name="BExZR485AKBH93YZ08CMUC3WROED" localSheetId="1" hidden="1">[73]Gross!#REF!</definedName>
    <definedName name="BExZR485AKBH93YZ08CMUC3WROED" hidden="1">[73]Gross!#REF!</definedName>
    <definedName name="BExZR4DFVYTLZEFWT49SF0RESAZB" localSheetId="16" hidden="1">#REF!</definedName>
    <definedName name="BExZR4DFVYTLZEFWT49SF0RESAZB" localSheetId="1" hidden="1">#REF!</definedName>
    <definedName name="BExZR4DFVYTLZEFWT49SF0RESAZB" hidden="1">#REF!</definedName>
    <definedName name="BExZR4DGJ0FACLAGGG5XWCG4VL5V" localSheetId="16" hidden="1">#REF!</definedName>
    <definedName name="BExZR4DGJ0FACLAGGG5XWCG4VL5V" hidden="1">#REF!</definedName>
    <definedName name="BExZR7TL98P2PPUVGIZYR5873DWW" localSheetId="16" hidden="1">[73]Gross!#REF!</definedName>
    <definedName name="BExZR7TL98P2PPUVGIZYR5873DWW" hidden="1">[73]Gross!#REF!</definedName>
    <definedName name="BExZRB9M8SJHCJ3R6G6N2FSC8JDL" hidden="1">#REF!</definedName>
    <definedName name="BExZRGD1603X5ACFALUUDKCD7X48" hidden="1">[73]Gross!#REF!</definedName>
    <definedName name="BExZRGNSUPG6TBX2L292MP1PLVMU" hidden="1">[73]Graph!$I$11:$J$11</definedName>
    <definedName name="BExZRIGJQOVM7BFREWJ7VG0VRQXJ" hidden="1">#REF!</definedName>
    <definedName name="BExZRIGK7C15FGZNZ31RZXLHNXVH" hidden="1">[74]data!#REF!</definedName>
    <definedName name="BExZRN96ICBG9UT8D0TSLEN5JNTH" hidden="1">#REF!</definedName>
    <definedName name="BExZRP1X6UVLN1UOLHH5VF4STP1O" hidden="1">[73]Gross!#REF!</definedName>
    <definedName name="BExZRQ3SWAFLIFXZXE9SVXUF6DDG" hidden="1">#REF!</definedName>
    <definedName name="BExZRQ930U6OCYNV00CH5I0Q4LPE" hidden="1">[73]Gross!#REF!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hidden="1">#REF!</definedName>
    <definedName name="BExZSS0LA2JY4ZLJ1Z5YCMLJJZCH" hidden="1">[73]Gross!#REF!</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hidden="1">#REF!</definedName>
    <definedName name="BExZT099CSLD6DJMIKJKIXDO8GD5" hidden="1">[73]Graph!$F$11:$G$11</definedName>
    <definedName name="BExZT2NJA0VMYM5Z7TH41JDYGNFZ" localSheetId="16" hidden="1">Planning [81]Template!$E$5:$E$8</definedName>
    <definedName name="BExZT2NJA0VMYM5Z7TH41JDYGNFZ" localSheetId="1" hidden="1">Planning [81]Template!$E$5:$E$8</definedName>
    <definedName name="BExZT2NJA0VMYM5Z7TH41JDYGNFZ" hidden="1">Planning [81]Template!$E$5:$E$8</definedName>
    <definedName name="BExZT4G9XWEXQ18D0PEKSEHI6WID" hidden="1">[73]Graph!$F$9:$G$9</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6" hidden="1">Planning [81]Template!$A$10:$G$37</definedName>
    <definedName name="BExZTLORZ483439QSGUMY9V5MDSZ" localSheetId="1" hidden="1">Planning [81]Template!$A$10:$G$37</definedName>
    <definedName name="BExZTLORZ483439QSGUMY9V5MDSZ" hidden="1">Planning [81]Template!$A$10:$G$37</definedName>
    <definedName name="BExZTT6J3X0TOX0ZY6YPLUVMCW9X" localSheetId="16" hidden="1">[73]Gross!#REF!</definedName>
    <definedName name="BExZTT6J3X0TOX0ZY6YPLUVMCW9X" localSheetId="1" hidden="1">[73]Gross!#REF!</definedName>
    <definedName name="BExZTT6J3X0TOX0ZY6YPLUVMCW9X" hidden="1">[73]Gross!#REF!</definedName>
    <definedName name="BExZTUZ3RE6Z7ULHASTIDW8L67KG" localSheetId="16" hidden="1">#REF!</definedName>
    <definedName name="BExZTUZ3RE6Z7ULHASTIDW8L67KG" localSheetId="1" hidden="1">#REF!</definedName>
    <definedName name="BExZTUZ3RE6Z7ULHASTIDW8L67KG" hidden="1">#REF!</definedName>
    <definedName name="BExZTW6ECBRA0BBITWBQ8R93RMCL" localSheetId="16" hidden="1">[73]Gross!#REF!</definedName>
    <definedName name="BExZTW6ECBRA0BBITWBQ8R93RMCL" localSheetId="1" hidden="1">[73]Gross!#REF!</definedName>
    <definedName name="BExZTW6ECBRA0BBITWBQ8R93RMCL" hidden="1">[73]Gross!#REF!</definedName>
    <definedName name="BExZTX83LKJF33ZGRC3EFNNCHLUK" localSheetId="16" hidden="1">[76]Original!#REF!</definedName>
    <definedName name="BExZTX83LKJF33ZGRC3EFNNCHLUK" localSheetId="1"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hidden="1">#REF!</definedName>
    <definedName name="BExZUYDULCX65H9OZ9JHPBNKF3MI" hidden="1">[73]Gross!#REF!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hidden="1">#REF!</definedName>
    <definedName name="BExZVDTLPY81JQOI9J5UFI6S3R6V" hidden="1">#REF!</definedName>
    <definedName name="BExZVEPYS6HYXG8RN9GMWZTHDEMK" hidden="1">[73]Gross!#REF!</definedName>
    <definedName name="BExZVLM4T9ORS4ZWHME46U4Q103C" hidden="1">[73]Gross!#REF!</definedName>
    <definedName name="BExZVM7OZWPPRH5YQW50EYMMIW1A" hidden="1">[73]Gross!#REF!</definedName>
    <definedName name="BExZVMNSZOG9YZRL8YVVW2XXZ3DK" hidden="1">#REF!</definedName>
    <definedName name="BExZVPYGX2C5OSHMZ6F0KBKZ6B1S" hidden="1">[73]Gross!#REF!</definedName>
    <definedName name="BExZVW92BIGOE7S7BGNAK369OBAA" hidden="1">[73]Graph!$C$15:$D$29</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hidden="1">#REF!</definedName>
    <definedName name="BExZWF4S9ZM8JSR8VQTXTJKPZ5QH" hidden="1">#REF!</definedName>
    <definedName name="BExZWJBU4BV4PTJY9H6C87AZ30J6" hidden="1">#REF!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6" hidden="1">Query [78]!p V [79]A!$A$3:$B$20</definedName>
    <definedName name="BExZX4GFMO6YQALKMI8OPLCGDLXY" localSheetId="1" hidden="1">Query [78]!p V [79]A!$A$3:$B$20</definedName>
    <definedName name="BExZX4GFMO6YQALKMI8OPLCGDLXY" hidden="1">Query [78]!p V [79]A!$A$3:$B$20</definedName>
    <definedName name="BExZX8I6XYE9MJFC5JUG3ZJE9YCS" hidden="1">[73]Graph!$F$6:$G$6</definedName>
    <definedName name="BExZXL3BZ9M2VPUM27VWSPEE3QWN" hidden="1">#REF!</definedName>
    <definedName name="BExZXOJDELULNLEH7WG0OYJT0NJ4" hidden="1">[73]Gross!#REF!</definedName>
    <definedName name="BExZXOOTRNUK8LGEAZ8ZCFW9KXQ1" hidden="1">[73]Gross!#REF!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hidden="1">#REF!</definedName>
    <definedName name="BExZY49QRZIR6CA41LFA9LM6EULU" hidden="1">[73]Gross!#REF!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hidden="1">#REF!</definedName>
    <definedName name="BExZZF0XDLWFLXRFHV4E9MCCL9RX" hidden="1">#REF!</definedName>
    <definedName name="BExZZGIVJRHKETRE8HACEQE30128" hidden="1">'[77]Customer Service Detail'!#REF!</definedName>
    <definedName name="BExZZN497M184FNB9GKZEF0DK7O4" localSheetId="16" hidden="1">Query [78]!p V [79]A!$A$3:$B$20</definedName>
    <definedName name="BExZZN497M184FNB9GKZEF0DK7O4" localSheetId="1" hidden="1">Query [78]!p V [79]A!$A$3:$B$20</definedName>
    <definedName name="BExZZN497M184FNB9GKZEF0DK7O4" hidden="1">Query [78]!p V [79]A!$A$3:$B$20</definedName>
    <definedName name="BExZZTK54OTLF2YB68BHGOS27GEN" localSheetId="16" hidden="1">[73]Gross!#REF!</definedName>
    <definedName name="BExZZTK54OTLF2YB68BHGOS27GEN" localSheetId="1" hidden="1">[73]Gross!#REF!</definedName>
    <definedName name="BExZZTK54OTLF2YB68BHGOS27GEN" hidden="1">[73]Gross!#REF!</definedName>
    <definedName name="BExZZU0FZ5Q1OL9OGA7A2UFJ4B50" localSheetId="16" hidden="1">Query [75]Comparative!$D$4:$Q$165</definedName>
    <definedName name="BExZZU0FZ5Q1OL9OGA7A2UFJ4B50" localSheetId="1" hidden="1">Query [75]Comparative!$D$4:$Q$165</definedName>
    <definedName name="BExZZU0FZ5Q1OL9OGA7A2UFJ4B50" hidden="1">Query [75]Comparative!$D$4:$Q$165</definedName>
    <definedName name="BExZZUGIXDKW44FUVYWRM1DBIJ37" localSheetId="16" hidden="1">[83]Data!#REF!</definedName>
    <definedName name="BExZZUGIXDKW44FUVYWRM1DBIJ37" localSheetId="1" hidden="1">[83]Data!#REF!</definedName>
    <definedName name="BExZZUGIXDKW44FUVYWRM1DBIJ37" hidden="1">[83]Data!#REF!</definedName>
    <definedName name="BExZZV7K4YVA98KWOJ4XXJUMU7MN" localSheetId="16" hidden="1">#REF!</definedName>
    <definedName name="BExZZV7K4YVA98KWOJ4XXJUMU7MN" localSheetId="1" hidden="1">#REF!</definedName>
    <definedName name="BExZZV7K4YVA98KWOJ4XXJUMU7MN" hidden="1">#REF!</definedName>
    <definedName name="BExZZWUUGUUINQD1UXCCCEWWIYQQ" localSheetId="16" hidden="1">[76]Original!#REF!</definedName>
    <definedName name="BExZZWUUGUUINQD1UXCCCEWWIYQQ" localSheetId="1"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#REF!</definedName>
    <definedName name="BOT_Program">'[94]Capital Drop Downs'!$A$2:$A$113</definedName>
    <definedName name="BOX">#REF!</definedName>
    <definedName name="BOX6A">#REF!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#REF!</definedName>
    <definedName name="BPI_Incremental_v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#REF!</definedName>
    <definedName name="budgjunk">#REF!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#REF!</definedName>
    <definedName name="C_4_Summarize_Crew_NT_Labor">#REF!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#REF!</definedName>
    <definedName name="C_CPR">#REF!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#REF!</definedName>
    <definedName name="CADY">[101]Accrual!#REF!</definedName>
    <definedName name="Calc_Method">[102]Factors!#REF!</definedName>
    <definedName name="CalcMo">[60]Atlas!#REF!</definedName>
    <definedName name="CalcYr">[60]Atlas!#REF!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#REF!</definedName>
    <definedName name="Capital_Loader_ITSCE">#REF!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#REF!</definedName>
    <definedName name="Categories">[110]Definitions!$B$4:$B$13</definedName>
    <definedName name="Category">#REF!</definedName>
    <definedName name="Category1">'[111]GRC Plus 2009'!$D$7:$D$190</definedName>
    <definedName name="CB_CATEGORIES">#REF!</definedName>
    <definedName name="CB_Definition">#REF!</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6" hidden="1">{#N/A,#N/A,FALSE,"Edison";#N/A,#N/A,FALSE," EIX"}</definedName>
    <definedName name="ccc" localSheetId="1" hidden="1">{#N/A,#N/A,FALSE,"Edison";#N/A,#N/A,FALSE," EIX"}</definedName>
    <definedName name="ccc" hidden="1">{#N/A,#N/A,FALSE,"Edison";#N/A,#N/A,FALSE," EIX"}</definedName>
    <definedName name="ccc_1" localSheetId="16" hidden="1">{#N/A,#N/A,FALSE,"Edison";#N/A,#N/A,FALSE," EIX"}</definedName>
    <definedName name="ccc_1" localSheetId="1" hidden="1">{#N/A,#N/A,FALSE,"Edison";#N/A,#N/A,FALSE," EIX"}</definedName>
    <definedName name="ccc_1" hidden="1">{#N/A,#N/A,FALSE,"Edison";#N/A,#N/A,FALSE," EIX"}</definedName>
    <definedName name="ccc_1_1" localSheetId="16" hidden="1">{#N/A,#N/A,FALSE,"Edison";#N/A,#N/A,FALSE," EIX"}</definedName>
    <definedName name="ccc_1_1" localSheetId="1" hidden="1">{#N/A,#N/A,FALSE,"Edison";#N/A,#N/A,FALSE," EIX"}</definedName>
    <definedName name="ccc_1_1" hidden="1">{#N/A,#N/A,FALSE,"Edison";#N/A,#N/A,FALSE," EIX"}</definedName>
    <definedName name="ccc_1_1_1" localSheetId="16" hidden="1">{#N/A,#N/A,FALSE,"Edison";#N/A,#N/A,FALSE," EIX"}</definedName>
    <definedName name="ccc_1_1_1" localSheetId="1" hidden="1">{#N/A,#N/A,FALSE,"Edison";#N/A,#N/A,FALSE," EIX"}</definedName>
    <definedName name="ccc_1_1_1" hidden="1">{#N/A,#N/A,FALSE,"Edison";#N/A,#N/A,FALSE," EIX"}</definedName>
    <definedName name="ccc_1_2" localSheetId="16" hidden="1">{#N/A,#N/A,FALSE,"Edison";#N/A,#N/A,FALSE," EIX"}</definedName>
    <definedName name="ccc_1_2" localSheetId="1" hidden="1">{#N/A,#N/A,FALSE,"Edison";#N/A,#N/A,FALSE," EIX"}</definedName>
    <definedName name="ccc_1_2" hidden="1">{#N/A,#N/A,FALSE,"Edison";#N/A,#N/A,FALSE," EIX"}</definedName>
    <definedName name="ccc_1_2_1" localSheetId="16" hidden="1">{#N/A,#N/A,FALSE,"Edison";#N/A,#N/A,FALSE," EIX"}</definedName>
    <definedName name="ccc_1_2_1" localSheetId="1" hidden="1">{#N/A,#N/A,FALSE,"Edison";#N/A,#N/A,FALSE," EIX"}</definedName>
    <definedName name="ccc_1_2_1" hidden="1">{#N/A,#N/A,FALSE,"Edison";#N/A,#N/A,FALSE," EIX"}</definedName>
    <definedName name="ccc_1_3" localSheetId="16" hidden="1">{#N/A,#N/A,FALSE,"Edison";#N/A,#N/A,FALSE," EIX"}</definedName>
    <definedName name="ccc_1_3" localSheetId="1" hidden="1">{#N/A,#N/A,FALSE,"Edison";#N/A,#N/A,FALSE," EIX"}</definedName>
    <definedName name="ccc_1_3" hidden="1">{#N/A,#N/A,FALSE,"Edison";#N/A,#N/A,FALSE," EIX"}</definedName>
    <definedName name="ccc_1_3_1" localSheetId="16" hidden="1">{#N/A,#N/A,FALSE,"Edison";#N/A,#N/A,FALSE," EIX"}</definedName>
    <definedName name="ccc_1_3_1" localSheetId="1" hidden="1">{#N/A,#N/A,FALSE,"Edison";#N/A,#N/A,FALSE," EIX"}</definedName>
    <definedName name="ccc_1_3_1" hidden="1">{#N/A,#N/A,FALSE,"Edison";#N/A,#N/A,FALSE," EIX"}</definedName>
    <definedName name="ccc_1_4" localSheetId="16" hidden="1">{#N/A,#N/A,FALSE,"Edison";#N/A,#N/A,FALSE," EIX"}</definedName>
    <definedName name="ccc_1_4" localSheetId="1" hidden="1">{#N/A,#N/A,FALSE,"Edison";#N/A,#N/A,FALSE," EIX"}</definedName>
    <definedName name="ccc_1_4" hidden="1">{#N/A,#N/A,FALSE,"Edison";#N/A,#N/A,FALSE," EIX"}</definedName>
    <definedName name="ccc_1_4_1" localSheetId="16" hidden="1">{#N/A,#N/A,FALSE,"Edison";#N/A,#N/A,FALSE," EIX"}</definedName>
    <definedName name="ccc_1_4_1" localSheetId="1" hidden="1">{#N/A,#N/A,FALSE,"Edison";#N/A,#N/A,FALSE," EIX"}</definedName>
    <definedName name="ccc_1_4_1" hidden="1">{#N/A,#N/A,FALSE,"Edison";#N/A,#N/A,FALSE," EIX"}</definedName>
    <definedName name="ccc_1_5" localSheetId="16" hidden="1">{#N/A,#N/A,FALSE,"Edison";#N/A,#N/A,FALSE," EIX"}</definedName>
    <definedName name="ccc_1_5" localSheetId="1" hidden="1">{#N/A,#N/A,FALSE,"Edison";#N/A,#N/A,FALSE," EIX"}</definedName>
    <definedName name="ccc_1_5" hidden="1">{#N/A,#N/A,FALSE,"Edison";#N/A,#N/A,FALSE," EIX"}</definedName>
    <definedName name="ccc_1_5_1" localSheetId="16" hidden="1">{#N/A,#N/A,FALSE,"Edison";#N/A,#N/A,FALSE," EIX"}</definedName>
    <definedName name="ccc_1_5_1" localSheetId="1" hidden="1">{#N/A,#N/A,FALSE,"Edison";#N/A,#N/A,FALSE," EIX"}</definedName>
    <definedName name="ccc_1_5_1" hidden="1">{#N/A,#N/A,FALSE,"Edison";#N/A,#N/A,FALSE," EIX"}</definedName>
    <definedName name="ccc_2" localSheetId="16" hidden="1">{#N/A,#N/A,FALSE,"Edison";#N/A,#N/A,FALSE," EIX"}</definedName>
    <definedName name="ccc_2" localSheetId="1" hidden="1">{#N/A,#N/A,FALSE,"Edison";#N/A,#N/A,FALSE," EIX"}</definedName>
    <definedName name="ccc_2" hidden="1">{#N/A,#N/A,FALSE,"Edison";#N/A,#N/A,FALSE," EIX"}</definedName>
    <definedName name="ccc_2_1" localSheetId="16" hidden="1">{#N/A,#N/A,FALSE,"Edison";#N/A,#N/A,FALSE," EIX"}</definedName>
    <definedName name="ccc_2_1" localSheetId="1" hidden="1">{#N/A,#N/A,FALSE,"Edison";#N/A,#N/A,FALSE," EIX"}</definedName>
    <definedName name="ccc_2_1" hidden="1">{#N/A,#N/A,FALSE,"Edison";#N/A,#N/A,FALSE," EIX"}</definedName>
    <definedName name="ccc_2_1_1" localSheetId="16" hidden="1">{#N/A,#N/A,FALSE,"Edison";#N/A,#N/A,FALSE," EIX"}</definedName>
    <definedName name="ccc_2_1_1" localSheetId="1" hidden="1">{#N/A,#N/A,FALSE,"Edison";#N/A,#N/A,FALSE," EIX"}</definedName>
    <definedName name="ccc_2_1_1" hidden="1">{#N/A,#N/A,FALSE,"Edison";#N/A,#N/A,FALSE," EIX"}</definedName>
    <definedName name="ccc_2_2" localSheetId="16" hidden="1">{#N/A,#N/A,FALSE,"Edison";#N/A,#N/A,FALSE," EIX"}</definedName>
    <definedName name="ccc_2_2" localSheetId="1" hidden="1">{#N/A,#N/A,FALSE,"Edison";#N/A,#N/A,FALSE," EIX"}</definedName>
    <definedName name="ccc_2_2" hidden="1">{#N/A,#N/A,FALSE,"Edison";#N/A,#N/A,FALSE," EIX"}</definedName>
    <definedName name="ccc_2_2_1" localSheetId="16" hidden="1">{#N/A,#N/A,FALSE,"Edison";#N/A,#N/A,FALSE," EIX"}</definedName>
    <definedName name="ccc_2_2_1" localSheetId="1" hidden="1">{#N/A,#N/A,FALSE,"Edison";#N/A,#N/A,FALSE," EIX"}</definedName>
    <definedName name="ccc_2_2_1" hidden="1">{#N/A,#N/A,FALSE,"Edison";#N/A,#N/A,FALSE," EIX"}</definedName>
    <definedName name="ccc_2_3" localSheetId="16" hidden="1">{#N/A,#N/A,FALSE,"Edison";#N/A,#N/A,FALSE," EIX"}</definedName>
    <definedName name="ccc_2_3" localSheetId="1" hidden="1">{#N/A,#N/A,FALSE,"Edison";#N/A,#N/A,FALSE," EIX"}</definedName>
    <definedName name="ccc_2_3" hidden="1">{#N/A,#N/A,FALSE,"Edison";#N/A,#N/A,FALSE," EIX"}</definedName>
    <definedName name="ccc_2_3_1" localSheetId="16" hidden="1">{#N/A,#N/A,FALSE,"Edison";#N/A,#N/A,FALSE," EIX"}</definedName>
    <definedName name="ccc_2_3_1" localSheetId="1" hidden="1">{#N/A,#N/A,FALSE,"Edison";#N/A,#N/A,FALSE," EIX"}</definedName>
    <definedName name="ccc_2_3_1" hidden="1">{#N/A,#N/A,FALSE,"Edison";#N/A,#N/A,FALSE," EIX"}</definedName>
    <definedName name="ccc_2_4" localSheetId="16" hidden="1">{#N/A,#N/A,FALSE,"Edison";#N/A,#N/A,FALSE," EIX"}</definedName>
    <definedName name="ccc_2_4" localSheetId="1" hidden="1">{#N/A,#N/A,FALSE,"Edison";#N/A,#N/A,FALSE," EIX"}</definedName>
    <definedName name="ccc_2_4" hidden="1">{#N/A,#N/A,FALSE,"Edison";#N/A,#N/A,FALSE," EIX"}</definedName>
    <definedName name="ccc_2_4_1" localSheetId="16" hidden="1">{#N/A,#N/A,FALSE,"Edison";#N/A,#N/A,FALSE," EIX"}</definedName>
    <definedName name="ccc_2_4_1" localSheetId="1" hidden="1">{#N/A,#N/A,FALSE,"Edison";#N/A,#N/A,FALSE," EIX"}</definedName>
    <definedName name="ccc_2_4_1" hidden="1">{#N/A,#N/A,FALSE,"Edison";#N/A,#N/A,FALSE," EIX"}</definedName>
    <definedName name="ccc_2_5" localSheetId="16" hidden="1">{#N/A,#N/A,FALSE,"Edison";#N/A,#N/A,FALSE," EIX"}</definedName>
    <definedName name="ccc_2_5" localSheetId="1" hidden="1">{#N/A,#N/A,FALSE,"Edison";#N/A,#N/A,FALSE," EIX"}</definedName>
    <definedName name="ccc_2_5" hidden="1">{#N/A,#N/A,FALSE,"Edison";#N/A,#N/A,FALSE," EIX"}</definedName>
    <definedName name="ccc_2_5_1" localSheetId="16" hidden="1">{#N/A,#N/A,FALSE,"Edison";#N/A,#N/A,FALSE," EIX"}</definedName>
    <definedName name="ccc_2_5_1" localSheetId="1" hidden="1">{#N/A,#N/A,FALSE,"Edison";#N/A,#N/A,FALSE," EIX"}</definedName>
    <definedName name="ccc_2_5_1" hidden="1">{#N/A,#N/A,FALSE,"Edison";#N/A,#N/A,FALSE," EIX"}</definedName>
    <definedName name="ccc_3" localSheetId="16" hidden="1">{#N/A,#N/A,FALSE,"Edison";#N/A,#N/A,FALSE," EIX"}</definedName>
    <definedName name="ccc_3" localSheetId="1" hidden="1">{#N/A,#N/A,FALSE,"Edison";#N/A,#N/A,FALSE," EIX"}</definedName>
    <definedName name="ccc_3" hidden="1">{#N/A,#N/A,FALSE,"Edison";#N/A,#N/A,FALSE," EIX"}</definedName>
    <definedName name="ccc_3_1" localSheetId="16" hidden="1">{#N/A,#N/A,FALSE,"Edison";#N/A,#N/A,FALSE," EIX"}</definedName>
    <definedName name="ccc_3_1" localSheetId="1" hidden="1">{#N/A,#N/A,FALSE,"Edison";#N/A,#N/A,FALSE," EIX"}</definedName>
    <definedName name="ccc_3_1" hidden="1">{#N/A,#N/A,FALSE,"Edison";#N/A,#N/A,FALSE," EIX"}</definedName>
    <definedName name="ccc_3_1_1" localSheetId="16" hidden="1">{#N/A,#N/A,FALSE,"Edison";#N/A,#N/A,FALSE," EIX"}</definedName>
    <definedName name="ccc_3_1_1" localSheetId="1" hidden="1">{#N/A,#N/A,FALSE,"Edison";#N/A,#N/A,FALSE," EIX"}</definedName>
    <definedName name="ccc_3_1_1" hidden="1">{#N/A,#N/A,FALSE,"Edison";#N/A,#N/A,FALSE," EIX"}</definedName>
    <definedName name="ccc_3_2" localSheetId="16" hidden="1">{#N/A,#N/A,FALSE,"Edison";#N/A,#N/A,FALSE," EIX"}</definedName>
    <definedName name="ccc_3_2" localSheetId="1" hidden="1">{#N/A,#N/A,FALSE,"Edison";#N/A,#N/A,FALSE," EIX"}</definedName>
    <definedName name="ccc_3_2" hidden="1">{#N/A,#N/A,FALSE,"Edison";#N/A,#N/A,FALSE," EIX"}</definedName>
    <definedName name="ccc_3_2_1" localSheetId="16" hidden="1">{#N/A,#N/A,FALSE,"Edison";#N/A,#N/A,FALSE," EIX"}</definedName>
    <definedName name="ccc_3_2_1" localSheetId="1" hidden="1">{#N/A,#N/A,FALSE,"Edison";#N/A,#N/A,FALSE," EIX"}</definedName>
    <definedName name="ccc_3_2_1" hidden="1">{#N/A,#N/A,FALSE,"Edison";#N/A,#N/A,FALSE," EIX"}</definedName>
    <definedName name="ccc_3_3" localSheetId="16" hidden="1">{#N/A,#N/A,FALSE,"Edison";#N/A,#N/A,FALSE," EIX"}</definedName>
    <definedName name="ccc_3_3" localSheetId="1" hidden="1">{#N/A,#N/A,FALSE,"Edison";#N/A,#N/A,FALSE," EIX"}</definedName>
    <definedName name="ccc_3_3" hidden="1">{#N/A,#N/A,FALSE,"Edison";#N/A,#N/A,FALSE," EIX"}</definedName>
    <definedName name="ccc_3_3_1" localSheetId="16" hidden="1">{#N/A,#N/A,FALSE,"Edison";#N/A,#N/A,FALSE," EIX"}</definedName>
    <definedName name="ccc_3_3_1" localSheetId="1" hidden="1">{#N/A,#N/A,FALSE,"Edison";#N/A,#N/A,FALSE," EIX"}</definedName>
    <definedName name="ccc_3_3_1" hidden="1">{#N/A,#N/A,FALSE,"Edison";#N/A,#N/A,FALSE," EIX"}</definedName>
    <definedName name="ccc_3_4" localSheetId="16" hidden="1">{#N/A,#N/A,FALSE,"Edison";#N/A,#N/A,FALSE," EIX"}</definedName>
    <definedName name="ccc_3_4" localSheetId="1" hidden="1">{#N/A,#N/A,FALSE,"Edison";#N/A,#N/A,FALSE," EIX"}</definedName>
    <definedName name="ccc_3_4" hidden="1">{#N/A,#N/A,FALSE,"Edison";#N/A,#N/A,FALSE," EIX"}</definedName>
    <definedName name="ccc_3_4_1" localSheetId="16" hidden="1">{#N/A,#N/A,FALSE,"Edison";#N/A,#N/A,FALSE," EIX"}</definedName>
    <definedName name="ccc_3_4_1" localSheetId="1" hidden="1">{#N/A,#N/A,FALSE,"Edison";#N/A,#N/A,FALSE," EIX"}</definedName>
    <definedName name="ccc_3_4_1" hidden="1">{#N/A,#N/A,FALSE,"Edison";#N/A,#N/A,FALSE," EIX"}</definedName>
    <definedName name="ccc_3_5" localSheetId="16" hidden="1">{#N/A,#N/A,FALSE,"Edison";#N/A,#N/A,FALSE," EIX"}</definedName>
    <definedName name="ccc_3_5" localSheetId="1" hidden="1">{#N/A,#N/A,FALSE,"Edison";#N/A,#N/A,FALSE," EIX"}</definedName>
    <definedName name="ccc_3_5" hidden="1">{#N/A,#N/A,FALSE,"Edison";#N/A,#N/A,FALSE," EIX"}</definedName>
    <definedName name="ccc_3_5_1" localSheetId="16" hidden="1">{#N/A,#N/A,FALSE,"Edison";#N/A,#N/A,FALSE," EIX"}</definedName>
    <definedName name="ccc_3_5_1" localSheetId="1" hidden="1">{#N/A,#N/A,FALSE,"Edison";#N/A,#N/A,FALSE," EIX"}</definedName>
    <definedName name="ccc_3_5_1" hidden="1">{#N/A,#N/A,FALSE,"Edison";#N/A,#N/A,FALSE," EIX"}</definedName>
    <definedName name="ccc_4" localSheetId="16" hidden="1">{#N/A,#N/A,FALSE,"Edison";#N/A,#N/A,FALSE," EIX"}</definedName>
    <definedName name="ccc_4" localSheetId="1" hidden="1">{#N/A,#N/A,FALSE,"Edison";#N/A,#N/A,FALSE," EIX"}</definedName>
    <definedName name="ccc_4" hidden="1">{#N/A,#N/A,FALSE,"Edison";#N/A,#N/A,FALSE," EIX"}</definedName>
    <definedName name="ccc_4_1" localSheetId="16" hidden="1">{#N/A,#N/A,FALSE,"Edison";#N/A,#N/A,FALSE," EIX"}</definedName>
    <definedName name="ccc_4_1" localSheetId="1" hidden="1">{#N/A,#N/A,FALSE,"Edison";#N/A,#N/A,FALSE," EIX"}</definedName>
    <definedName name="ccc_4_1" hidden="1">{#N/A,#N/A,FALSE,"Edison";#N/A,#N/A,FALSE," EIX"}</definedName>
    <definedName name="ccc_4_1_1" localSheetId="16" hidden="1">{#N/A,#N/A,FALSE,"Edison";#N/A,#N/A,FALSE," EIX"}</definedName>
    <definedName name="ccc_4_1_1" localSheetId="1" hidden="1">{#N/A,#N/A,FALSE,"Edison";#N/A,#N/A,FALSE," EIX"}</definedName>
    <definedName name="ccc_4_1_1" hidden="1">{#N/A,#N/A,FALSE,"Edison";#N/A,#N/A,FALSE," EIX"}</definedName>
    <definedName name="ccc_4_2" localSheetId="16" hidden="1">{#N/A,#N/A,FALSE,"Edison";#N/A,#N/A,FALSE," EIX"}</definedName>
    <definedName name="ccc_4_2" localSheetId="1" hidden="1">{#N/A,#N/A,FALSE,"Edison";#N/A,#N/A,FALSE," EIX"}</definedName>
    <definedName name="ccc_4_2" hidden="1">{#N/A,#N/A,FALSE,"Edison";#N/A,#N/A,FALSE," EIX"}</definedName>
    <definedName name="ccc_4_2_1" localSheetId="16" hidden="1">{#N/A,#N/A,FALSE,"Edison";#N/A,#N/A,FALSE," EIX"}</definedName>
    <definedName name="ccc_4_2_1" localSheetId="1" hidden="1">{#N/A,#N/A,FALSE,"Edison";#N/A,#N/A,FALSE," EIX"}</definedName>
    <definedName name="ccc_4_2_1" hidden="1">{#N/A,#N/A,FALSE,"Edison";#N/A,#N/A,FALSE," EIX"}</definedName>
    <definedName name="ccc_4_3" localSheetId="16" hidden="1">{#N/A,#N/A,FALSE,"Edison";#N/A,#N/A,FALSE," EIX"}</definedName>
    <definedName name="ccc_4_3" localSheetId="1" hidden="1">{#N/A,#N/A,FALSE,"Edison";#N/A,#N/A,FALSE," EIX"}</definedName>
    <definedName name="ccc_4_3" hidden="1">{#N/A,#N/A,FALSE,"Edison";#N/A,#N/A,FALSE," EIX"}</definedName>
    <definedName name="ccc_4_3_1" localSheetId="16" hidden="1">{#N/A,#N/A,FALSE,"Edison";#N/A,#N/A,FALSE," EIX"}</definedName>
    <definedName name="ccc_4_3_1" localSheetId="1" hidden="1">{#N/A,#N/A,FALSE,"Edison";#N/A,#N/A,FALSE," EIX"}</definedName>
    <definedName name="ccc_4_3_1" hidden="1">{#N/A,#N/A,FALSE,"Edison";#N/A,#N/A,FALSE," EIX"}</definedName>
    <definedName name="ccc_4_4" localSheetId="16" hidden="1">{#N/A,#N/A,FALSE,"Edison";#N/A,#N/A,FALSE," EIX"}</definedName>
    <definedName name="ccc_4_4" localSheetId="1" hidden="1">{#N/A,#N/A,FALSE,"Edison";#N/A,#N/A,FALSE," EIX"}</definedName>
    <definedName name="ccc_4_4" hidden="1">{#N/A,#N/A,FALSE,"Edison";#N/A,#N/A,FALSE," EIX"}</definedName>
    <definedName name="ccc_4_4_1" localSheetId="16" hidden="1">{#N/A,#N/A,FALSE,"Edison";#N/A,#N/A,FALSE," EIX"}</definedName>
    <definedName name="ccc_4_4_1" localSheetId="1" hidden="1">{#N/A,#N/A,FALSE,"Edison";#N/A,#N/A,FALSE," EIX"}</definedName>
    <definedName name="ccc_4_4_1" hidden="1">{#N/A,#N/A,FALSE,"Edison";#N/A,#N/A,FALSE," EIX"}</definedName>
    <definedName name="ccc_4_5" localSheetId="16" hidden="1">{#N/A,#N/A,FALSE,"Edison";#N/A,#N/A,FALSE," EIX"}</definedName>
    <definedName name="ccc_4_5" localSheetId="1" hidden="1">{#N/A,#N/A,FALSE,"Edison";#N/A,#N/A,FALSE," EIX"}</definedName>
    <definedName name="ccc_4_5" hidden="1">{#N/A,#N/A,FALSE,"Edison";#N/A,#N/A,FALSE," EIX"}</definedName>
    <definedName name="ccc_4_5_1" localSheetId="16" hidden="1">{#N/A,#N/A,FALSE,"Edison";#N/A,#N/A,FALSE," EIX"}</definedName>
    <definedName name="ccc_4_5_1" localSheetId="1" hidden="1">{#N/A,#N/A,FALSE,"Edison";#N/A,#N/A,FALSE," EIX"}</definedName>
    <definedName name="ccc_4_5_1" hidden="1">{#N/A,#N/A,FALSE,"Edison";#N/A,#N/A,FALSE," EIX"}</definedName>
    <definedName name="ccc_5" localSheetId="16" hidden="1">{#N/A,#N/A,FALSE,"Edison";#N/A,#N/A,FALSE," EIX"}</definedName>
    <definedName name="ccc_5" localSheetId="1" hidden="1">{#N/A,#N/A,FALSE,"Edison";#N/A,#N/A,FALSE," EIX"}</definedName>
    <definedName name="ccc_5" hidden="1">{#N/A,#N/A,FALSE,"Edison";#N/A,#N/A,FALSE," EIX"}</definedName>
    <definedName name="ccc_5_1" localSheetId="16" hidden="1">{#N/A,#N/A,FALSE,"Edison";#N/A,#N/A,FALSE," EIX"}</definedName>
    <definedName name="ccc_5_1" localSheetId="1" hidden="1">{#N/A,#N/A,FALSE,"Edison";#N/A,#N/A,FALSE," EIX"}</definedName>
    <definedName name="ccc_5_1" hidden="1">{#N/A,#N/A,FALSE,"Edison";#N/A,#N/A,FALSE," EIX"}</definedName>
    <definedName name="ccc_5_1_1" localSheetId="16" hidden="1">{#N/A,#N/A,FALSE,"Edison";#N/A,#N/A,FALSE," EIX"}</definedName>
    <definedName name="ccc_5_1_1" localSheetId="1" hidden="1">{#N/A,#N/A,FALSE,"Edison";#N/A,#N/A,FALSE," EIX"}</definedName>
    <definedName name="ccc_5_1_1" hidden="1">{#N/A,#N/A,FALSE,"Edison";#N/A,#N/A,FALSE," EIX"}</definedName>
    <definedName name="ccc_5_2" localSheetId="16" hidden="1">{#N/A,#N/A,FALSE,"Edison";#N/A,#N/A,FALSE," EIX"}</definedName>
    <definedName name="ccc_5_2" localSheetId="1" hidden="1">{#N/A,#N/A,FALSE,"Edison";#N/A,#N/A,FALSE," EIX"}</definedName>
    <definedName name="ccc_5_2" hidden="1">{#N/A,#N/A,FALSE,"Edison";#N/A,#N/A,FALSE," EIX"}</definedName>
    <definedName name="ccc_5_2_1" localSheetId="16" hidden="1">{#N/A,#N/A,FALSE,"Edison";#N/A,#N/A,FALSE," EIX"}</definedName>
    <definedName name="ccc_5_2_1" localSheetId="1" hidden="1">{#N/A,#N/A,FALSE,"Edison";#N/A,#N/A,FALSE," EIX"}</definedName>
    <definedName name="ccc_5_2_1" hidden="1">{#N/A,#N/A,FALSE,"Edison";#N/A,#N/A,FALSE," EIX"}</definedName>
    <definedName name="ccc_5_3" localSheetId="16" hidden="1">{#N/A,#N/A,FALSE,"Edison";#N/A,#N/A,FALSE," EIX"}</definedName>
    <definedName name="ccc_5_3" localSheetId="1" hidden="1">{#N/A,#N/A,FALSE,"Edison";#N/A,#N/A,FALSE," EIX"}</definedName>
    <definedName name="ccc_5_3" hidden="1">{#N/A,#N/A,FALSE,"Edison";#N/A,#N/A,FALSE," EIX"}</definedName>
    <definedName name="ccc_5_3_1" localSheetId="16" hidden="1">{#N/A,#N/A,FALSE,"Edison";#N/A,#N/A,FALSE," EIX"}</definedName>
    <definedName name="ccc_5_3_1" localSheetId="1" hidden="1">{#N/A,#N/A,FALSE,"Edison";#N/A,#N/A,FALSE," EIX"}</definedName>
    <definedName name="ccc_5_3_1" hidden="1">{#N/A,#N/A,FALSE,"Edison";#N/A,#N/A,FALSE," EIX"}</definedName>
    <definedName name="ccc_5_4" localSheetId="16" hidden="1">{#N/A,#N/A,FALSE,"Edison";#N/A,#N/A,FALSE," EIX"}</definedName>
    <definedName name="ccc_5_4" localSheetId="1" hidden="1">{#N/A,#N/A,FALSE,"Edison";#N/A,#N/A,FALSE," EIX"}</definedName>
    <definedName name="ccc_5_4" hidden="1">{#N/A,#N/A,FALSE,"Edison";#N/A,#N/A,FALSE," EIX"}</definedName>
    <definedName name="ccc_5_4_1" localSheetId="16" hidden="1">{#N/A,#N/A,FALSE,"Edison";#N/A,#N/A,FALSE," EIX"}</definedName>
    <definedName name="ccc_5_4_1" localSheetId="1" hidden="1">{#N/A,#N/A,FALSE,"Edison";#N/A,#N/A,FALSE," EIX"}</definedName>
    <definedName name="ccc_5_4_1" hidden="1">{#N/A,#N/A,FALSE,"Edison";#N/A,#N/A,FALSE," EIX"}</definedName>
    <definedName name="ccc_5_5" localSheetId="16" hidden="1">{#N/A,#N/A,FALSE,"Edison";#N/A,#N/A,FALSE," EIX"}</definedName>
    <definedName name="ccc_5_5" localSheetId="1" hidden="1">{#N/A,#N/A,FALSE,"Edison";#N/A,#N/A,FALSE," EIX"}</definedName>
    <definedName name="ccc_5_5" hidden="1">{#N/A,#N/A,FALSE,"Edison";#N/A,#N/A,FALSE," EIX"}</definedName>
    <definedName name="ccc_5_5_1" localSheetId="16" hidden="1">{#N/A,#N/A,FALSE,"Edison";#N/A,#N/A,FALSE," EIX"}</definedName>
    <definedName name="ccc_5_5_1" localSheetId="1" hidden="1">{#N/A,#N/A,FALSE,"Edison";#N/A,#N/A,FALSE," EIX"}</definedName>
    <definedName name="ccc_5_5_1" hidden="1">{#N/A,#N/A,FALSE,"Edison";#N/A,#N/A,FALSE," EIX"}</definedName>
    <definedName name="CDA_NUM">#REF!</definedName>
    <definedName name="CDWR">'[14]FPP - CDWR'!$57:$87</definedName>
    <definedName name="CE">#REF!</definedName>
    <definedName name="CEG">[57]Setup!$B$19:$B$24</definedName>
    <definedName name="CEG_NL">[114]Setup!$B$27:$B$29</definedName>
    <definedName name="ceilingdeter">'[115]Export - Master Data'!$AG$2:$AG$590</definedName>
    <definedName name="CERA_henryhub">#REF!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#REF!</definedName>
    <definedName name="Change_From_August_2002_to_March_2003">#REF!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16">#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#REF!</definedName>
    <definedName name="CHOICE1">#REF!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#REF!</definedName>
    <definedName name="CMatrix">[125]Lists!$N$5:$P$31</definedName>
    <definedName name="CMO">#REF!</definedName>
    <definedName name="CMYTD">[124]Summary!$I$70</definedName>
    <definedName name="CN41N2">[126]CN41N!$B$2:$B$18283</definedName>
    <definedName name="Coal_Price">#REF!</definedName>
    <definedName name="COH">#REF!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#REF!</definedName>
    <definedName name="Commission">#REF!</definedName>
    <definedName name="CompCode">#REF!</definedName>
    <definedName name="Composite_Tax_Rate">'[105]Corporate Data'!$C$49</definedName>
    <definedName name="CONF_LEVEL">#REF!</definedName>
    <definedName name="CONF_LEVEL_MINUS">#REF!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#REF!</definedName>
    <definedName name="cost_acc_proc_FTE">#REF!</definedName>
    <definedName name="COST_CAT">#REF!</definedName>
    <definedName name="COST_CATEGORY">#REF!</definedName>
    <definedName name="Cost_Efficiency">'[133]Primary Input'!$E$160</definedName>
    <definedName name="Cost_fte">#REF!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#REF!</definedName>
    <definedName name="COST_SUB_CAT">#REF!</definedName>
    <definedName name="Cost_Type">'[135]Lookup Values'!$A$2:$A$33</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16" hidden="1">{#N/A,#N/A,FALSE,"Edison";#N/A,#N/A,FALSE," EIX"}</definedName>
    <definedName name="Cover" localSheetId="1"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#REF!</definedName>
    <definedName name="CPIntRate">#REF!</definedName>
    <definedName name="CPIX">[139]Input!#REF!</definedName>
    <definedName name="CPR">#REF!</definedName>
    <definedName name="CPUC">[140]CPUC!$C$3:$O$121</definedName>
    <definedName name="CPUC_LTP">[95]Setup!$A$109:$A$151</definedName>
    <definedName name="cpuchecksum">'[141]Results of Operations'!$K$513</definedName>
    <definedName name="cpucrev">#REF!</definedName>
    <definedName name="cpucrevenue">#REF!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#REF!</definedName>
    <definedName name="Crosstab_TDBU">#REF!</definedName>
    <definedName name="CRSE_PORTION_OF_DCR">[47]Assumptions!$D$5</definedName>
    <definedName name="CRSX_OF_DCR">'[143]2012 SAP'!$C$46</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#REF!</definedName>
    <definedName name="ct_2">#REF!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#REF!</definedName>
    <definedName name="Current_Status">'[94]Capital Drop Downs'!$B$2:$B$7</definedName>
    <definedName name="CurrentMonth">[124]Summary!$I$69</definedName>
    <definedName name="CUST_GRWTH_ADJ">#REF!</definedName>
    <definedName name="CustGrowthAdj2">#REF!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#REF!</definedName>
    <definedName name="Data_List">[32]Reference!$M$3:$M$17</definedName>
    <definedName name="Data_put">#REF!</definedName>
    <definedName name="DATA1">#REF!</definedName>
    <definedName name="DATA10">[148]KS13!#REF!</definedName>
    <definedName name="DATA11">#REF!</definedName>
    <definedName name="DATA12">#REF!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#REF!</definedName>
    <definedName name="DATA3">#REF!</definedName>
    <definedName name="DATA30">[148]KS13!#REF!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#REF!</definedName>
    <definedName name="DATA4">#REF!</definedName>
    <definedName name="DATA40">[148]KS13!#REF!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#REF!</definedName>
    <definedName name="DATA8">#REF!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#REF!</definedName>
    <definedName name="dbAIG_GECapt">#REF!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#REF!</definedName>
    <definedName name="DCM_DART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#REF!</definedName>
    <definedName name="DCM_ONR2">#REF!</definedName>
    <definedName name="DCM_ONR3">#REF!</definedName>
    <definedName name="DCM_OnTime">[52]Safety!$E$4</definedName>
    <definedName name="DCM_OSHA">[52]Safety!$H$4</definedName>
    <definedName name="DCM_OTO">#REF!</definedName>
    <definedName name="DCM_PCB">#REF!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#REF!</definedName>
    <definedName name="DCM_SI2">#REF!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#REF!</definedName>
    <definedName name="DCM_WOClosure">#REF!</definedName>
    <definedName name="DCM_WOConf">#REF!</definedName>
    <definedName name="DCMNW_DART">#REF!</definedName>
    <definedName name="DCMNW_DART_YTD">'[151]Safety - YTD'!$Y$4</definedName>
    <definedName name="DCMNW_DART2">#REF!</definedName>
    <definedName name="DCMNW_DART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#REF!</definedName>
    <definedName name="DCMSE_DART3">#REF!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#REF!</definedName>
    <definedName name="DF_GRID_1">#REF!</definedName>
    <definedName name="DF_GRID_1_1">#REF!</definedName>
    <definedName name="DF_GRID_1_2">#REF!</definedName>
    <definedName name="DF_GRID_1_3">'[152]Rec''d Cost'!#REF!</definedName>
    <definedName name="DF_GRID_1_4">#REF!</definedName>
    <definedName name="DF_GRID_1_5">#REF!</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16" hidden="1">{#N/A,#N/A,FALSE,"Edison";#N/A,#N/A,FALSE," EIX"}</definedName>
    <definedName name="DGR" localSheetId="1" hidden="1">{#N/A,#N/A,FALSE,"Edison";#N/A,#N/A,FALSE," EIX"}</definedName>
    <definedName name="DGR" hidden="1">{#N/A,#N/A,FALSE,"Edison";#N/A,#N/A,FALSE," EIX"}</definedName>
    <definedName name="DGR_1" localSheetId="16" hidden="1">{#N/A,#N/A,FALSE,"Edison";#N/A,#N/A,FALSE," EIX"}</definedName>
    <definedName name="DGR_1" localSheetId="1" hidden="1">{#N/A,#N/A,FALSE,"Edison";#N/A,#N/A,FALSE," EIX"}</definedName>
    <definedName name="DGR_1" hidden="1">{#N/A,#N/A,FALSE,"Edison";#N/A,#N/A,FALSE," EIX"}</definedName>
    <definedName name="DGR_3" localSheetId="16" hidden="1">{#N/A,#N/A,FALSE,"Edison";#N/A,#N/A,FALSE," EIX"}</definedName>
    <definedName name="DGR_3" localSheetId="1"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#REF!</definedName>
    <definedName name="Do_Not_Print_Titles">#REF!</definedName>
    <definedName name="Document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#REF!</definedName>
    <definedName name="dpole_count">[64]Calculations!$T$5</definedName>
    <definedName name="DRG_2" localSheetId="16" hidden="1">{#N/A,#N/A,FALSE,"Edison";#N/A,#N/A,FALSE," EIX"}</definedName>
    <definedName name="DRG_2" localSheetId="1"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#REF!</definedName>
    <definedName name="DT_Factor">[37]Setup!$C$153</definedName>
    <definedName name="DTBR_Pre_AnG">'[158]2007 ITAB (old)'!#REF!</definedName>
    <definedName name="DtoCR">[159]Assumptions!$D$4</definedName>
    <definedName name="DtoCRPerc">#REF!</definedName>
    <definedName name="DtoCRS">[160]Assumptions!#REF!</definedName>
    <definedName name="DtoV">[159]Assumptions!$D$3</definedName>
    <definedName name="DtoValley">[160]Assumptions!#REF!</definedName>
    <definedName name="DtoVPerc">#REF!</definedName>
    <definedName name="DWR_AS_OUT_02_7230">#REF!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#REF!</definedName>
    <definedName name="EC_Discussion">#REF!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#REF!</definedName>
    <definedName name="ELEVEN">#REF!</definedName>
    <definedName name="ellie1"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#REF!</definedName>
    <definedName name="Eng_CPUCOMBUD">#REF!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#REF!</definedName>
    <definedName name="Escalation_200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#REF!</definedName>
    <definedName name="ESP_CPUCOM">#REF!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#REF!</definedName>
    <definedName name="Estimator">[41]Setup!$C$80</definedName>
    <definedName name="EstYr">[31]Setup!$N$79</definedName>
    <definedName name="ET">#REF!</definedName>
    <definedName name="ET_NEXT_YEAR_MONTHLY">[161]PRINT!$C$99</definedName>
    <definedName name="ETFLOCMAT">#REF!</definedName>
    <definedName name="ETS_BUSG">#REF!</definedName>
    <definedName name="ETS_BUSR">#REF!</definedName>
    <definedName name="ETS_BusRes2">'[181]E&amp;TS- Charts'!$O$205</definedName>
    <definedName name="ETS_BusRes3">'[181]E&amp;TS- Charts'!$O$206</definedName>
    <definedName name="ETS_CAPA">#REF!</definedName>
    <definedName name="ETS_CAPAB">#REF!</definedName>
    <definedName name="ETS_CAPAS">'[181]E&amp;TS- Charts'!$O$647</definedName>
    <definedName name="ETS_CAPAS2">'[181]E&amp;TS- Charts'!$O$648</definedName>
    <definedName name="ETS_CAPAS3">'[181]E&amp;TS- Charts'!$O$649</definedName>
    <definedName name="ETS_CPUCb">#REF!</definedName>
    <definedName name="ETS_CPUCBu">#REF!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#REF!</definedName>
    <definedName name="ETS_ECSP">'[181]E&amp;TS- Charts'!#REF!</definedName>
    <definedName name="ETS_ECSP2">'[181]E&amp;TS- Charts'!#REF!</definedName>
    <definedName name="ETS_ECSP3">'[181]E&amp;TS- Charts'!#REF!</definedName>
    <definedName name="ETS_ECSProcess">#REF!</definedName>
    <definedName name="ETS_ECSProcessB">#REF!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#REF!</definedName>
    <definedName name="ETS_ESPProcessB">#REF!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#REF!</definedName>
    <definedName name="ETS_FOIG">#REF!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#REF!</definedName>
    <definedName name="ETS_LeadershipTrainB">#REF!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#REF!</definedName>
    <definedName name="ETS_TSP">#REF!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#REF!</definedName>
    <definedName name="Europe">#REF!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#REF!</definedName>
    <definedName name="Extract_MI">#REF!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16">{"GLOBALMA.","perfmsrs.xlm","mrsumdev.xls"}</definedName>
    <definedName name="fff" localSheetId="1">{"GLOBALMA.","perfmsrs.xlm","mrsumdev.xls"}</definedName>
    <definedName name="fff">{"GLOBALMA.","perfmsrs.xlm","mrsumdev.xls"}</definedName>
    <definedName name="FFU">1.173%</definedName>
    <definedName name="FGCN">[106]CAPITAL_RECORDED_FORECAST!$BH$3</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#REF!</definedName>
    <definedName name="FinePrint">#N/A</definedName>
    <definedName name="FirstExp">#REF!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#REF!</definedName>
    <definedName name="forced_outage_risk">#REF!</definedName>
    <definedName name="Forecast">#REF!</definedName>
    <definedName name="Forecasts">#REF!</definedName>
    <definedName name="Format">[9]!Format</definedName>
    <definedName name="formula_array">'[184]Credit Card Spend'!#REF!</definedName>
    <definedName name="FOUR">#REF!</definedName>
    <definedName name="Foxtrot">#REF!</definedName>
    <definedName name="FPP_2003">#REF!</definedName>
    <definedName name="FPP_2004">#REF!</definedName>
    <definedName name="FPP_2005">#REF!</definedName>
    <definedName name="FS">'[185]Seg 4-11 TL August 15 2010 FS'!$A$8:$DL$984</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#REF!</definedName>
    <definedName name="FTE_TYPE_DESCR">#REF!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#REF!</definedName>
    <definedName name="Funding">[55]Data!$F$2:$F$3</definedName>
    <definedName name="FundingType">[57]Setup!$B$2:$B$12</definedName>
    <definedName name="FUT_LABOR_RATE">[37]Setup!$C$169</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6" hidden="1">{#N/A,#N/A,FALSE,"Edison";#N/A,#N/A,FALSE," EIX"}</definedName>
    <definedName name="gggggggg" localSheetId="1" hidden="1">{#N/A,#N/A,FALSE,"Edison";#N/A,#N/A,FALSE," EIX"}</definedName>
    <definedName name="gggggggg" hidden="1">{#N/A,#N/A,FALSE,"Edison";#N/A,#N/A,FALSE," EIX"}</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#REF!</definedName>
    <definedName name="GRIDAPPSCOMM">#REF!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#REF!</definedName>
    <definedName name="GridOps_CCPUCB">#REF!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#REF!</definedName>
    <definedName name="GridOps_CPUCOMBUD">#REF!</definedName>
    <definedName name="GridOps_CPUCOMVAR">#REF!</definedName>
    <definedName name="GridOps_CPUCOMVARi">#REF!</definedName>
    <definedName name="GridOps_DART">#REF!</definedName>
    <definedName name="GridOps_DART_Month">[190]DART!$W$77</definedName>
    <definedName name="GridOps_DART2">#REF!</definedName>
    <definedName name="GridOps_DART3">#REF!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#REF!</definedName>
    <definedName name="GridOps_NWC">#REF!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#REF!</definedName>
    <definedName name="GridOps_Res">#REF!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#REF!</definedName>
    <definedName name="growth08renewal">[191]FCCs!#REF!</definedName>
    <definedName name="growth09renewal">[191]FCCs!#REF!</definedName>
    <definedName name="GVKey">"companies="</definedName>
    <definedName name="gy">#REF!</definedName>
    <definedName name="h" localSheetId="16" hidden="1">{"'Summary'!$A$1:$J$24"}</definedName>
    <definedName name="h" localSheetId="1" hidden="1">{"'Summary'!$A$1:$J$24"}</definedName>
    <definedName name="h" hidden="1">{"'Summary'!$A$1:$J$24"}</definedName>
    <definedName name="h_control" localSheetId="16" hidden="1">{"'Summary'!$A$1:$J$24"}</definedName>
    <definedName name="h_control" localSheetId="1"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#REF!</definedName>
    <definedName name="hello">[9]!hello</definedName>
    <definedName name="HF_pole_pct">[64]Calculations!$CX$3</definedName>
    <definedName name="hh" hidden="1">#REF!</definedName>
    <definedName name="High">#REF!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#REF!</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#REF!</definedName>
    <definedName name="Hourly_Rate">[37]LoadingRates!$B$25</definedName>
    <definedName name="hours">'[193]Non Craft Labor_1'!$A$2:$F$10</definedName>
    <definedName name="Hours_per_Month1">'[108]D6 - ModAssump'!$A$11:$W$16</definedName>
    <definedName name="howToChange">#REF!</definedName>
    <definedName name="howToCheck">#REF!</definedName>
    <definedName name="HPMENU">#N/A</definedName>
    <definedName name="htc">[49]DIM!$E$68</definedName>
    <definedName name="HTML_CodePage" hidden="1">1252</definedName>
    <definedName name="HTML_Control" localSheetId="16" hidden="1">{"'Summary'!$A$1:$J$24"}</definedName>
    <definedName name="HTML_Control" localSheetId="1" hidden="1">{"'Summary'!$A$1:$J$24"}</definedName>
    <definedName name="HTML_Control" hidden="1">{"'Summary'!$A$1:$J$24"}</definedName>
    <definedName name="HTML_Control_1" localSheetId="16" hidden="1">{"'Summary'!$A$1:$J$24"}</definedName>
    <definedName name="HTML_Control_1" localSheetId="1" hidden="1">{"'Summary'!$A$1:$J$24"}</definedName>
    <definedName name="HTML_Control_1" hidden="1">{"'Summary'!$A$1:$J$24"}</definedName>
    <definedName name="HTML_Control_1_1" localSheetId="16" hidden="1">{"'Summary'!$A$1:$J$24"}</definedName>
    <definedName name="HTML_Control_1_1" localSheetId="1" hidden="1">{"'Summary'!$A$1:$J$24"}</definedName>
    <definedName name="HTML_Control_1_1" hidden="1">{"'Summary'!$A$1:$J$24"}</definedName>
    <definedName name="HTML_Control_1_1_1" localSheetId="16" hidden="1">{"'Summary'!$A$1:$J$24"}</definedName>
    <definedName name="HTML_Control_1_1_1" localSheetId="1" hidden="1">{"'Summary'!$A$1:$J$24"}</definedName>
    <definedName name="HTML_Control_1_1_1" hidden="1">{"'Summary'!$A$1:$J$24"}</definedName>
    <definedName name="HTML_Control_1_2" localSheetId="16" hidden="1">{"'Summary'!$A$1:$J$24"}</definedName>
    <definedName name="HTML_Control_1_2" localSheetId="1" hidden="1">{"'Summary'!$A$1:$J$24"}</definedName>
    <definedName name="HTML_Control_1_2" hidden="1">{"'Summary'!$A$1:$J$24"}</definedName>
    <definedName name="HTML_Control_1_2_1" localSheetId="16" hidden="1">{"'Summary'!$A$1:$J$24"}</definedName>
    <definedName name="HTML_Control_1_2_1" localSheetId="1" hidden="1">{"'Summary'!$A$1:$J$24"}</definedName>
    <definedName name="HTML_Control_1_2_1" hidden="1">{"'Summary'!$A$1:$J$24"}</definedName>
    <definedName name="HTML_Control_1_3" localSheetId="16" hidden="1">{"'Summary'!$A$1:$J$24"}</definedName>
    <definedName name="HTML_Control_1_3" localSheetId="1" hidden="1">{"'Summary'!$A$1:$J$24"}</definedName>
    <definedName name="HTML_Control_1_3" hidden="1">{"'Summary'!$A$1:$J$24"}</definedName>
    <definedName name="HTML_Control_1_3_1" localSheetId="16" hidden="1">{"'Summary'!$A$1:$J$24"}</definedName>
    <definedName name="HTML_Control_1_3_1" localSheetId="1" hidden="1">{"'Summary'!$A$1:$J$24"}</definedName>
    <definedName name="HTML_Control_1_3_1" hidden="1">{"'Summary'!$A$1:$J$24"}</definedName>
    <definedName name="HTML_Control_1_4" localSheetId="16" hidden="1">{"'Summary'!$A$1:$J$24"}</definedName>
    <definedName name="HTML_Control_1_4" localSheetId="1" hidden="1">{"'Summary'!$A$1:$J$24"}</definedName>
    <definedName name="HTML_Control_1_4" hidden="1">{"'Summary'!$A$1:$J$24"}</definedName>
    <definedName name="HTML_Control_1_4_1" localSheetId="16" hidden="1">{"'Summary'!$A$1:$J$24"}</definedName>
    <definedName name="HTML_Control_1_4_1" localSheetId="1" hidden="1">{"'Summary'!$A$1:$J$24"}</definedName>
    <definedName name="HTML_Control_1_4_1" hidden="1">{"'Summary'!$A$1:$J$24"}</definedName>
    <definedName name="HTML_Control_1_5" localSheetId="16" hidden="1">{"'Summary'!$A$1:$J$24"}</definedName>
    <definedName name="HTML_Control_1_5" localSheetId="1" hidden="1">{"'Summary'!$A$1:$J$24"}</definedName>
    <definedName name="HTML_Control_1_5" hidden="1">{"'Summary'!$A$1:$J$24"}</definedName>
    <definedName name="HTML_Control_1_5_1" localSheetId="16" hidden="1">{"'Summary'!$A$1:$J$24"}</definedName>
    <definedName name="HTML_Control_1_5_1" localSheetId="1" hidden="1">{"'Summary'!$A$1:$J$24"}</definedName>
    <definedName name="HTML_Control_1_5_1" hidden="1">{"'Summary'!$A$1:$J$24"}</definedName>
    <definedName name="HTML_Control_2" localSheetId="16" hidden="1">{"'Summary'!$A$1:$J$24"}</definedName>
    <definedName name="HTML_Control_2" localSheetId="1" hidden="1">{"'Summary'!$A$1:$J$24"}</definedName>
    <definedName name="HTML_Control_2" hidden="1">{"'Summary'!$A$1:$J$24"}</definedName>
    <definedName name="HTML_Control_2_1" localSheetId="16" hidden="1">{"'Summary'!$A$1:$J$24"}</definedName>
    <definedName name="HTML_Control_2_1" localSheetId="1" hidden="1">{"'Summary'!$A$1:$J$24"}</definedName>
    <definedName name="HTML_Control_2_1" hidden="1">{"'Summary'!$A$1:$J$24"}</definedName>
    <definedName name="HTML_Control_2_1_1" localSheetId="16" hidden="1">{"'Summary'!$A$1:$J$24"}</definedName>
    <definedName name="HTML_Control_2_1_1" localSheetId="1" hidden="1">{"'Summary'!$A$1:$J$24"}</definedName>
    <definedName name="HTML_Control_2_1_1" hidden="1">{"'Summary'!$A$1:$J$24"}</definedName>
    <definedName name="HTML_Control_2_2" localSheetId="16" hidden="1">{"'Summary'!$A$1:$J$24"}</definedName>
    <definedName name="HTML_Control_2_2" localSheetId="1" hidden="1">{"'Summary'!$A$1:$J$24"}</definedName>
    <definedName name="HTML_Control_2_2" hidden="1">{"'Summary'!$A$1:$J$24"}</definedName>
    <definedName name="HTML_Control_2_2_1" localSheetId="16" hidden="1">{"'Summary'!$A$1:$J$24"}</definedName>
    <definedName name="HTML_Control_2_2_1" localSheetId="1" hidden="1">{"'Summary'!$A$1:$J$24"}</definedName>
    <definedName name="HTML_Control_2_2_1" hidden="1">{"'Summary'!$A$1:$J$24"}</definedName>
    <definedName name="HTML_Control_2_3" localSheetId="16" hidden="1">{"'Summary'!$A$1:$J$24"}</definedName>
    <definedName name="HTML_Control_2_3" localSheetId="1" hidden="1">{"'Summary'!$A$1:$J$24"}</definedName>
    <definedName name="HTML_Control_2_3" hidden="1">{"'Summary'!$A$1:$J$24"}</definedName>
    <definedName name="HTML_Control_2_3_1" localSheetId="16" hidden="1">{"'Summary'!$A$1:$J$24"}</definedName>
    <definedName name="HTML_Control_2_3_1" localSheetId="1" hidden="1">{"'Summary'!$A$1:$J$24"}</definedName>
    <definedName name="HTML_Control_2_3_1" hidden="1">{"'Summary'!$A$1:$J$24"}</definedName>
    <definedName name="HTML_Control_2_4" localSheetId="16" hidden="1">{"'Summary'!$A$1:$J$24"}</definedName>
    <definedName name="HTML_Control_2_4" localSheetId="1" hidden="1">{"'Summary'!$A$1:$J$24"}</definedName>
    <definedName name="HTML_Control_2_4" hidden="1">{"'Summary'!$A$1:$J$24"}</definedName>
    <definedName name="HTML_Control_2_4_1" localSheetId="16" hidden="1">{"'Summary'!$A$1:$J$24"}</definedName>
    <definedName name="HTML_Control_2_4_1" localSheetId="1" hidden="1">{"'Summary'!$A$1:$J$24"}</definedName>
    <definedName name="HTML_Control_2_4_1" hidden="1">{"'Summary'!$A$1:$J$24"}</definedName>
    <definedName name="HTML_Control_2_5" localSheetId="16" hidden="1">{"'Summary'!$A$1:$J$24"}</definedName>
    <definedName name="HTML_Control_2_5" localSheetId="1" hidden="1">{"'Summary'!$A$1:$J$24"}</definedName>
    <definedName name="HTML_Control_2_5" hidden="1">{"'Summary'!$A$1:$J$24"}</definedName>
    <definedName name="HTML_Control_2_5_1" localSheetId="16" hidden="1">{"'Summary'!$A$1:$J$24"}</definedName>
    <definedName name="HTML_Control_2_5_1" localSheetId="1" hidden="1">{"'Summary'!$A$1:$J$24"}</definedName>
    <definedName name="HTML_Control_2_5_1" hidden="1">{"'Summary'!$A$1:$J$24"}</definedName>
    <definedName name="HTML_Control_3" localSheetId="16" hidden="1">{"'Summary'!$A$1:$J$24"}</definedName>
    <definedName name="HTML_Control_3" localSheetId="1" hidden="1">{"'Summary'!$A$1:$J$24"}</definedName>
    <definedName name="HTML_Control_3" hidden="1">{"'Summary'!$A$1:$J$24"}</definedName>
    <definedName name="HTML_Control_3_1" localSheetId="16" hidden="1">{"'Summary'!$A$1:$J$24"}</definedName>
    <definedName name="HTML_Control_3_1" localSheetId="1" hidden="1">{"'Summary'!$A$1:$J$24"}</definedName>
    <definedName name="HTML_Control_3_1" hidden="1">{"'Summary'!$A$1:$J$24"}</definedName>
    <definedName name="HTML_Control_3_1_1" localSheetId="16" hidden="1">{"'Summary'!$A$1:$J$24"}</definedName>
    <definedName name="HTML_Control_3_1_1" localSheetId="1" hidden="1">{"'Summary'!$A$1:$J$24"}</definedName>
    <definedName name="HTML_Control_3_1_1" hidden="1">{"'Summary'!$A$1:$J$24"}</definedName>
    <definedName name="HTML_Control_3_2" localSheetId="16" hidden="1">{"'Summary'!$A$1:$J$24"}</definedName>
    <definedName name="HTML_Control_3_2" localSheetId="1" hidden="1">{"'Summary'!$A$1:$J$24"}</definedName>
    <definedName name="HTML_Control_3_2" hidden="1">{"'Summary'!$A$1:$J$24"}</definedName>
    <definedName name="HTML_Control_3_2_1" localSheetId="16" hidden="1">{"'Summary'!$A$1:$J$24"}</definedName>
    <definedName name="HTML_Control_3_2_1" localSheetId="1" hidden="1">{"'Summary'!$A$1:$J$24"}</definedName>
    <definedName name="HTML_Control_3_2_1" hidden="1">{"'Summary'!$A$1:$J$24"}</definedName>
    <definedName name="HTML_Control_3_3" localSheetId="16" hidden="1">{"'Summary'!$A$1:$J$24"}</definedName>
    <definedName name="HTML_Control_3_3" localSheetId="1" hidden="1">{"'Summary'!$A$1:$J$24"}</definedName>
    <definedName name="HTML_Control_3_3" hidden="1">{"'Summary'!$A$1:$J$24"}</definedName>
    <definedName name="HTML_Control_3_3_1" localSheetId="16" hidden="1">{"'Summary'!$A$1:$J$24"}</definedName>
    <definedName name="HTML_Control_3_3_1" localSheetId="1" hidden="1">{"'Summary'!$A$1:$J$24"}</definedName>
    <definedName name="HTML_Control_3_3_1" hidden="1">{"'Summary'!$A$1:$J$24"}</definedName>
    <definedName name="HTML_Control_3_4" localSheetId="16" hidden="1">{"'Summary'!$A$1:$J$24"}</definedName>
    <definedName name="HTML_Control_3_4" localSheetId="1" hidden="1">{"'Summary'!$A$1:$J$24"}</definedName>
    <definedName name="HTML_Control_3_4" hidden="1">{"'Summary'!$A$1:$J$24"}</definedName>
    <definedName name="HTML_Control_3_4_1" localSheetId="16" hidden="1">{"'Summary'!$A$1:$J$24"}</definedName>
    <definedName name="HTML_Control_3_4_1" localSheetId="1" hidden="1">{"'Summary'!$A$1:$J$24"}</definedName>
    <definedName name="HTML_Control_3_4_1" hidden="1">{"'Summary'!$A$1:$J$24"}</definedName>
    <definedName name="HTML_Control_3_5" localSheetId="16" hidden="1">{"'Summary'!$A$1:$J$24"}</definedName>
    <definedName name="HTML_Control_3_5" localSheetId="1" hidden="1">{"'Summary'!$A$1:$J$24"}</definedName>
    <definedName name="HTML_Control_3_5" hidden="1">{"'Summary'!$A$1:$J$24"}</definedName>
    <definedName name="HTML_Control_3_5_1" localSheetId="16" hidden="1">{"'Summary'!$A$1:$J$24"}</definedName>
    <definedName name="HTML_Control_3_5_1" localSheetId="1" hidden="1">{"'Summary'!$A$1:$J$24"}</definedName>
    <definedName name="HTML_Control_3_5_1" hidden="1">{"'Summary'!$A$1:$J$24"}</definedName>
    <definedName name="HTML_Control_4" localSheetId="16" hidden="1">{"'Summary'!$A$1:$J$24"}</definedName>
    <definedName name="HTML_Control_4" localSheetId="1" hidden="1">{"'Summary'!$A$1:$J$24"}</definedName>
    <definedName name="HTML_Control_4" hidden="1">{"'Summary'!$A$1:$J$24"}</definedName>
    <definedName name="HTML_Control_4_1" localSheetId="16" hidden="1">{"'Summary'!$A$1:$J$24"}</definedName>
    <definedName name="HTML_Control_4_1" localSheetId="1" hidden="1">{"'Summary'!$A$1:$J$24"}</definedName>
    <definedName name="HTML_Control_4_1" hidden="1">{"'Summary'!$A$1:$J$24"}</definedName>
    <definedName name="HTML_Control_4_1_1" localSheetId="16" hidden="1">{"'Summary'!$A$1:$J$24"}</definedName>
    <definedName name="HTML_Control_4_1_1" localSheetId="1" hidden="1">{"'Summary'!$A$1:$J$24"}</definedName>
    <definedName name="HTML_Control_4_1_1" hidden="1">{"'Summary'!$A$1:$J$24"}</definedName>
    <definedName name="HTML_Control_4_2" localSheetId="16" hidden="1">{"'Summary'!$A$1:$J$24"}</definedName>
    <definedName name="HTML_Control_4_2" localSheetId="1" hidden="1">{"'Summary'!$A$1:$J$24"}</definedName>
    <definedName name="HTML_Control_4_2" hidden="1">{"'Summary'!$A$1:$J$24"}</definedName>
    <definedName name="HTML_Control_4_2_1" localSheetId="16" hidden="1">{"'Summary'!$A$1:$J$24"}</definedName>
    <definedName name="HTML_Control_4_2_1" localSheetId="1" hidden="1">{"'Summary'!$A$1:$J$24"}</definedName>
    <definedName name="HTML_Control_4_2_1" hidden="1">{"'Summary'!$A$1:$J$24"}</definedName>
    <definedName name="HTML_Control_4_3" localSheetId="16" hidden="1">{"'Summary'!$A$1:$J$24"}</definedName>
    <definedName name="HTML_Control_4_3" localSheetId="1" hidden="1">{"'Summary'!$A$1:$J$24"}</definedName>
    <definedName name="HTML_Control_4_3" hidden="1">{"'Summary'!$A$1:$J$24"}</definedName>
    <definedName name="HTML_Control_4_3_1" localSheetId="16" hidden="1">{"'Summary'!$A$1:$J$24"}</definedName>
    <definedName name="HTML_Control_4_3_1" localSheetId="1" hidden="1">{"'Summary'!$A$1:$J$24"}</definedName>
    <definedName name="HTML_Control_4_3_1" hidden="1">{"'Summary'!$A$1:$J$24"}</definedName>
    <definedName name="HTML_Control_4_4" localSheetId="16" hidden="1">{"'Summary'!$A$1:$J$24"}</definedName>
    <definedName name="HTML_Control_4_4" localSheetId="1" hidden="1">{"'Summary'!$A$1:$J$24"}</definedName>
    <definedName name="HTML_Control_4_4" hidden="1">{"'Summary'!$A$1:$J$24"}</definedName>
    <definedName name="HTML_Control_4_4_1" localSheetId="16" hidden="1">{"'Summary'!$A$1:$J$24"}</definedName>
    <definedName name="HTML_Control_4_4_1" localSheetId="1" hidden="1">{"'Summary'!$A$1:$J$24"}</definedName>
    <definedName name="HTML_Control_4_4_1" hidden="1">{"'Summary'!$A$1:$J$24"}</definedName>
    <definedName name="HTML_Control_4_5" localSheetId="16" hidden="1">{"'Summary'!$A$1:$J$24"}</definedName>
    <definedName name="HTML_Control_4_5" localSheetId="1" hidden="1">{"'Summary'!$A$1:$J$24"}</definedName>
    <definedName name="HTML_Control_4_5" hidden="1">{"'Summary'!$A$1:$J$24"}</definedName>
    <definedName name="HTML_Control_4_5_1" localSheetId="16" hidden="1">{"'Summary'!$A$1:$J$24"}</definedName>
    <definedName name="HTML_Control_4_5_1" localSheetId="1" hidden="1">{"'Summary'!$A$1:$J$24"}</definedName>
    <definedName name="HTML_Control_4_5_1" hidden="1">{"'Summary'!$A$1:$J$24"}</definedName>
    <definedName name="HTML_Control_5" localSheetId="16" hidden="1">{"'Summary'!$A$1:$J$24"}</definedName>
    <definedName name="HTML_Control_5" localSheetId="1" hidden="1">{"'Summary'!$A$1:$J$24"}</definedName>
    <definedName name="HTML_Control_5" hidden="1">{"'Summary'!$A$1:$J$24"}</definedName>
    <definedName name="HTML_Control_5_1" localSheetId="16" hidden="1">{"'Summary'!$A$1:$J$24"}</definedName>
    <definedName name="HTML_Control_5_1" localSheetId="1" hidden="1">{"'Summary'!$A$1:$J$24"}</definedName>
    <definedName name="HTML_Control_5_1" hidden="1">{"'Summary'!$A$1:$J$24"}</definedName>
    <definedName name="HTML_Control_5_1_1" localSheetId="16" hidden="1">{"'Summary'!$A$1:$J$24"}</definedName>
    <definedName name="HTML_Control_5_1_1" localSheetId="1" hidden="1">{"'Summary'!$A$1:$J$24"}</definedName>
    <definedName name="HTML_Control_5_1_1" hidden="1">{"'Summary'!$A$1:$J$24"}</definedName>
    <definedName name="HTML_Control_5_2" localSheetId="16" hidden="1">{"'Summary'!$A$1:$J$24"}</definedName>
    <definedName name="HTML_Control_5_2" localSheetId="1" hidden="1">{"'Summary'!$A$1:$J$24"}</definedName>
    <definedName name="HTML_Control_5_2" hidden="1">{"'Summary'!$A$1:$J$24"}</definedName>
    <definedName name="HTML_Control_5_2_1" localSheetId="16" hidden="1">{"'Summary'!$A$1:$J$24"}</definedName>
    <definedName name="HTML_Control_5_2_1" localSheetId="1" hidden="1">{"'Summary'!$A$1:$J$24"}</definedName>
    <definedName name="HTML_Control_5_2_1" hidden="1">{"'Summary'!$A$1:$J$24"}</definedName>
    <definedName name="HTML_Control_5_3" localSheetId="16" hidden="1">{"'Summary'!$A$1:$J$24"}</definedName>
    <definedName name="HTML_Control_5_3" localSheetId="1" hidden="1">{"'Summary'!$A$1:$J$24"}</definedName>
    <definedName name="HTML_Control_5_3" hidden="1">{"'Summary'!$A$1:$J$24"}</definedName>
    <definedName name="HTML_Control_5_3_1" localSheetId="16" hidden="1">{"'Summary'!$A$1:$J$24"}</definedName>
    <definedName name="HTML_Control_5_3_1" localSheetId="1" hidden="1">{"'Summary'!$A$1:$J$24"}</definedName>
    <definedName name="HTML_Control_5_3_1" hidden="1">{"'Summary'!$A$1:$J$24"}</definedName>
    <definedName name="HTML_Control_5_4" localSheetId="16" hidden="1">{"'Summary'!$A$1:$J$24"}</definedName>
    <definedName name="HTML_Control_5_4" localSheetId="1" hidden="1">{"'Summary'!$A$1:$J$24"}</definedName>
    <definedName name="HTML_Control_5_4" hidden="1">{"'Summary'!$A$1:$J$24"}</definedName>
    <definedName name="HTML_Control_5_4_1" localSheetId="16" hidden="1">{"'Summary'!$A$1:$J$24"}</definedName>
    <definedName name="HTML_Control_5_4_1" localSheetId="1" hidden="1">{"'Summary'!$A$1:$J$24"}</definedName>
    <definedName name="HTML_Control_5_4_1" hidden="1">{"'Summary'!$A$1:$J$24"}</definedName>
    <definedName name="HTML_Control_5_5" localSheetId="16" hidden="1">{"'Summary'!$A$1:$J$24"}</definedName>
    <definedName name="HTML_Control_5_5" localSheetId="1" hidden="1">{"'Summary'!$A$1:$J$24"}</definedName>
    <definedName name="HTML_Control_5_5" hidden="1">{"'Summary'!$A$1:$J$24"}</definedName>
    <definedName name="HTML_Control_5_5_1" localSheetId="16" hidden="1">{"'Summary'!$A$1:$J$24"}</definedName>
    <definedName name="HTML_Control_5_5_1" localSheetId="1"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#REF!</definedName>
    <definedName name="IMS">'[109]Option 1 and Data Sheet'!$F$117</definedName>
    <definedName name="Inc_Stmt_1996_2006">'[42]Income Stmt'!$A$41:$L$102</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#REF!</definedName>
    <definedName name="IndirectRatio">#REF!</definedName>
    <definedName name="InfoPane">[73]Gross!#REF!</definedName>
    <definedName name="InformationPane">[73]Gross!#REF!</definedName>
    <definedName name="InfpPane">[73]Gross!#REF!</definedName>
    <definedName name="INFRASTRUCTUREREPL">#REF!</definedName>
    <definedName name="inherent_tef_hfa">[98]Inherent_TEF!$B$2:$B$16</definedName>
    <definedName name="inherent_tef_nonhfa">[98]Inherent_TEF!$A$2:$A$16</definedName>
    <definedName name="INITIAL_INSTALL_METERS_PER_YEAR">#REF!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#REF!</definedName>
    <definedName name="IntExp">'[42]Income Stmt'!$A$299:$L$357</definedName>
    <definedName name="IntInc">'[42]Income Stmt'!$A$283:$L$296</definedName>
    <definedName name="IntIncRate">#REF!</definedName>
    <definedName name="INV_Payments">#N/A</definedName>
    <definedName name="Investments">#REF!</definedName>
    <definedName name="IO">[198]Sheet3!#REF!</definedName>
    <definedName name="IO_LIST">'[45]Ch of Accts'!$C$10:$G$584</definedName>
    <definedName name="IOCount">[198]Sheet3!#REF!</definedName>
    <definedName name="IOFCCSettlement">'[199]IO FCC CE Lookup'!$C:$AC</definedName>
    <definedName name="iough" localSheetId="16">{#N/A,#N/A,FALSE,"Edison";#N/A,#N/A,FALSE," EIX"}</definedName>
    <definedName name="iough" localSheetId="1">{#N/A,#N/A,FALSE,"Edison";#N/A,#N/A,FALSE,"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#REF!</definedName>
    <definedName name="IV">175</definedName>
    <definedName name="Jackmoon_Sub">[37]UnitizeList!$F$425</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#REF!</definedName>
    <definedName name="JobCodeTitle">#REF!</definedName>
    <definedName name="JobDescription">#REF!</definedName>
    <definedName name="JobTitle">[114]Setup!$C$2:$C$645</definedName>
    <definedName name="John">#REF!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#REF!</definedName>
    <definedName name="KEY_FEATURES">#REF!</definedName>
    <definedName name="key_ownership">'[192]Input-General'!$F$31</definedName>
    <definedName name="KMBaseline">#REF!</definedName>
    <definedName name="KMBaseline1">#REF!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#REF!</definedName>
    <definedName name="Labor_Switch">[102]Factors!$A$73:$A$75</definedName>
    <definedName name="LaborNL">'[188]Drop Downs'!$E$2:$E$3</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#REF!</definedName>
    <definedName name="Level">'[99]D7 - DropDownTab'!$E$2:$E$11</definedName>
    <definedName name="LFRBasin">#REF!</definedName>
    <definedName name="lg_ef">#REF!</definedName>
    <definedName name="LG_NC_OH_to_total">#REF!</definedName>
    <definedName name="LINE">[103]AddLine!#REF!</definedName>
    <definedName name="Liquidity" localSheetId="16" hidden="1">{#N/A,#N/A,FALSE,"Edison";#N/A,#N/A,FALSE," EIX"}</definedName>
    <definedName name="Liquidity" localSheetId="1" hidden="1">{#N/A,#N/A,FALSE,"Edison";#N/A,#N/A,FALSE," EIX"}</definedName>
    <definedName name="Liquidity" hidden="1">{#N/A,#N/A,FALSE,"Edison";#N/A,#N/A,FALSE," EIX"}</definedName>
    <definedName name="list">[201]test!$A$2:$D$145</definedName>
    <definedName name="ListDate2">'[202]Open Position Update'!$D$2</definedName>
    <definedName name="liste_tension">#REF!</definedName>
    <definedName name="ListOffset" hidden="1">1</definedName>
    <definedName name="liv">#REF!</definedName>
    <definedName name="Livraison">[203]couts!$X$10:$X$14</definedName>
    <definedName name="LOADGROWTH">#REF!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#REF!</definedName>
    <definedName name="LOWCLH">#REF!</definedName>
    <definedName name="LOWCLL">#REF!</definedName>
    <definedName name="LOWCLO">#REF!</definedName>
    <definedName name="LOWIL">#REF!</definedName>
    <definedName name="LOWML">#REF!</definedName>
    <definedName name="lp">[20]PCs!#REF!</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#REF!</definedName>
    <definedName name="m_al">#REF!</definedName>
    <definedName name="MAC1X">#REF!</definedName>
    <definedName name="MAC2X">#REF!</definedName>
    <definedName name="Main_NonISO">'[133]Primary Input'!$E$252</definedName>
    <definedName name="Major_Project_Association">[206]!Table1[Major Project Association]</definedName>
    <definedName name="MajorDB">#REF!</definedName>
    <definedName name="MajorNameDB">[207]Tables!$A$1:$B$18</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#REF!</definedName>
    <definedName name="MasterGRCAccount">#REF!</definedName>
    <definedName name="MasterID">'[208]Master (Constant)'!$A:$A</definedName>
    <definedName name="mat_actu">#REF!</definedName>
    <definedName name="MAT_lag_table">#REF!</definedName>
    <definedName name="Material">#REF!</definedName>
    <definedName name="Material_ESC">'[45]ESC ETC by IO'!$F$6:$F$300</definedName>
    <definedName name="materialtotal">#REF!</definedName>
    <definedName name="MatlMgmt_RATE">[31]Setup!$D$71</definedName>
    <definedName name="MCPCN">'[130]CPCN Jan 15 Schedule'!$A$5:$F$849</definedName>
    <definedName name="MD_Rate">[37]Setup!$D$65</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#REF!</definedName>
    <definedName name="MEDCLH">#REF!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#REF!</definedName>
    <definedName name="Metric">#REF!</definedName>
    <definedName name="Metric_Weight_WO_Conformance">'[133]Primary Input'!$C$294</definedName>
    <definedName name="MezzanineCo_Invest">#REF!</definedName>
    <definedName name="MezzanineFunds">#REF!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#REF!</definedName>
    <definedName name="MIDDLE5X">#REF!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#REF!</definedName>
    <definedName name="MPO_ABank2">#REF!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#REF!</definedName>
    <definedName name="Nakaeetc">#REF!</definedName>
    <definedName name="NakaeOtayRiverBridge">#REF!</definedName>
    <definedName name="Name" hidden="1">[218]Table!#REF!</definedName>
    <definedName name="natimagecpen">#REF!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#REF!</definedName>
    <definedName name="New" localSheetId="16">{" ","","","","","";"124Bal","Oracle 7",1,1,TRUE,#N/A}</definedName>
    <definedName name="New" localSheetId="1">{" ","","","","","";"124Bal","Oracle 7",1,1,TRUE,#N/A}</definedName>
    <definedName name="New">{" ","","","","","";"124Bal","Oracle 7",1,1,TRUE,#N/A}</definedName>
    <definedName name="New_Plants">[154]ASS!$A$107:$C$113</definedName>
    <definedName name="New_sheet2">#REF!</definedName>
    <definedName name="newbex_itd">[68]new_BEX!$D$2:$D$18368</definedName>
    <definedName name="newbex_pivot">[68]Sheet17!$A$4:$A$4642</definedName>
    <definedName name="newbie" hidden="1">#REF!</definedName>
    <definedName name="NewChartArea">[60]Atlas!#REF!</definedName>
    <definedName name="NewConsSums">[31]Setup!$AZ$106</definedName>
    <definedName name="newname" localSheetId="16">{"GLOBALMA.","perfmsrs.xlm","mrsumdev.xls"}</definedName>
    <definedName name="newname" localSheetId="1">{"GLOBALMA.","perfmsrs.xlm","mrsumdev.xls"}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#REF!</definedName>
    <definedName name="non.iso.T.land">[200]RCN!$E$53:$CG$53,[200]RCN!$E$61:$CG$61</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#REF!</definedName>
    <definedName name="OD">#REF!</definedName>
    <definedName name="Oeight">#REF!</definedName>
    <definedName name="Oeight1">'[111]GRC Plus 2009'!$T$7:$T$190</definedName>
    <definedName name="OFFALL">#REF!</definedName>
    <definedName name="Ofive">#REF!</definedName>
    <definedName name="Ofive1">'[111]GRC Plus 2009'!$Q$7:$Q$190</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M">#REF!</definedName>
    <definedName name="OM_Capital">'[14]O&amp;M and Capital'!$3:$57</definedName>
    <definedName name="OMLabor">#REF!</definedName>
    <definedName name="OMMo">[60]Atlas!#REF!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#REF!</definedName>
    <definedName name="one" localSheetId="16" hidden="1">{"'Summary'!$A$1:$J$24"}</definedName>
    <definedName name="one" localSheetId="1"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hidden="1">#REF!</definedName>
    <definedName name="OpenDocs" localSheetId="16">{"GLOBALMA.","perfmsrs.xlm","mrsumdev.xls"}</definedName>
    <definedName name="OpenDocs" localSheetId="1">{"GLOBALMA.","perfmsrs.xlm","mrsumdev.xls"}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#REF!</definedName>
    <definedName name="oprev1">#REF!</definedName>
    <definedName name="OPSub16">'[179]Capital Database'!$AB:$AB</definedName>
    <definedName name="OPSub17">'[179]Capital Database'!$AC:$AC</definedName>
    <definedName name="OPSub18">'[179]Capital Database'!$AD:$AD</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#REF!</definedName>
    <definedName name="OrgList">OFFSET('[227]Source of Data'!$W$2,1,0,143-COUNTBLANK('[227]Source of Data'!$W$3:$W$145),1)</definedName>
    <definedName name="Orgs">[228]Organizatons!$C$3:$D$22</definedName>
    <definedName name="Oseven">#REF!</definedName>
    <definedName name="Oseven1">'[111]GRC Plus 2009'!$S$7:$S$190</definedName>
    <definedName name="OshaCalcYr">[60]Atlas!#REF!</definedName>
    <definedName name="OshaYr">[60]Atlas!#REF!</definedName>
    <definedName name="Osix">#REF!</definedName>
    <definedName name="Osix1">'[111]GRC Plus 2009'!$R$7:$R$190</definedName>
    <definedName name="ot">#REF!</definedName>
    <definedName name="OT_Factor">[37]Setup!$C$152</definedName>
    <definedName name="OT_Factor_Adjusted">#REF!</definedName>
    <definedName name="OTBR_Pre_AnG">'[158]2007 ITAB (old)'!#REF!</definedName>
    <definedName name="OthConsSums">[31]Setup!$AZ$108</definedName>
    <definedName name="Other">'[14]Other '!$11:$48</definedName>
    <definedName name="Other_change_category">#REF!</definedName>
    <definedName name="Other_ESC">'[45]ESC ETC by IO'!$G$6:$G$300</definedName>
    <definedName name="OtherConsiderations">#REF!</definedName>
    <definedName name="OTHERTDBU">#REF!</definedName>
    <definedName name="othertotal">#REF!</definedName>
    <definedName name="OU">'[188]Drop Downs'!$A$2:$A$24</definedName>
    <definedName name="OU_AUS">#REF!</definedName>
    <definedName name="OU_CON">#REF!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#REF!</definedName>
    <definedName name="page_header">[161]PRINT!$B$146</definedName>
    <definedName name="PAGE1">#REF!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#REF!</definedName>
    <definedName name="PAmm2">#REF!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#REF!</definedName>
    <definedName name="PCPR1">#REF!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#REF!</definedName>
    <definedName name="PER">#REF!</definedName>
    <definedName name="perc_red_aff_ord">#REF!</definedName>
    <definedName name="Perc_red_rec_proc_time">#REF!</definedName>
    <definedName name="Percent_of_Need_Year">'[231]transaction lookup'!$G$2:$AD$2</definedName>
    <definedName name="Percentage_difference">#REF!</definedName>
    <definedName name="Percentage_difference__AC">#REF!</definedName>
    <definedName name="PersonnelArea">'[137]Drop Down Options'!$M$2:$M$174</definedName>
    <definedName name="Pgm">[35]Master!$C$8:$C$4493</definedName>
    <definedName name="PHASE">#REF!</definedName>
    <definedName name="Phases">[194]Tables!$A$31:$A$35</definedName>
    <definedName name="pindb">[232]Major!#REF!</definedName>
    <definedName name="Pivot_Table">'[45]O&amp;M NL Detail'!$A$2:$B$2,'[45]O&amp;M NL Detail'!$A$4:$E$154</definedName>
    <definedName name="PivotData">#REF!</definedName>
    <definedName name="PlanALTR">[35]Master!$X$8:$X$4493</definedName>
    <definedName name="PlanCPUC">[35]Master!$V$8:$V$4493</definedName>
    <definedName name="PlanFERC">[35]Master!$W$8:$W$4493</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#REF!</definedName>
    <definedName name="PM">[103]AddLine!#REF!</definedName>
    <definedName name="PMERGE">#REF!</definedName>
    <definedName name="PMO">#REF!</definedName>
    <definedName name="PnB">[132]Tables!$B$18</definedName>
    <definedName name="PO">'[234]PO VLookUP'!$A$2:$A$400</definedName>
    <definedName name="POC">'[234]PO VLookUP'!$C$2:$D$400</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#REF!</definedName>
    <definedName name="PoneCalcMo">[60]Atlas!#REF!</definedName>
    <definedName name="PoneCalcYr">[60]Atlas!#REF!</definedName>
    <definedName name="POneMo">[60]Atlas!#REF!</definedName>
    <definedName name="POneYr">[60]Atlas!#REF!</definedName>
    <definedName name="PortfolioOptimization">#REF!</definedName>
    <definedName name="POS_CALCS">#REF!</definedName>
    <definedName name="power">[168]Summary!$F$2</definedName>
    <definedName name="PP_Fuel">'[14]FPP - CDWR'!$1:$55</definedName>
    <definedName name="PPAGE">#REF!</definedName>
    <definedName name="PPRINT">#REF!</definedName>
    <definedName name="Prefab_to_D">[106]CAPITAL_RECORDED_FORECAST!$M$267</definedName>
    <definedName name="PremiumTimeFactor">#REF!</definedName>
    <definedName name="PriceIncrement">#REF!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3">'Table 10'!$A$1:$R$31</definedName>
    <definedName name="_xlnm.Print_Area" localSheetId="14">'Table 11'!$A$1:$W$29</definedName>
    <definedName name="_xlnm.Print_Area" localSheetId="16">'Table 12'!$A$1:$BC$120</definedName>
    <definedName name="_xlnm.Print_Area" localSheetId="5">'Table 3'!$A$1:$Y$16</definedName>
    <definedName name="_xlnm.Print_Area" localSheetId="7">'Table 5'!$A$1:$X$22</definedName>
    <definedName name="_xlnm.Print_Area" localSheetId="8">'Table 6'!$A$1:$W$14</definedName>
    <definedName name="_xlnm.Print_Area" localSheetId="10">'Table 7.2'!$A$1:$R$268</definedName>
    <definedName name="_xlnm.Print_Area" localSheetId="11">'Table 8'!$A$1:$AL$55</definedName>
    <definedName name="_xlnm.Print_Area" localSheetId="12">'Table 9'!$A$1:$R$31</definedName>
    <definedName name="_xlnm.Print_Area">#REF!</definedName>
    <definedName name="Print_Area_MI" localSheetId="16">#REF!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16">#REF!</definedName>
    <definedName name="Print_Titles_MI">#REF!</definedName>
    <definedName name="Print_TYitles" localSheetId="16">#REF!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#REF!</definedName>
    <definedName name="Proj_Man">#REF!</definedName>
    <definedName name="Proj_No">[41]Setup!$C$61</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#REF!</definedName>
    <definedName name="Project_List">'[238]Full List'!$D$5:$DT$50</definedName>
    <definedName name="Project_name">'[170]Mira(2)'!#REF!</definedName>
    <definedName name="Project_Work_Orders_for_Plan_New">#REF!</definedName>
    <definedName name="PROJECTDELIVERY_DART">'[56]DART Injury Rate'!$O$13</definedName>
    <definedName name="PROJECTMANAGER">#REF!</definedName>
    <definedName name="ProjectName" localSheetId="16">{"Client Name or Project Name"}</definedName>
    <definedName name="ProjectName" localSheetId="1">{"Client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16">#REF!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#REF!</definedName>
    <definedName name="PVRR_rate">[98]P1__PLPPASS_nonHF!$C$77</definedName>
    <definedName name="PWEE">[41]LoadingRates!$B$46</definedName>
    <definedName name="PXP">#REF!</definedName>
    <definedName name="PXPur_200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6">{" ","","","","","";"124Bal","Oracle 7",1,1,TRUE,#N/A}</definedName>
    <definedName name="qexlQryInfo" localSheetId="1">{"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#REF!</definedName>
    <definedName name="Query_4602">#REF!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#REF!</definedName>
    <definedName name="rate_effective_tax">#REF!</definedName>
    <definedName name="rate_escalator">#REF!</definedName>
    <definedName name="Rate_NT">[31]Setup!$C$176</definedName>
    <definedName name="Rate_OT">[37]Setup!$C$177</definedName>
    <definedName name="rate_property_tax">#REF!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16">#REF!</definedName>
    <definedName name="RCSColAEnd">#REF!</definedName>
    <definedName name="RCSColAStart" localSheetId="16">#REF!</definedName>
    <definedName name="RCSColAStart">#REF!</definedName>
    <definedName name="Real_ONRT" localSheetId="16">#REF!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16">#REF!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16" hidden="1">{#N/A,#N/A,FALSE,"AD PG 1 OF 2";#N/A,#N/A,FALSE,"AD PG 2 OF 2"}</definedName>
    <definedName name="Reference_2" localSheetId="1" hidden="1">{#N/A,#N/A,FALSE,"AD PG 1 OF 2";#N/A,#N/A,FALSE,"AD PG 2 OF 2"}</definedName>
    <definedName name="Reference_2" hidden="1">{#N/A,#N/A,FALSE,"AD PG 1 OF 2";#N/A,#N/A,FALSE,"AD PG 2 OF 2"}</definedName>
    <definedName name="Reg">#REF!</definedName>
    <definedName name="Reg_Grouping">'[99]D7 - DropDownTab'!$N$16:$O$25</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#REF!</definedName>
    <definedName name="remove">'[34]1-Description and Scope'!#REF!</definedName>
    <definedName name="repl_pole_unit_cost">[98]UnitCost!$E$6</definedName>
    <definedName name="REPORT" localSheetId="16">#REF!</definedName>
    <definedName name="REPORT">#REF!</definedName>
    <definedName name="Report_title" localSheetId="16">#REF!</definedName>
    <definedName name="Report_title">#REF!</definedName>
    <definedName name="Report_title2" localSheetId="16">#REF!</definedName>
    <definedName name="Report_title2">#REF!</definedName>
    <definedName name="RESI_REPS_PCT" localSheetId="16">'[20]Global Parameters'!#REF!</definedName>
    <definedName name="RESI_REPS_PCT">'[20]Global Parameters'!#REF!</definedName>
    <definedName name="RESIDENTIAL_PCT" localSheetId="16">#REF!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16">#REF!</definedName>
    <definedName name="RETRIEVE">#REF!</definedName>
    <definedName name="Return_on_Ratebase">'[92]Revenue Requirement'!$BC$6:$BK$57</definedName>
    <definedName name="REV_REQ_DOLLARS" localSheetId="16">#REF!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16">#REF!</definedName>
    <definedName name="REVENUE_REQUIREMENT_____DOLLARS">#REF!</definedName>
    <definedName name="REVENUE_REQUIREMENT_ANALYSIS" localSheetId="16">#REF!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hidden="1">_xll.RiskCellHasTokens(262144+512+524288)</definedName>
    <definedName name="RiskIsOutput" hidden="1">_xll.RiskCellHasTokens(1024)</definedName>
    <definedName name="RiskOutcome">[180]Setup!$I$2:$I$26</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16">#REF!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#REF!</definedName>
    <definedName name="S_CPR">#REF!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#REF!</definedName>
    <definedName name="SAICLabor">#REF!</definedName>
    <definedName name="salem_ownership">'[192]Input-General'!$F$35</definedName>
    <definedName name="SALES_TAX">'[20]Global Parameters'!#REF!</definedName>
    <definedName name="SALVAGE">[37]Setup!$E$125</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#REF!</definedName>
    <definedName name="SCE_Discussion">#REF!</definedName>
    <definedName name="SCE_Outlook">#REF!</definedName>
    <definedName name="SCE_Table">#REF!</definedName>
    <definedName name="scenario">#REF!</definedName>
    <definedName name="scenario_grid">[64]Calculations!$AN$12:$AN$40</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#REF!</definedName>
    <definedName name="SCM_AFDUC">#REF!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#REF!</definedName>
    <definedName name="select">#REF!</definedName>
    <definedName name="SelectedYear">'[205]OU Main'!$K$2</definedName>
    <definedName name="selectrange">[60]Atlas!#REF!</definedName>
    <definedName name="September">#REF!</definedName>
    <definedName name="SEQ">[41]Setup!$I$61</definedName>
    <definedName name="SEVEN">#REF!</definedName>
    <definedName name="SFA">#REF!</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16">#REF!</definedName>
    <definedName name="SIX">#REF!</definedName>
    <definedName name="sixxx" localSheetId="16">#REF!</definedName>
    <definedName name="sixxx">#REF!</definedName>
    <definedName name="Skip">'[37]6-13'!$AS$11:$BF$36,'[37]6-13'!$AS$64:$BF$101</definedName>
    <definedName name="sleven">#REF!</definedName>
    <definedName name="SLI_DBASE">#REF!</definedName>
    <definedName name="SLIM">#REF!</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#REF!</definedName>
    <definedName name="Software">#REF!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16">#REF!</definedName>
    <definedName name="SOURCE">#REF!</definedName>
    <definedName name="Source_of_Funds" localSheetId="16">#REF!</definedName>
    <definedName name="Source_of_Funds">#REF!</definedName>
    <definedName name="Sourcemo" localSheetId="16">[60]Atlas!#REF!</definedName>
    <definedName name="Sourcemo">[60]Atlas!#REF!</definedName>
    <definedName name="SourcemoR" localSheetId="16">[60]Atlas!#REF!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16">#REF!</definedName>
    <definedName name="Staking_1">#REF!</definedName>
    <definedName name="Staking_2" localSheetId="16">#REF!</definedName>
    <definedName name="Staking_2">#REF!</definedName>
    <definedName name="Staking_3" localSheetId="16">#REF!</definedName>
    <definedName name="Staking_3">#REF!</definedName>
    <definedName name="Standard_Area">#REF!</definedName>
    <definedName name="Standards_Area">#REF!</definedName>
    <definedName name="start">[252]Agenda!$B$5</definedName>
    <definedName name="START13" localSheetId="16">#REF!</definedName>
    <definedName name="START13">#REF!</definedName>
    <definedName name="START4" localSheetId="16">#REF!</definedName>
    <definedName name="START4">#REF!</definedName>
    <definedName name="START5" localSheetId="16">#REF!</definedName>
    <definedName name="START5">#REF!</definedName>
    <definedName name="START7">#REF!</definedName>
    <definedName name="State">#REF!</definedName>
    <definedName name="State_Tax_Rate">0.079163</definedName>
    <definedName name="statedata">[15]CODING!$A$35:$C$85</definedName>
    <definedName name="States" localSheetId="16">#REF!</definedName>
    <definedName name="States">#REF!</definedName>
    <definedName name="Status">[58]Lookup!$B$3:$C$6</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#REF!</definedName>
    <definedName name="Summary_Budget">#REF!</definedName>
    <definedName name="SupplyExpenseRate">[66]Factors!#REF!</definedName>
    <definedName name="Suppress_Flag">[132]Tables!$B$20</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#REF!</definedName>
    <definedName name="syschecksum">'[141]Results of Operations'!$K$518</definedName>
    <definedName name="sysrevenue">#REF!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16">#REF!</definedName>
    <definedName name="tare_touret">#REF!</definedName>
    <definedName name="Target">'[109]Option 1 and Data Sheet'!$K$8:$K$101</definedName>
    <definedName name="Task">'[257]Drop Down Table'!$B$2:$B$7</definedName>
    <definedName name="TAUX">'[258]Frais Vente'!$B$2</definedName>
    <definedName name="TAX_ADJUSTMENT" localSheetId="16">#REF!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16">#REF!</definedName>
    <definedName name="tax_life_start">#REF!</definedName>
    <definedName name="Tax_Net_to_Gross_Mult">'[105]Corporate Data'!$E$52</definedName>
    <definedName name="TAX_RATE">[194]Tables!$B$13</definedName>
    <definedName name="TCW">#REF!</definedName>
    <definedName name="TD_CAPB">#REF!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16">#REF!</definedName>
    <definedName name="TD_CPUCCB">#REF!</definedName>
    <definedName name="TD_CPUCCT2" localSheetId="16">#REF!</definedName>
    <definedName name="TD_CPUCCT2">#REF!</definedName>
    <definedName name="TD_CPUCInsp" localSheetId="16">#REF!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#REF!</definedName>
    <definedName name="TDBU_Overhead_Rate">[102]Factors!$B$70</definedName>
    <definedName name="TDBU_OVH_PCT">[132]Tables!$B$21</definedName>
    <definedName name="TDBU_Serious">[52]Safety!$D$2</definedName>
    <definedName name="TDBU_Total___ETS_Historical">#REF!</definedName>
    <definedName name="tdbumgmt1">'[22]T&amp;D Mgmt'!$B$11:$Z$127</definedName>
    <definedName name="tdbumgmt2">'[22]T&amp;D Mgmt'!$C$11:$Z$127</definedName>
    <definedName name="TDSafety_DART" localSheetId="16">#REF!</definedName>
    <definedName name="TDSafety_DART">#REF!</definedName>
    <definedName name="TDSafety_DART2" localSheetId="16">#REF!</definedName>
    <definedName name="TDSafety_DART2">#REF!</definedName>
    <definedName name="TDSafety_DART3" localSheetId="16">#REF!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#REF!</definedName>
    <definedName name="tenss">#REF!</definedName>
    <definedName name="test" localSheetId="16" hidden="1">{"'Summary'!$A$1:$J$24"}</definedName>
    <definedName name="test" localSheetId="1"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16">#REF!</definedName>
    <definedName name="TEST2">#REF!</definedName>
    <definedName name="TEST3" localSheetId="16">#REF!</definedName>
    <definedName name="TEST3">#REF!</definedName>
    <definedName name="TEST4" localSheetId="16">[261]CN41N!#REF!</definedName>
    <definedName name="TEST4">[261]CN41N!#REF!</definedName>
    <definedName name="TEST5" localSheetId="16">#REF!</definedName>
    <definedName name="TEST5">#REF!</definedName>
    <definedName name="TEST6" localSheetId="16">#REF!</definedName>
    <definedName name="TEST6">#REF!</definedName>
    <definedName name="TEST66" localSheetId="16">[260]Data!#REF!</definedName>
    <definedName name="TEST66">[260]Data!#REF!</definedName>
    <definedName name="TEST67" localSheetId="16">[260]Data!#REF!</definedName>
    <definedName name="TEST67">[260]Data!#REF!</definedName>
    <definedName name="TEST68" localSheetId="16">[260]Data!#REF!</definedName>
    <definedName name="TEST68">[260]Data!#REF!</definedName>
    <definedName name="TEST69" localSheetId="16">[260]Data!#REF!</definedName>
    <definedName name="TEST69">[260]Data!#REF!</definedName>
    <definedName name="TEST7" localSheetId="16">#REF!</definedName>
    <definedName name="TEST7">#REF!</definedName>
    <definedName name="TEST70" localSheetId="16">[260]Data!#REF!</definedName>
    <definedName name="TEST70">[260]Data!#REF!</definedName>
    <definedName name="TEST71" localSheetId="16">[260]Data!#REF!</definedName>
    <definedName name="TEST71">[260]Data!#REF!</definedName>
    <definedName name="TEST72" localSheetId="16">[260]Data!#REF!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16">#REF!</definedName>
    <definedName name="TEST8">#REF!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16">#REF!</definedName>
    <definedName name="TESTHKEY">#REF!</definedName>
    <definedName name="Testimony_volumes_list">[106]CAPITAL_RECORDED_FORECAST!$E$273:$E$296</definedName>
    <definedName name="TESTKEYS">#REF!</definedName>
    <definedName name="TESTVKEY">#REF!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16">#REF!</definedName>
    <definedName name="TIPS_AND_TRICKS">#REF!</definedName>
    <definedName name="Toggle">[206]!Table3[Toggle]</definedName>
    <definedName name="ToolboxData">[197]Import!$A$4:$K$160</definedName>
    <definedName name="ToolExpenseRate" localSheetId="16">#REF!</definedName>
    <definedName name="ToolExpenseRate">#REF!</definedName>
    <definedName name="Tot_CivilWorks_Dhs" localSheetId="16">#REF!</definedName>
    <definedName name="Tot_CivilWorks_Dhs">#REF!</definedName>
    <definedName name="Tot_Dir_Contract">[31]Setup!$C$207</definedName>
    <definedName name="Tot_Inst_HW">[262]BOQ_400kV_DB_Nx!$Y$59</definedName>
    <definedName name="Tot_Inst_Local_Dhs" localSheetId="16">#REF!</definedName>
    <definedName name="Tot_Inst_Local_Dhs">#REF!</definedName>
    <definedName name="Tot_InstHW_NX_Cost" localSheetId="16">#REF!</definedName>
    <definedName name="Tot_InstHW_NX_Cost">#REF!</definedName>
    <definedName name="Tot_InstMP_Nx_Cost" localSheetId="16">#REF!</definedName>
    <definedName name="Tot_InstMP_Nx_Cost">#REF!</definedName>
    <definedName name="Tot_InstNx_Cost">[262]BOQ_400kV_DB_Nx!$Y$58</definedName>
    <definedName name="Tot_NxFO_Cost" localSheetId="16">#REF!</definedName>
    <definedName name="Tot_NxFO_Cost">#REF!</definedName>
    <definedName name="Tot_NxPilot_Cost" localSheetId="16">#REF!</definedName>
    <definedName name="Tot_NxPilot_Cost">#REF!</definedName>
    <definedName name="Tot_Retire">[37]AD62C!$K$65</definedName>
    <definedName name="Total_2016_Capital_Spend">[251]FAN!$B$38</definedName>
    <definedName name="Total_2016_OM_Spend">[251]FAN!$B$39</definedName>
    <definedName name="Total_Aff_Orders" localSheetId="16">#REF!</definedName>
    <definedName name="Total_Aff_Orders">#REF!</definedName>
    <definedName name="Total_affiliate_orders" localSheetId="16">#REF!</definedName>
    <definedName name="Total_affiliate_orders">#REF!</definedName>
    <definedName name="Total_Cost_as_recorded" localSheetId="16">#REF!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#REF!</definedName>
    <definedName name="TOTAL_INITIAL_INSTALL_METERS">#REF!</definedName>
    <definedName name="Total_Interest">'[169]Other (01-03)'!#REF!</definedName>
    <definedName name="TOTAL_METERS_PER_YEAR" localSheetId="16">#REF!</definedName>
    <definedName name="TOTAL_METERS_PER_YEAR">#REF!</definedName>
    <definedName name="Total_Rate_Base">[92]Basis!$F$67:$BF$80</definedName>
    <definedName name="TOTAL_RETURN___EQUITY_RETURN">#REF!</definedName>
    <definedName name="TotalMD">[37]Setup!$H$175</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#REF!</definedName>
    <definedName name="Training">#REF!</definedName>
    <definedName name="Tran_AP">#REF!</definedName>
    <definedName name="TRAN_CPUC_OM">'[56]CPUC_FERC O&amp;M Spend '!$G$8</definedName>
    <definedName name="Tran_CPUCCT" localSheetId="16">#REF!</definedName>
    <definedName name="Tran_CPUCCT">#REF!</definedName>
    <definedName name="Tran_FERCCT" localSheetId="16">#REF!</definedName>
    <definedName name="Tran_FERCCT">#REF!</definedName>
    <definedName name="Tran_FERCOM" localSheetId="16">#REF!</definedName>
    <definedName name="Tran_FERCOM">#REF!</definedName>
    <definedName name="Tran_FERCOMT">#REF!</definedName>
    <definedName name="tranche_averages">[98]TrancheQuantities!$S$20:$S$37</definedName>
    <definedName name="tranche_names">[98]TrancheQuantities!$C$20:$C$37</definedName>
    <definedName name="Trans_AFDUC" localSheetId="16">#REF!</definedName>
    <definedName name="Trans_AFDUC">#REF!</definedName>
    <definedName name="Trans_Audit" localSheetId="16">#REF!</definedName>
    <definedName name="Trans_Audit">#REF!</definedName>
    <definedName name="Trans_CostEff" localSheetId="16">#REF!</definedName>
    <definedName name="Trans_CostEff">#REF!</definedName>
    <definedName name="TRANS_CPUC_INSP">'[56]Inspections '!$C$18</definedName>
    <definedName name="Trans_CPUCC">#REF!</definedName>
    <definedName name="Trans_CPUCInsp">#REF!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16">#REF!</definedName>
    <definedName name="Trans_FERCC">#REF!</definedName>
    <definedName name="Trans_FL">'[263]FL vs  NFL'!$B$11</definedName>
    <definedName name="TRANS_GRC">[56]GRC!$K$30</definedName>
    <definedName name="TRANS_LEADERSHIP_TRAINING">'[56]Leadership Training '!$K$33</definedName>
    <definedName name="Trans_NERCV.5">#REF!</definedName>
    <definedName name="Trans_NWC">#REF!</definedName>
    <definedName name="TRANS_NWC_INSP">'[56]Inspections '!$B$18</definedName>
    <definedName name="TRANS_ON_TIMERPT">'[56]On-Time Reporting '!$K$8</definedName>
    <definedName name="Trans_ONR">#REF!</definedName>
    <definedName name="Trans_ONR2">#REF!</definedName>
    <definedName name="Trans_ONR3">#REF!</definedName>
    <definedName name="Trans_ONRT">#REF!</definedName>
    <definedName name="TRANS_POLE_RPLC">'[56]Pole Replacement Program '!$O$25</definedName>
    <definedName name="Trans_Poles">#REF!</definedName>
    <definedName name="Trans_PRP">#REF!</definedName>
    <definedName name="TRANS_SERIOUSINJURIES">'[56]Serious Injuries '!$K$7</definedName>
    <definedName name="Trans_SI">#REF!</definedName>
    <definedName name="Trans_SI2">#REF!</definedName>
    <definedName name="Trans_SI3">#REF!</definedName>
    <definedName name="Trans_SIT">#REF!</definedName>
    <definedName name="Trans_Strains_Sprains">[56]Strain_Sprain!$B$22</definedName>
    <definedName name="TRANS_SUBS">'[264]Transmission - Lines'!#REF!</definedName>
    <definedName name="Trans_throughput" localSheetId="16">#REF!</definedName>
    <definedName name="Trans_throughput">#REF!</definedName>
    <definedName name="Trans_Throughput_MtoBenchmark">[56]Throughput!$C$11</definedName>
    <definedName name="Trans_Throughput_MtoM">[56]Throughput!$B$11</definedName>
    <definedName name="Trans_TLRR">#REF!</definedName>
    <definedName name="Trans_VehI">#REF!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#REF!</definedName>
    <definedName name="TSO_BBB">#REF!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16">#REF!</definedName>
    <definedName name="TSO_CPUCOMBUDg">#REF!</definedName>
    <definedName name="TSO_DART" localSheetId="16">#REF!</definedName>
    <definedName name="TSO_DART">#REF!</definedName>
    <definedName name="TSO_DART2" localSheetId="16">#REF!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16">#REF!</definedName>
    <definedName name="tunisiecl000646">#REF!</definedName>
    <definedName name="TX_RT">[194]Tables!$B$10</definedName>
    <definedName name="Type">[122]!Table1[Type]</definedName>
    <definedName name="TypeDB">[207]Tables!$D$1:$F$61</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hidden="1">#REF!</definedName>
    <definedName name="uhn"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16">#REF!</definedName>
    <definedName name="unit_mw_rating">#REF!</definedName>
    <definedName name="Unit_Throughput">'[133]Primary Input'!$E$118</definedName>
    <definedName name="UnitForecast">[106]CAPITAL_RECORDED_FORECAST!$AW$3</definedName>
    <definedName name="Unitized">[31]LoadingRates!$B$19</definedName>
    <definedName name="UNITS">#REF!</definedName>
    <definedName name="UnitType">'[65]Capital Register Refs'!$B$2:$B$40</definedName>
    <definedName name="UNKNOWNFLOC">#REF!</definedName>
    <definedName name="Uo">[49]DIM!$E$69</definedName>
    <definedName name="UpdateButtons">[60]Atlas!#REF!</definedName>
    <definedName name="USATOrders">#REF!</definedName>
    <definedName name="UTIL_CD_SUFFIX">[37]Setup!$G$61</definedName>
    <definedName name="UTILITY_CODE">[41]Setup!$F$61</definedName>
    <definedName name="uu" hidden="1">#REF!</definedName>
    <definedName name="UU_Phases">[194]Tables!$A$124:$A$129</definedName>
    <definedName name="UU_Years">[194]Tables!$A$40:$A$44</definedName>
    <definedName name="uy" hidden="1">#REF!</definedName>
    <definedName name="V">155</definedName>
    <definedName name="V_cdp">[268]couts!$M$23</definedName>
    <definedName name="v5Caplabor" localSheetId="16">#REF!</definedName>
    <definedName name="v5Caplabor">#REF!</definedName>
    <definedName name="VacancyRates" localSheetId="16">#REF!</definedName>
    <definedName name="VacancyRates">#REF!</definedName>
    <definedName name="val_ess" localSheetId="16">#REF!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16">#REF!</definedName>
    <definedName name="VARP2">#REF!</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hidden="1">_xll.ContributionCumulative([270]!VI0_BaseColumn,[270]!VI0_ComparisonColumn1,[270]!VI0_CategoriesClass1)</definedName>
    <definedName name="VI0_Difference1CalculatedIndex1" hidden="1">_xll.DifferenceCalculatedIndex([270]!VI0_Cumulative,[270]!VI0_CategoriesColumn,[270]!VI0_Difference1Category1,[270]!VI0_Difference1Index1)</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hidden="1">_xll.ContributionDifferenceY([270]!VI0_Difference1CalculatedIndex1,[270]!VI0_Cumulative,0,0,0)</definedName>
    <definedName name="VI0_Difference1LabelY2" hidden="1">_xll.ContributionDifferenceY([270]!VI0_Difference1CalculatedIndex2,[270]!VI0_Cumulative,0,0,0)</definedName>
    <definedName name="VI0_LabelOffsetMax" hidden="1">_xll.LabelOffset([270]!VI0_Min,[270]!VI0_Max,390,10,"#,##0",1,0,0)</definedName>
    <definedName name="VI0_LabelOffsetMin" hidden="1">_xll.LabelOffset([270]!VI0_Min,[270]!VI0_Max,390,10,"#,##0",0,0,0)</definedName>
    <definedName name="VI0_Max" hidden="1">_xll.MaxFromSeriesWithBreak([270]!VI0_Cumulative,[270]!VI0_MaxAllowedPositiveBreak,1)</definedName>
    <definedName name="VI0_MaxAllowedPositiveBreak" hidden="1">_xll.ContributionMaxAllowedBreak([270]!VI0_PositiveBreak,[270]!VI0_Cumulative,1)</definedName>
    <definedName name="VI0_Min" hidden="1">_xll.MinFromSeries([270]!VI0_Cumulative)</definedName>
    <definedName name="VI0_PositiveBreak" hidden="1">1500</definedName>
    <definedName name="VI2_LabelOffsetMax" hidden="1">_xll.LabelOffset([270]!VI2_Min,[270]!VI2_Max,180,10,"#,##0",1,0,0)</definedName>
    <definedName name="VI2_LabelOffsetMin" hidden="1">_xll.LabelOffset([270]!VI2_Min,[270]!VI2_Max,180,10,"#,##0",0,0,0)</definedName>
    <definedName name="VI2_Max" hidden="1">_xll.PartToWholeMax([270]!VI2_Series1,[270]!VI2_Series2,[270]!VI2_Series3,[270]!VI2_Series4,[270]!VI2_Series5)</definedName>
    <definedName name="VI2_Min" hidden="1">_xll.PartToWholeMin([270]!VI2_Series1,[270]!VI2_Series2,[270]!VI2_Series3,[270]!VI2_Series4,[270]!VI2_Series5)</definedName>
    <definedName name="VI2_Series1" localSheetId="16" hidden="1">#REF!</definedName>
    <definedName name="VI2_Series1" hidden="1">#REF!</definedName>
    <definedName name="VI2_Series2" localSheetId="16" hidden="1">#REF!</definedName>
    <definedName name="VI2_Series2" hidden="1">#REF!</definedName>
    <definedName name="VI2_Series3" localSheetId="16" hidden="1">#REF!</definedName>
    <definedName name="VI2_Series3" hidden="1">#REF!</definedName>
    <definedName name="VI2_Series4" hidden="1">#REF!</definedName>
    <definedName name="VI2_Series5" hidden="1">#REF!</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hidden="1">_xll.ContributionCumulative([270]!VI3_BaseColumn,[270]!VI3_ComparisonColumn1,[270]!VI3_CategoriesClass1)</definedName>
    <definedName name="VI3_Difference1CalculatedIndex1" hidden="1">_xll.DifferenceCalculatedIndex([270]!VI3_Cumulative,[270]!VI3_CategoriesColumn,[270]!VI3_Difference1Category1,[270]!VI3_Difference1Index1)</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hidden="1">_xll.ContributionDifferenceY([270]!VI3_Difference1CalculatedIndex1,[270]!VI3_Cumulative,0,0,0)</definedName>
    <definedName name="VI3_Difference1LabelY2" hidden="1">_xll.ContributionDifferenceY([270]!VI3_Difference1CalculatedIndex2,[270]!VI3_Cumulative,0,0,0)</definedName>
    <definedName name="VI3_LabelOffsetMax" hidden="1">_xll.LabelOffset([270]!VI3_Min,[270]!VI3_Max,287,10,"#,##0",1,0,0)</definedName>
    <definedName name="VI3_LabelOffsetMin" hidden="1">_xll.LabelOffset([270]!VI3_Min,[270]!VI3_Max,287,10,"#,##0",0,0,0)</definedName>
    <definedName name="VI3_Max" hidden="1">_xll.MaxFromSeriesWithBreak([270]!VI3_Cumulative,[270]!VI3_MaxAllowedPositiveBreak,0)</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#REF!</definedName>
    <definedName name="Wage_Rates">#REF!</definedName>
    <definedName name="wage_table">'[43]Wage Rate'!$A$9:$AT$102</definedName>
    <definedName name="Wages" localSheetId="16">#REF!</definedName>
    <definedName name="Wages">#REF!</definedName>
    <definedName name="WBS">'[271]Drop Down Table'!#REF!</definedName>
    <definedName name="WBS_lag_table" localSheetId="16">#REF!</definedName>
    <definedName name="WBS_lag_table">#REF!</definedName>
    <definedName name="WBS_LYR_install_count">[106]WBS_LYR_install_count!$A$3:$B$45</definedName>
    <definedName name="WBS_name_lookup" localSheetId="16">#REF!</definedName>
    <definedName name="WBS_name_lookup">#REF!</definedName>
    <definedName name="WBS_to_ISO_Contr_Class">[106]WBS_to_ISO_Contr_Class!$B$5:$Z$149</definedName>
    <definedName name="WBS_to_PrimaryUnit" localSheetId="16">#REF!</definedName>
    <definedName name="WBS_to_PrimaryUnit">#REF!</definedName>
    <definedName name="WBS_unitcost_table" localSheetId="16">#REF!</definedName>
    <definedName name="WBS_unitcost_table">#REF!</definedName>
    <definedName name="WBSelements">[106]CAPITAL_RECORDED_FORECAST!$J$4</definedName>
    <definedName name="WCC">[139]Input!#REF!</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6" hidden="1">{#N/A,#N/A,FALSE,"ND Rev at Pres Rates";#N/A,#N/A,FALSE,"Res - Unadj sales";#N/A,#N/A,FALSE,"Small L&amp;P";#N/A,#N/A,FALSE,"Medium L&amp;P";#N/A,#N/A,FALSE,"E-19";#N/A,#N/A,FALSE,"E-20";#N/A,#N/A,FALSE,"Strtlts &amp; Standby";#N/A,#N/A,FALSE,"AG";#N/A,#N/A,FALSE,"A-RTP";#N/A,#N/A,FALSE,"Spec"}</definedName>
    <definedName name="werer" localSheetId="1"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6"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6"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6"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6"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6"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6"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6"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6"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6"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6"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6"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6"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6"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6"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6"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6"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6"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6"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6"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6"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6"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6"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6"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6"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6"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6"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6"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6"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6"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6"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6"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6"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6"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6"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6"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6"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6"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6"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6"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6"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6"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6"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6"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6"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6"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6"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6"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6"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6"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6"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6"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6"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6"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6"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6"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#REF!</definedName>
    <definedName name="WON">#REF!</definedName>
    <definedName name="Work_Activity">'[96]Drop Down Lists'!$P$8:$P$267</definedName>
    <definedName name="Work_Around_Score">#REF!</definedName>
    <definedName name="WORK_DAYS_PER_YEAR">'[20]Global Parameters'!#REF!</definedName>
    <definedName name="Work_Order_Closures">'[133]Primary Input'!$E$149</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#REF!</definedName>
    <definedName name="WOSAP">#REF!</definedName>
    <definedName name="WOType">[41]LoadingRates!$B$48</definedName>
    <definedName name="WP_397.330_Sub">[37]UnitizeList!$F$400</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6" hidden="1">{"avgbs",#N/A,FALSE,"builder_fs";"is",#N/A,FALSE,"builder_fs";"opexps",#N/A,FALSE,"builder_fs"}</definedName>
    <definedName name="wrn.builder_fs." localSheetId="1" hidden="1">{"avgbs",#N/A,FALSE,"builder_fs";"is",#N/A,FALSE,"builder_fs";"opexps",#N/A,FALSE,"builder_fs"}</definedName>
    <definedName name="wrn.builder_fs." hidden="1">{"avgbs",#N/A,FALSE,"builder_fs";"is",#N/A,FALSE,"builder_fs";"opexps",#N/A,FALSE,"builder_fs"}</definedName>
    <definedName name="wrn.Cash._.Forecast._.Monthly._.Update." localSheetId="16" hidden="1">{#N/A,#N/A,FALSE,"Edison";#N/A,#N/A,FALSE," EIX"}</definedName>
    <definedName name="wrn.Cash._.Forecast._.Monthly._.Update." localSheetId="1" hidden="1">{#N/A,#N/A,FALSE,"Edison";#N/A,#N/A,FALSE," EIX"}</definedName>
    <definedName name="wrn.Cash._.Forecast._.Monthly._.Update." hidden="1">{#N/A,#N/A,FALSE,"Edison";#N/A,#N/A,FALSE," EIX"}</definedName>
    <definedName name="wrn.Cash._.Forecast._.Monthly._.Update._1" localSheetId="16" hidden="1">{#N/A,#N/A,FALSE,"Edison";#N/A,#N/A,FALSE," EIX"}</definedName>
    <definedName name="wrn.Cash._.Forecast._.Monthly._.Update._1" localSheetId="1" hidden="1">{#N/A,#N/A,FALSE,"Edison";#N/A,#N/A,FALSE," EIX"}</definedName>
    <definedName name="wrn.Cash._.Forecast._.Monthly._.Update._1" hidden="1">{#N/A,#N/A,FALSE,"Edison";#N/A,#N/A,FALSE," EIX"}</definedName>
    <definedName name="wrn.Cash._.Forecast._.Monthly._.Update._1_1" localSheetId="16" hidden="1">{#N/A,#N/A,FALSE,"Edison";#N/A,#N/A,FALSE," EIX"}</definedName>
    <definedName name="wrn.Cash._.Forecast._.Monthly._.Update._1_1" localSheetId="1" hidden="1">{#N/A,#N/A,FALSE,"Edison";#N/A,#N/A,FALSE," EIX"}</definedName>
    <definedName name="wrn.Cash._.Forecast._.Monthly._.Update._1_1" hidden="1">{#N/A,#N/A,FALSE,"Edison";#N/A,#N/A,FALSE," EIX"}</definedName>
    <definedName name="wrn.Cash._.Forecast._.Monthly._.Update._1_1_1" localSheetId="16" hidden="1">{#N/A,#N/A,FALSE,"Edison";#N/A,#N/A,FALSE," EIX"}</definedName>
    <definedName name="wrn.Cash._.Forecast._.Monthly._.Update._1_1_1" localSheetId="1" hidden="1">{#N/A,#N/A,FALSE,"Edison";#N/A,#N/A,FALSE," EIX"}</definedName>
    <definedName name="wrn.Cash._.Forecast._.Monthly._.Update._1_1_1" hidden="1">{#N/A,#N/A,FALSE,"Edison";#N/A,#N/A,FALSE," EIX"}</definedName>
    <definedName name="wrn.Cash._.Forecast._.Monthly._.Update._1_2" localSheetId="16" hidden="1">{#N/A,#N/A,FALSE,"Edison";#N/A,#N/A,FALSE," EIX"}</definedName>
    <definedName name="wrn.Cash._.Forecast._.Monthly._.Update._1_2" localSheetId="1" hidden="1">{#N/A,#N/A,FALSE,"Edison";#N/A,#N/A,FALSE," EIX"}</definedName>
    <definedName name="wrn.Cash._.Forecast._.Monthly._.Update._1_2" hidden="1">{#N/A,#N/A,FALSE,"Edison";#N/A,#N/A,FALSE," EIX"}</definedName>
    <definedName name="wrn.Cash._.Forecast._.Monthly._.Update._1_2_1" localSheetId="16" hidden="1">{#N/A,#N/A,FALSE,"Edison";#N/A,#N/A,FALSE," EIX"}</definedName>
    <definedName name="wrn.Cash._.Forecast._.Monthly._.Update._1_2_1" localSheetId="1" hidden="1">{#N/A,#N/A,FALSE,"Edison";#N/A,#N/A,FALSE," EIX"}</definedName>
    <definedName name="wrn.Cash._.Forecast._.Monthly._.Update._1_2_1" hidden="1">{#N/A,#N/A,FALSE,"Edison";#N/A,#N/A,FALSE," EIX"}</definedName>
    <definedName name="wrn.Cash._.Forecast._.Monthly._.Update._1_3" localSheetId="16" hidden="1">{#N/A,#N/A,FALSE,"Edison";#N/A,#N/A,FALSE," EIX"}</definedName>
    <definedName name="wrn.Cash._.Forecast._.Monthly._.Update._1_3" localSheetId="1" hidden="1">{#N/A,#N/A,FALSE,"Edison";#N/A,#N/A,FALSE," EIX"}</definedName>
    <definedName name="wrn.Cash._.Forecast._.Monthly._.Update._1_3" hidden="1">{#N/A,#N/A,FALSE,"Edison";#N/A,#N/A,FALSE," EIX"}</definedName>
    <definedName name="wrn.Cash._.Forecast._.Monthly._.Update._1_3_1" localSheetId="16" hidden="1">{#N/A,#N/A,FALSE,"Edison";#N/A,#N/A,FALSE," EIX"}</definedName>
    <definedName name="wrn.Cash._.Forecast._.Monthly._.Update._1_3_1" localSheetId="1" hidden="1">{#N/A,#N/A,FALSE,"Edison";#N/A,#N/A,FALSE," EIX"}</definedName>
    <definedName name="wrn.Cash._.Forecast._.Monthly._.Update._1_3_1" hidden="1">{#N/A,#N/A,FALSE,"Edison";#N/A,#N/A,FALSE," EIX"}</definedName>
    <definedName name="wrn.Cash._.Forecast._.Monthly._.Update._1_4" localSheetId="16" hidden="1">{#N/A,#N/A,FALSE,"Edison";#N/A,#N/A,FALSE," EIX"}</definedName>
    <definedName name="wrn.Cash._.Forecast._.Monthly._.Update._1_4" localSheetId="1" hidden="1">{#N/A,#N/A,FALSE,"Edison";#N/A,#N/A,FALSE," EIX"}</definedName>
    <definedName name="wrn.Cash._.Forecast._.Monthly._.Update._1_4" hidden="1">{#N/A,#N/A,FALSE,"Edison";#N/A,#N/A,FALSE," EIX"}</definedName>
    <definedName name="wrn.Cash._.Forecast._.Monthly._.Update._1_4_1" localSheetId="16" hidden="1">{#N/A,#N/A,FALSE,"Edison";#N/A,#N/A,FALSE," EIX"}</definedName>
    <definedName name="wrn.Cash._.Forecast._.Monthly._.Update._1_4_1" localSheetId="1" hidden="1">{#N/A,#N/A,FALSE,"Edison";#N/A,#N/A,FALSE," EIX"}</definedName>
    <definedName name="wrn.Cash._.Forecast._.Monthly._.Update._1_4_1" hidden="1">{#N/A,#N/A,FALSE,"Edison";#N/A,#N/A,FALSE," EIX"}</definedName>
    <definedName name="wrn.Cash._.Forecast._.Monthly._.Update._1_5" localSheetId="16" hidden="1">{#N/A,#N/A,FALSE,"Edison";#N/A,#N/A,FALSE," EIX"}</definedName>
    <definedName name="wrn.Cash._.Forecast._.Monthly._.Update._1_5" localSheetId="1" hidden="1">{#N/A,#N/A,FALSE,"Edison";#N/A,#N/A,FALSE," EIX"}</definedName>
    <definedName name="wrn.Cash._.Forecast._.Monthly._.Update._1_5" hidden="1">{#N/A,#N/A,FALSE,"Edison";#N/A,#N/A,FALSE," EIX"}</definedName>
    <definedName name="wrn.Cash._.Forecast._.Monthly._.Update._1_5_1" localSheetId="16" hidden="1">{#N/A,#N/A,FALSE,"Edison";#N/A,#N/A,FALSE," EIX"}</definedName>
    <definedName name="wrn.Cash._.Forecast._.Monthly._.Update._1_5_1" localSheetId="1" hidden="1">{#N/A,#N/A,FALSE,"Edison";#N/A,#N/A,FALSE," EIX"}</definedName>
    <definedName name="wrn.Cash._.Forecast._.Monthly._.Update._1_5_1" hidden="1">{#N/A,#N/A,FALSE,"Edison";#N/A,#N/A,FALSE," EIX"}</definedName>
    <definedName name="wrn.Cash._.Forecast._.Monthly._.Update._2" localSheetId="16" hidden="1">{#N/A,#N/A,FALSE,"Edison";#N/A,#N/A,FALSE," EIX"}</definedName>
    <definedName name="wrn.Cash._.Forecast._.Monthly._.Update._2" localSheetId="1" hidden="1">{#N/A,#N/A,FALSE,"Edison";#N/A,#N/A,FALSE," EIX"}</definedName>
    <definedName name="wrn.Cash._.Forecast._.Monthly._.Update._2" hidden="1">{#N/A,#N/A,FALSE,"Edison";#N/A,#N/A,FALSE," EIX"}</definedName>
    <definedName name="wrn.Cash._.Forecast._.Monthly._.Update._2_1" localSheetId="16" hidden="1">{#N/A,#N/A,FALSE,"Edison";#N/A,#N/A,FALSE," EIX"}</definedName>
    <definedName name="wrn.Cash._.Forecast._.Monthly._.Update._2_1" localSheetId="1" hidden="1">{#N/A,#N/A,FALSE,"Edison";#N/A,#N/A,FALSE," EIX"}</definedName>
    <definedName name="wrn.Cash._.Forecast._.Monthly._.Update._2_1" hidden="1">{#N/A,#N/A,FALSE,"Edison";#N/A,#N/A,FALSE," EIX"}</definedName>
    <definedName name="wrn.Cash._.Forecast._.Monthly._.Update._2_1_1" localSheetId="16" hidden="1">{#N/A,#N/A,FALSE,"Edison";#N/A,#N/A,FALSE," EIX"}</definedName>
    <definedName name="wrn.Cash._.Forecast._.Monthly._.Update._2_1_1" localSheetId="1" hidden="1">{#N/A,#N/A,FALSE,"Edison";#N/A,#N/A,FALSE," EIX"}</definedName>
    <definedName name="wrn.Cash._.Forecast._.Monthly._.Update._2_1_1" hidden="1">{#N/A,#N/A,FALSE,"Edison";#N/A,#N/A,FALSE," EIX"}</definedName>
    <definedName name="wrn.Cash._.Forecast._.Monthly._.Update._2_2" localSheetId="16" hidden="1">{#N/A,#N/A,FALSE,"Edison";#N/A,#N/A,FALSE," EIX"}</definedName>
    <definedName name="wrn.Cash._.Forecast._.Monthly._.Update._2_2" localSheetId="1" hidden="1">{#N/A,#N/A,FALSE,"Edison";#N/A,#N/A,FALSE," EIX"}</definedName>
    <definedName name="wrn.Cash._.Forecast._.Monthly._.Update._2_2" hidden="1">{#N/A,#N/A,FALSE,"Edison";#N/A,#N/A,FALSE," EIX"}</definedName>
    <definedName name="wrn.Cash._.Forecast._.Monthly._.Update._2_2_1" localSheetId="16" hidden="1">{#N/A,#N/A,FALSE,"Edison";#N/A,#N/A,FALSE," EIX"}</definedName>
    <definedName name="wrn.Cash._.Forecast._.Monthly._.Update._2_2_1" localSheetId="1" hidden="1">{#N/A,#N/A,FALSE,"Edison";#N/A,#N/A,FALSE," EIX"}</definedName>
    <definedName name="wrn.Cash._.Forecast._.Monthly._.Update._2_2_1" hidden="1">{#N/A,#N/A,FALSE,"Edison";#N/A,#N/A,FALSE," EIX"}</definedName>
    <definedName name="wrn.Cash._.Forecast._.Monthly._.Update._2_3" localSheetId="16" hidden="1">{#N/A,#N/A,FALSE,"Edison";#N/A,#N/A,FALSE," EIX"}</definedName>
    <definedName name="wrn.Cash._.Forecast._.Monthly._.Update._2_3" localSheetId="1" hidden="1">{#N/A,#N/A,FALSE,"Edison";#N/A,#N/A,FALSE," EIX"}</definedName>
    <definedName name="wrn.Cash._.Forecast._.Monthly._.Update._2_3" hidden="1">{#N/A,#N/A,FALSE,"Edison";#N/A,#N/A,FALSE," EIX"}</definedName>
    <definedName name="wrn.Cash._.Forecast._.Monthly._.Update._2_3_1" localSheetId="16" hidden="1">{#N/A,#N/A,FALSE,"Edison";#N/A,#N/A,FALSE," EIX"}</definedName>
    <definedName name="wrn.Cash._.Forecast._.Monthly._.Update._2_3_1" localSheetId="1" hidden="1">{#N/A,#N/A,FALSE,"Edison";#N/A,#N/A,FALSE," EIX"}</definedName>
    <definedName name="wrn.Cash._.Forecast._.Monthly._.Update._2_3_1" hidden="1">{#N/A,#N/A,FALSE,"Edison";#N/A,#N/A,FALSE," EIX"}</definedName>
    <definedName name="wrn.Cash._.Forecast._.Monthly._.Update._2_4" localSheetId="16" hidden="1">{#N/A,#N/A,FALSE,"Edison";#N/A,#N/A,FALSE," EIX"}</definedName>
    <definedName name="wrn.Cash._.Forecast._.Monthly._.Update._2_4" localSheetId="1" hidden="1">{#N/A,#N/A,FALSE,"Edison";#N/A,#N/A,FALSE," EIX"}</definedName>
    <definedName name="wrn.Cash._.Forecast._.Monthly._.Update._2_4" hidden="1">{#N/A,#N/A,FALSE,"Edison";#N/A,#N/A,FALSE," EIX"}</definedName>
    <definedName name="wrn.Cash._.Forecast._.Monthly._.Update._2_4_1" localSheetId="16" hidden="1">{#N/A,#N/A,FALSE,"Edison";#N/A,#N/A,FALSE," EIX"}</definedName>
    <definedName name="wrn.Cash._.Forecast._.Monthly._.Update._2_4_1" localSheetId="1" hidden="1">{#N/A,#N/A,FALSE,"Edison";#N/A,#N/A,FALSE," EIX"}</definedName>
    <definedName name="wrn.Cash._.Forecast._.Monthly._.Update._2_4_1" hidden="1">{#N/A,#N/A,FALSE,"Edison";#N/A,#N/A,FALSE," EIX"}</definedName>
    <definedName name="wrn.Cash._.Forecast._.Monthly._.Update._2_5" localSheetId="16" hidden="1">{#N/A,#N/A,FALSE,"Edison";#N/A,#N/A,FALSE," EIX"}</definedName>
    <definedName name="wrn.Cash._.Forecast._.Monthly._.Update._2_5" localSheetId="1" hidden="1">{#N/A,#N/A,FALSE,"Edison";#N/A,#N/A,FALSE," EIX"}</definedName>
    <definedName name="wrn.Cash._.Forecast._.Monthly._.Update._2_5" hidden="1">{#N/A,#N/A,FALSE,"Edison";#N/A,#N/A,FALSE," EIX"}</definedName>
    <definedName name="wrn.Cash._.Forecast._.Monthly._.Update._2_5_1" localSheetId="16" hidden="1">{#N/A,#N/A,FALSE,"Edison";#N/A,#N/A,FALSE," EIX"}</definedName>
    <definedName name="wrn.Cash._.Forecast._.Monthly._.Update._2_5_1" localSheetId="1" hidden="1">{#N/A,#N/A,FALSE,"Edison";#N/A,#N/A,FALSE," EIX"}</definedName>
    <definedName name="wrn.Cash._.Forecast._.Monthly._.Update._2_5_1" hidden="1">{#N/A,#N/A,FALSE,"Edison";#N/A,#N/A,FALSE," EIX"}</definedName>
    <definedName name="wrn.Cash._.Forecast._.Monthly._.Update._3" localSheetId="16" hidden="1">{#N/A,#N/A,FALSE,"Edison";#N/A,#N/A,FALSE," EIX"}</definedName>
    <definedName name="wrn.Cash._.Forecast._.Monthly._.Update._3" localSheetId="1" hidden="1">{#N/A,#N/A,FALSE,"Edison";#N/A,#N/A,FALSE," EIX"}</definedName>
    <definedName name="wrn.Cash._.Forecast._.Monthly._.Update._3" hidden="1">{#N/A,#N/A,FALSE,"Edison";#N/A,#N/A,FALSE," EIX"}</definedName>
    <definedName name="wrn.Cash._.Forecast._.Monthly._.Update._3_1" localSheetId="16" hidden="1">{#N/A,#N/A,FALSE,"Edison";#N/A,#N/A,FALSE," EIX"}</definedName>
    <definedName name="wrn.Cash._.Forecast._.Monthly._.Update._3_1" localSheetId="1" hidden="1">{#N/A,#N/A,FALSE,"Edison";#N/A,#N/A,FALSE," EIX"}</definedName>
    <definedName name="wrn.Cash._.Forecast._.Monthly._.Update._3_1" hidden="1">{#N/A,#N/A,FALSE,"Edison";#N/A,#N/A,FALSE," EIX"}</definedName>
    <definedName name="wrn.Cash._.Forecast._.Monthly._.Update._3_1_1" localSheetId="16" hidden="1">{#N/A,#N/A,FALSE,"Edison";#N/A,#N/A,FALSE," EIX"}</definedName>
    <definedName name="wrn.Cash._.Forecast._.Monthly._.Update._3_1_1" localSheetId="1" hidden="1">{#N/A,#N/A,FALSE,"Edison";#N/A,#N/A,FALSE," EIX"}</definedName>
    <definedName name="wrn.Cash._.Forecast._.Monthly._.Update._3_1_1" hidden="1">{#N/A,#N/A,FALSE,"Edison";#N/A,#N/A,FALSE," EIX"}</definedName>
    <definedName name="wrn.Cash._.Forecast._.Monthly._.Update._3_2" localSheetId="16" hidden="1">{#N/A,#N/A,FALSE,"Edison";#N/A,#N/A,FALSE," EIX"}</definedName>
    <definedName name="wrn.Cash._.Forecast._.Monthly._.Update._3_2" localSheetId="1" hidden="1">{#N/A,#N/A,FALSE,"Edison";#N/A,#N/A,FALSE," EIX"}</definedName>
    <definedName name="wrn.Cash._.Forecast._.Monthly._.Update._3_2" hidden="1">{#N/A,#N/A,FALSE,"Edison";#N/A,#N/A,FALSE," EIX"}</definedName>
    <definedName name="wrn.Cash._.Forecast._.Monthly._.Update._3_2_1" localSheetId="16" hidden="1">{#N/A,#N/A,FALSE,"Edison";#N/A,#N/A,FALSE," EIX"}</definedName>
    <definedName name="wrn.Cash._.Forecast._.Monthly._.Update._3_2_1" localSheetId="1" hidden="1">{#N/A,#N/A,FALSE,"Edison";#N/A,#N/A,FALSE," EIX"}</definedName>
    <definedName name="wrn.Cash._.Forecast._.Monthly._.Update._3_2_1" hidden="1">{#N/A,#N/A,FALSE,"Edison";#N/A,#N/A,FALSE," EIX"}</definedName>
    <definedName name="wrn.Cash._.Forecast._.Monthly._.Update._3_3" localSheetId="16" hidden="1">{#N/A,#N/A,FALSE,"Edison";#N/A,#N/A,FALSE," EIX"}</definedName>
    <definedName name="wrn.Cash._.Forecast._.Monthly._.Update._3_3" localSheetId="1" hidden="1">{#N/A,#N/A,FALSE,"Edison";#N/A,#N/A,FALSE," EIX"}</definedName>
    <definedName name="wrn.Cash._.Forecast._.Monthly._.Update._3_3" hidden="1">{#N/A,#N/A,FALSE,"Edison";#N/A,#N/A,FALSE," EIX"}</definedName>
    <definedName name="wrn.Cash._.Forecast._.Monthly._.Update._3_3_1" localSheetId="16" hidden="1">{#N/A,#N/A,FALSE,"Edison";#N/A,#N/A,FALSE," EIX"}</definedName>
    <definedName name="wrn.Cash._.Forecast._.Monthly._.Update._3_3_1" localSheetId="1" hidden="1">{#N/A,#N/A,FALSE,"Edison";#N/A,#N/A,FALSE," EIX"}</definedName>
    <definedName name="wrn.Cash._.Forecast._.Monthly._.Update._3_3_1" hidden="1">{#N/A,#N/A,FALSE,"Edison";#N/A,#N/A,FALSE," EIX"}</definedName>
    <definedName name="wrn.Cash._.Forecast._.Monthly._.Update._3_4" localSheetId="16" hidden="1">{#N/A,#N/A,FALSE,"Edison";#N/A,#N/A,FALSE," EIX"}</definedName>
    <definedName name="wrn.Cash._.Forecast._.Monthly._.Update._3_4" localSheetId="1" hidden="1">{#N/A,#N/A,FALSE,"Edison";#N/A,#N/A,FALSE," EIX"}</definedName>
    <definedName name="wrn.Cash._.Forecast._.Monthly._.Update._3_4" hidden="1">{#N/A,#N/A,FALSE,"Edison";#N/A,#N/A,FALSE," EIX"}</definedName>
    <definedName name="wrn.Cash._.Forecast._.Monthly._.Update._3_4_1" localSheetId="16" hidden="1">{#N/A,#N/A,FALSE,"Edison";#N/A,#N/A,FALSE," EIX"}</definedName>
    <definedName name="wrn.Cash._.Forecast._.Monthly._.Update._3_4_1" localSheetId="1" hidden="1">{#N/A,#N/A,FALSE,"Edison";#N/A,#N/A,FALSE," EIX"}</definedName>
    <definedName name="wrn.Cash._.Forecast._.Monthly._.Update._3_4_1" hidden="1">{#N/A,#N/A,FALSE,"Edison";#N/A,#N/A,FALSE," EIX"}</definedName>
    <definedName name="wrn.Cash._.Forecast._.Monthly._.Update._3_5" localSheetId="16" hidden="1">{#N/A,#N/A,FALSE,"Edison";#N/A,#N/A,FALSE," EIX"}</definedName>
    <definedName name="wrn.Cash._.Forecast._.Monthly._.Update._3_5" localSheetId="1" hidden="1">{#N/A,#N/A,FALSE,"Edison";#N/A,#N/A,FALSE," EIX"}</definedName>
    <definedName name="wrn.Cash._.Forecast._.Monthly._.Update._3_5" hidden="1">{#N/A,#N/A,FALSE,"Edison";#N/A,#N/A,FALSE," EIX"}</definedName>
    <definedName name="wrn.Cash._.Forecast._.Monthly._.Update._3_5_1" localSheetId="16" hidden="1">{#N/A,#N/A,FALSE,"Edison";#N/A,#N/A,FALSE," EIX"}</definedName>
    <definedName name="wrn.Cash._.Forecast._.Monthly._.Update._3_5_1" localSheetId="1" hidden="1">{#N/A,#N/A,FALSE,"Edison";#N/A,#N/A,FALSE," EIX"}</definedName>
    <definedName name="wrn.Cash._.Forecast._.Monthly._.Update._3_5_1" hidden="1">{#N/A,#N/A,FALSE,"Edison";#N/A,#N/A,FALSE," EIX"}</definedName>
    <definedName name="wrn.Cash._.Forecast._.Monthly._.Update._4" localSheetId="16" hidden="1">{#N/A,#N/A,FALSE,"Edison";#N/A,#N/A,FALSE," EIX"}</definedName>
    <definedName name="wrn.Cash._.Forecast._.Monthly._.Update._4" localSheetId="1" hidden="1">{#N/A,#N/A,FALSE,"Edison";#N/A,#N/A,FALSE," EIX"}</definedName>
    <definedName name="wrn.Cash._.Forecast._.Monthly._.Update._4" hidden="1">{#N/A,#N/A,FALSE,"Edison";#N/A,#N/A,FALSE," EIX"}</definedName>
    <definedName name="wrn.Cash._.Forecast._.Monthly._.Update._4_1" localSheetId="16" hidden="1">{#N/A,#N/A,FALSE,"Edison";#N/A,#N/A,FALSE," EIX"}</definedName>
    <definedName name="wrn.Cash._.Forecast._.Monthly._.Update._4_1" localSheetId="1" hidden="1">{#N/A,#N/A,FALSE,"Edison";#N/A,#N/A,FALSE," EIX"}</definedName>
    <definedName name="wrn.Cash._.Forecast._.Monthly._.Update._4_1" hidden="1">{#N/A,#N/A,FALSE,"Edison";#N/A,#N/A,FALSE," EIX"}</definedName>
    <definedName name="wrn.Cash._.Forecast._.Monthly._.Update._4_1_1" localSheetId="16" hidden="1">{#N/A,#N/A,FALSE,"Edison";#N/A,#N/A,FALSE," EIX"}</definedName>
    <definedName name="wrn.Cash._.Forecast._.Monthly._.Update._4_1_1" localSheetId="1" hidden="1">{#N/A,#N/A,FALSE,"Edison";#N/A,#N/A,FALSE," EIX"}</definedName>
    <definedName name="wrn.Cash._.Forecast._.Monthly._.Update._4_1_1" hidden="1">{#N/A,#N/A,FALSE,"Edison";#N/A,#N/A,FALSE," EIX"}</definedName>
    <definedName name="wrn.Cash._.Forecast._.Monthly._.Update._4_2" localSheetId="16" hidden="1">{#N/A,#N/A,FALSE,"Edison";#N/A,#N/A,FALSE," EIX"}</definedName>
    <definedName name="wrn.Cash._.Forecast._.Monthly._.Update._4_2" localSheetId="1" hidden="1">{#N/A,#N/A,FALSE,"Edison";#N/A,#N/A,FALSE," EIX"}</definedName>
    <definedName name="wrn.Cash._.Forecast._.Monthly._.Update._4_2" hidden="1">{#N/A,#N/A,FALSE,"Edison";#N/A,#N/A,FALSE," EIX"}</definedName>
    <definedName name="wrn.Cash._.Forecast._.Monthly._.Update._4_2_1" localSheetId="16" hidden="1">{#N/A,#N/A,FALSE,"Edison";#N/A,#N/A,FALSE," EIX"}</definedName>
    <definedName name="wrn.Cash._.Forecast._.Monthly._.Update._4_2_1" localSheetId="1" hidden="1">{#N/A,#N/A,FALSE,"Edison";#N/A,#N/A,FALSE," EIX"}</definedName>
    <definedName name="wrn.Cash._.Forecast._.Monthly._.Update._4_2_1" hidden="1">{#N/A,#N/A,FALSE,"Edison";#N/A,#N/A,FALSE," EIX"}</definedName>
    <definedName name="wrn.Cash._.Forecast._.Monthly._.Update._4_3" localSheetId="16" hidden="1">{#N/A,#N/A,FALSE,"Edison";#N/A,#N/A,FALSE," EIX"}</definedName>
    <definedName name="wrn.Cash._.Forecast._.Monthly._.Update._4_3" localSheetId="1" hidden="1">{#N/A,#N/A,FALSE,"Edison";#N/A,#N/A,FALSE," EIX"}</definedName>
    <definedName name="wrn.Cash._.Forecast._.Monthly._.Update._4_3" hidden="1">{#N/A,#N/A,FALSE,"Edison";#N/A,#N/A,FALSE," EIX"}</definedName>
    <definedName name="wrn.Cash._.Forecast._.Monthly._.Update._4_3_1" localSheetId="16" hidden="1">{#N/A,#N/A,FALSE,"Edison";#N/A,#N/A,FALSE," EIX"}</definedName>
    <definedName name="wrn.Cash._.Forecast._.Monthly._.Update._4_3_1" localSheetId="1" hidden="1">{#N/A,#N/A,FALSE,"Edison";#N/A,#N/A,FALSE," EIX"}</definedName>
    <definedName name="wrn.Cash._.Forecast._.Monthly._.Update._4_3_1" hidden="1">{#N/A,#N/A,FALSE,"Edison";#N/A,#N/A,FALSE," EIX"}</definedName>
    <definedName name="wrn.Cash._.Forecast._.Monthly._.Update._4_4" localSheetId="16" hidden="1">{#N/A,#N/A,FALSE,"Edison";#N/A,#N/A,FALSE," EIX"}</definedName>
    <definedName name="wrn.Cash._.Forecast._.Monthly._.Update._4_4" localSheetId="1" hidden="1">{#N/A,#N/A,FALSE,"Edison";#N/A,#N/A,FALSE," EIX"}</definedName>
    <definedName name="wrn.Cash._.Forecast._.Monthly._.Update._4_4" hidden="1">{#N/A,#N/A,FALSE,"Edison";#N/A,#N/A,FALSE," EIX"}</definedName>
    <definedName name="wrn.Cash._.Forecast._.Monthly._.Update._4_4_1" localSheetId="16" hidden="1">{#N/A,#N/A,FALSE,"Edison";#N/A,#N/A,FALSE," EIX"}</definedName>
    <definedName name="wrn.Cash._.Forecast._.Monthly._.Update._4_4_1" localSheetId="1" hidden="1">{#N/A,#N/A,FALSE,"Edison";#N/A,#N/A,FALSE," EIX"}</definedName>
    <definedName name="wrn.Cash._.Forecast._.Monthly._.Update._4_4_1" hidden="1">{#N/A,#N/A,FALSE,"Edison";#N/A,#N/A,FALSE," EIX"}</definedName>
    <definedName name="wrn.Cash._.Forecast._.Monthly._.Update._4_5" localSheetId="16" hidden="1">{#N/A,#N/A,FALSE,"Edison";#N/A,#N/A,FALSE," EIX"}</definedName>
    <definedName name="wrn.Cash._.Forecast._.Monthly._.Update._4_5" localSheetId="1" hidden="1">{#N/A,#N/A,FALSE,"Edison";#N/A,#N/A,FALSE," EIX"}</definedName>
    <definedName name="wrn.Cash._.Forecast._.Monthly._.Update._4_5" hidden="1">{#N/A,#N/A,FALSE,"Edison";#N/A,#N/A,FALSE," EIX"}</definedName>
    <definedName name="wrn.Cash._.Forecast._.Monthly._.Update._4_5_1" localSheetId="16" hidden="1">{#N/A,#N/A,FALSE,"Edison";#N/A,#N/A,FALSE," EIX"}</definedName>
    <definedName name="wrn.Cash._.Forecast._.Monthly._.Update._4_5_1" localSheetId="1" hidden="1">{#N/A,#N/A,FALSE,"Edison";#N/A,#N/A,FALSE," EIX"}</definedName>
    <definedName name="wrn.Cash._.Forecast._.Monthly._.Update._4_5_1" hidden="1">{#N/A,#N/A,FALSE,"Edison";#N/A,#N/A,FALSE," EIX"}</definedName>
    <definedName name="wrn.Cash._.Forecast._.Monthly._.Update._5" localSheetId="16" hidden="1">{#N/A,#N/A,FALSE,"Edison";#N/A,#N/A,FALSE," EIX"}</definedName>
    <definedName name="wrn.Cash._.Forecast._.Monthly._.Update._5" localSheetId="1" hidden="1">{#N/A,#N/A,FALSE,"Edison";#N/A,#N/A,FALSE," EIX"}</definedName>
    <definedName name="wrn.Cash._.Forecast._.Monthly._.Update._5" hidden="1">{#N/A,#N/A,FALSE,"Edison";#N/A,#N/A,FALSE," EIX"}</definedName>
    <definedName name="wrn.Cash._.Forecast._.Monthly._.Update._5_1" localSheetId="16" hidden="1">{#N/A,#N/A,FALSE,"Edison";#N/A,#N/A,FALSE," EIX"}</definedName>
    <definedName name="wrn.Cash._.Forecast._.Monthly._.Update._5_1" localSheetId="1" hidden="1">{#N/A,#N/A,FALSE,"Edison";#N/A,#N/A,FALSE," EIX"}</definedName>
    <definedName name="wrn.Cash._.Forecast._.Monthly._.Update._5_1" hidden="1">{#N/A,#N/A,FALSE,"Edison";#N/A,#N/A,FALSE," EIX"}</definedName>
    <definedName name="wrn.Cash._.Forecast._.Monthly._.Update._5_1_1" localSheetId="16" hidden="1">{#N/A,#N/A,FALSE,"Edison";#N/A,#N/A,FALSE," EIX"}</definedName>
    <definedName name="wrn.Cash._.Forecast._.Monthly._.Update._5_1_1" localSheetId="1" hidden="1">{#N/A,#N/A,FALSE,"Edison";#N/A,#N/A,FALSE," EIX"}</definedName>
    <definedName name="wrn.Cash._.Forecast._.Monthly._.Update._5_1_1" hidden="1">{#N/A,#N/A,FALSE,"Edison";#N/A,#N/A,FALSE," EIX"}</definedName>
    <definedName name="wrn.Cash._.Forecast._.Monthly._.Update._5_2" localSheetId="16" hidden="1">{#N/A,#N/A,FALSE,"Edison";#N/A,#N/A,FALSE," EIX"}</definedName>
    <definedName name="wrn.Cash._.Forecast._.Monthly._.Update._5_2" localSheetId="1" hidden="1">{#N/A,#N/A,FALSE,"Edison";#N/A,#N/A,FALSE," EIX"}</definedName>
    <definedName name="wrn.Cash._.Forecast._.Monthly._.Update._5_2" hidden="1">{#N/A,#N/A,FALSE,"Edison";#N/A,#N/A,FALSE," EIX"}</definedName>
    <definedName name="wrn.Cash._.Forecast._.Monthly._.Update._5_2_1" localSheetId="16" hidden="1">{#N/A,#N/A,FALSE,"Edison";#N/A,#N/A,FALSE," EIX"}</definedName>
    <definedName name="wrn.Cash._.Forecast._.Monthly._.Update._5_2_1" localSheetId="1" hidden="1">{#N/A,#N/A,FALSE,"Edison";#N/A,#N/A,FALSE," EIX"}</definedName>
    <definedName name="wrn.Cash._.Forecast._.Monthly._.Update._5_2_1" hidden="1">{#N/A,#N/A,FALSE,"Edison";#N/A,#N/A,FALSE," EIX"}</definedName>
    <definedName name="wrn.Cash._.Forecast._.Monthly._.Update._5_3" localSheetId="16" hidden="1">{#N/A,#N/A,FALSE,"Edison";#N/A,#N/A,FALSE," EIX"}</definedName>
    <definedName name="wrn.Cash._.Forecast._.Monthly._.Update._5_3" localSheetId="1" hidden="1">{#N/A,#N/A,FALSE,"Edison";#N/A,#N/A,FALSE," EIX"}</definedName>
    <definedName name="wrn.Cash._.Forecast._.Monthly._.Update._5_3" hidden="1">{#N/A,#N/A,FALSE,"Edison";#N/A,#N/A,FALSE," EIX"}</definedName>
    <definedName name="wrn.Cash._.Forecast._.Monthly._.Update._5_3_1" localSheetId="16" hidden="1">{#N/A,#N/A,FALSE,"Edison";#N/A,#N/A,FALSE," EIX"}</definedName>
    <definedName name="wrn.Cash._.Forecast._.Monthly._.Update._5_3_1" localSheetId="1" hidden="1">{#N/A,#N/A,FALSE,"Edison";#N/A,#N/A,FALSE," EIX"}</definedName>
    <definedName name="wrn.Cash._.Forecast._.Monthly._.Update._5_3_1" hidden="1">{#N/A,#N/A,FALSE,"Edison";#N/A,#N/A,FALSE," EIX"}</definedName>
    <definedName name="wrn.Cash._.Forecast._.Monthly._.Update._5_4" localSheetId="16" hidden="1">{#N/A,#N/A,FALSE,"Edison";#N/A,#N/A,FALSE," EIX"}</definedName>
    <definedName name="wrn.Cash._.Forecast._.Monthly._.Update._5_4" localSheetId="1" hidden="1">{#N/A,#N/A,FALSE,"Edison";#N/A,#N/A,FALSE," EIX"}</definedName>
    <definedName name="wrn.Cash._.Forecast._.Monthly._.Update._5_4" hidden="1">{#N/A,#N/A,FALSE,"Edison";#N/A,#N/A,FALSE," EIX"}</definedName>
    <definedName name="wrn.Cash._.Forecast._.Monthly._.Update._5_4_1" localSheetId="16" hidden="1">{#N/A,#N/A,FALSE,"Edison";#N/A,#N/A,FALSE," EIX"}</definedName>
    <definedName name="wrn.Cash._.Forecast._.Monthly._.Update._5_4_1" localSheetId="1" hidden="1">{#N/A,#N/A,FALSE,"Edison";#N/A,#N/A,FALSE," EIX"}</definedName>
    <definedName name="wrn.Cash._.Forecast._.Monthly._.Update._5_4_1" hidden="1">{#N/A,#N/A,FALSE,"Edison";#N/A,#N/A,FALSE," EIX"}</definedName>
    <definedName name="wrn.Cash._.Forecast._.Monthly._.Update._5_5" localSheetId="16" hidden="1">{#N/A,#N/A,FALSE,"Edison";#N/A,#N/A,FALSE," EIX"}</definedName>
    <definedName name="wrn.Cash._.Forecast._.Monthly._.Update._5_5" localSheetId="1" hidden="1">{#N/A,#N/A,FALSE,"Edison";#N/A,#N/A,FALSE," EIX"}</definedName>
    <definedName name="wrn.Cash._.Forecast._.Monthly._.Update._5_5" hidden="1">{#N/A,#N/A,FALSE,"Edison";#N/A,#N/A,FALSE," EIX"}</definedName>
    <definedName name="wrn.Cash._.Forecast._.Monthly._.Update._5_5_1" localSheetId="16" hidden="1">{#N/A,#N/A,FALSE,"Edison";#N/A,#N/A,FALSE," EIX"}</definedName>
    <definedName name="wrn.Cash._.Forecast._.Monthly._.Update._5_5_1" localSheetId="1" hidden="1">{#N/A,#N/A,FALSE,"Edison";#N/A,#N/A,FALSE," EIX"}</definedName>
    <definedName name="wrn.Cash._.Forecast._.Monthly._.Update._5_5_1" hidden="1">{#N/A,#N/A,FALSE,"Edison";#N/A,#N/A,FALSE," EIX"}</definedName>
    <definedName name="wrn.cmo_fs." localSheetId="16" hidden="1">{"avgbs",#N/A,FALSE,"cmo_fs";"is",#N/A,FALSE,"cmo_fs";"opexps",#N/A,FALSE,"cmo_fs"}</definedName>
    <definedName name="wrn.cmo_fs." localSheetId="1" hidden="1">{"avgbs",#N/A,FALSE,"cmo_fs";"is",#N/A,FALSE,"cmo_fs";"opexps",#N/A,FALSE,"cmo_fs"}</definedName>
    <definedName name="wrn.cmo_fs." hidden="1">{"avgbs",#N/A,FALSE,"cmo_fs";"is",#N/A,FALSE,"cmo_fs";"opexps",#N/A,FALSE,"cmo_fs"}</definedName>
    <definedName name="wrn.ControlSheets." localSheetId="16" hidden="1">{"Control_P1",#N/A,FALSE,"Control";"Control_P2",#N/A,FALSE,"Control";"Control_P3",#N/A,FALSE,"Control";"Control_P4",#N/A,FALSE,"Control"}</definedName>
    <definedName name="wrn.ControlSheets." localSheetId="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6" hidden="1">{"Control_DataContact",#N/A,FALSE,"Control"}</definedName>
    <definedName name="wrn.Data_Contact." localSheetId="1" hidden="1">{"Control_DataContact",#N/A,FALSE,"Control"}</definedName>
    <definedName name="wrn.Data_Contact." hidden="1">{"Control_DataContact",#N/A,FALSE,"Control"}</definedName>
    <definedName name="wrn.Distr." localSheetId="16" hidden="1">{#N/A,#N/A,FALSE,"Dist Rev at PR ";#N/A,#N/A,FALSE,"Spec";#N/A,#N/A,FALSE,"Res";#N/A,#N/A,FALSE,"Small L&amp;P";#N/A,#N/A,FALSE,"Medium L&amp;P";#N/A,#N/A,FALSE,"E-19";#N/A,#N/A,FALSE,"E-20";#N/A,#N/A,FALSE,"Strtlts &amp; Standby";#N/A,#N/A,FALSE,"A-RTP";#N/A,#N/A,FALSE,"2003mixeduse"}</definedName>
    <definedName name="wrn.Distr." localSheetId="1"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6"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6"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6"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6"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6"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6"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6"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6"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6"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6"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6"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6"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6"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6"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6"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6"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6"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6"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6"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6"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6"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6"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6"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6"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6"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6"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6"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6"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6"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6"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6"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6"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6"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6"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6"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6"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6"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6"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6"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6"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6"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6"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6"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6"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6"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6"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6"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6"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6"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6"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6"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6"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6"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6"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6"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6" hidden="1">{"Est_Pg1",#N/A,FALSE,"Estimate2003";"Est_Pg2",#N/A,FALSE,"Estimate2003";"Est_Pg3",#N/A,FALSE,"Estimate2003";"Escalation,",#N/A,FALSE,"Escalation"}</definedName>
    <definedName name="wrn.Est_2003." localSheetId="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6" hidden="1">{"avgbs",#N/A,FALSE,"homeimprove_fs";"is",#N/A,FALSE,"homeimprove_fs";"opexps",#N/A,FALSE,"homeimprove_fs"}</definedName>
    <definedName name="wrn.homeimprove_fs." localSheetId="1" hidden="1">{"avgbs",#N/A,FALSE,"homeimprove_fs";"is",#N/A,FALSE,"homeimprove_fs";"opexps",#N/A,FALSE,"homeimprove_fs"}</definedName>
    <definedName name="wrn.homeimprove_fs." hidden="1">{"avgbs",#N/A,FALSE,"homeimprove_fs";"is",#N/A,FALSE,"homeimprove_fs";"opexps",#N/A,FALSE,"homeimprove_fs"}</definedName>
    <definedName name="wrn.Incomestmt." localSheetId="16" hidden="1">{"is",#N/A,FALSE,"tpl&amp;port_fs";"is",#N/A,FALSE,"mhd_fs";"is",#N/A,FALSE,"loanworks_fs";"is",#N/A,FALSE,"homeimprove_fs";"is",#N/A,FALSE,"builder_fs";"is",#N/A,FALSE,"tp_clca_fs";"is",#N/A,FALSE,"wlca_fs";"is",#N/A,FALSE,"cmo_fs"}</definedName>
    <definedName name="wrn.Incomestmt." localSheetId="1"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6" hidden="1">{"avgbs",#N/A,FALSE,"Sheet1";"is",#N/A,FALSE,"Sheet1";"opexps",#N/A,FALSE,"Sheet1"}</definedName>
    <definedName name="wrn.input." localSheetId="1" hidden="1">{"avgbs",#N/A,FALSE,"Sheet1";"is",#N/A,FALSE,"Sheet1";"opexps",#N/A,FALSE,"Sheet1"}</definedName>
    <definedName name="wrn.input." hidden="1">{"avgbs",#N/A,FALSE,"Sheet1";"is",#N/A,FALSE,"Sheet1";"opexps",#N/A,FALSE,"Sheet1"}</definedName>
    <definedName name="wrn.loanworks_fs." localSheetId="16" hidden="1">{"avgbs",#N/A,FALSE,"loanworks_fs";"is",#N/A,FALSE,"loanworks_fs";"opexps",#N/A,FALSE,"loanworks_fs"}</definedName>
    <definedName name="wrn.loanworks_fs." localSheetId="1" hidden="1">{"avgbs",#N/A,FALSE,"loanworks_fs";"is",#N/A,FALSE,"loanworks_fs";"opexps",#N/A,FALSE,"loanworks_fs"}</definedName>
    <definedName name="wrn.loanworks_fs." hidden="1">{"avgbs",#N/A,FALSE,"loanworks_fs";"is",#N/A,FALSE,"loanworks_fs";"opexps",#N/A,FALSE,"loanworks_fs"}</definedName>
    <definedName name="wrn.mhd_fs." localSheetId="16" hidden="1">{"avgbs",#N/A,FALSE,"mhd_fs";"is",#N/A,FALSE,"mhd_fs";"opexps",#N/A,FALSE,"mhd_fs"}</definedName>
    <definedName name="wrn.mhd_fs." localSheetId="1" hidden="1">{"avgbs",#N/A,FALSE,"mhd_fs";"is",#N/A,FALSE,"mhd_fs";"opexps",#N/A,FALSE,"mhd_fs"}</definedName>
    <definedName name="wrn.mhd_fs." hidden="1">{"avgbs",#N/A,FALSE,"mhd_fs";"is",#N/A,FALSE,"mhd_fs";"opexps",#N/A,FALSE,"mhd_fs"}</definedName>
    <definedName name="wrn.MyTestReport." localSheetId="16" hidden="1">{"Alberta",#N/A,FALSE,"Pivot Data";#N/A,#N/A,FALSE,"Pivot Data";"HiddenColumns",#N/A,FALSE,"Pivot Data"}</definedName>
    <definedName name="wrn.MyTestReport." localSheetId="1" hidden="1">{"Alberta",#N/A,FALSE,"Pivot Data";#N/A,#N/A,FALSE,"Pivot Data";"HiddenColumns",#N/A,FALSE,"Pivot Data"}</definedName>
    <definedName name="wrn.MyTestReport." hidden="1">{"Alberta",#N/A,FALSE,"Pivot Data";#N/A,#N/A,FALSE,"Pivot Data";"HiddenColumns",#N/A,FALSE,"Pivot Data"}</definedName>
    <definedName name="wrn.ND." localSheetId="16" hidden="1">{#N/A,#N/A,FALSE,"ND Rev at Pres Rates";#N/A,#N/A,FALSE,"Res - Unadj sales";#N/A,#N/A,FALSE,"Small L&amp;P";#N/A,#N/A,FALSE,"Medium L&amp;P";#N/A,#N/A,FALSE,"E-19";#N/A,#N/A,FALSE,"E-20";#N/A,#N/A,FALSE,"Strtlts &amp; Standby";#N/A,#N/A,FALSE,"AG";#N/A,#N/A,FALSE,"A-RTP";#N/A,#N/A,FALSE,"Spec"}</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6"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6"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6"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6"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6"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6"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6"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6"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6"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6"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6"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6"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6"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6"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6"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6"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6"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6"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6"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6"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6"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6"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6"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6"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6"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6"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6"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6"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6"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6"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6"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6"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6"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6"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6"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6"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6"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6"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6"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6"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6"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6"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6"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6"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6"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6"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6"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6"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6"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6"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6"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6"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6"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6"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6"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6" hidden="1">{"avgbs",#N/A,FALSE,"sum_mtd";"is",#N/A,FALSE,"sum_mtd"}</definedName>
    <definedName name="wrn.Print." localSheetId="1" hidden="1">{"avgbs",#N/A,FALSE,"sum_mtd";"is",#N/A,FALSE,"sum_mtd"}</definedName>
    <definedName name="wrn.Print." hidden="1">{"avgbs",#N/A,FALSE,"sum_mtd";"is",#N/A,FALSE,"sum_mtd"}</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6" hidden="1">{#N/A,#N/A,FALSE,"RRQ inputs ";#N/A,#N/A,FALSE,"FERC Rev @ PR";#N/A,#N/A,FALSE,"Distribution Revenue Allocation";#N/A,#N/A,FALSE,"Nonallocated Revenues";#N/A,#N/A,FALSE,"MC Revenues-03 sales, 96 MC's";#N/A,#N/A,FALSE,"FTA"}</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6"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6"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6"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6"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6"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6"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6"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6"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6"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6"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6"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6"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6"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6"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6"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6"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6"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6"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6"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6"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6"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6"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6"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6"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6"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6"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6"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6"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6"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6"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6"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6"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6"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6"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6"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6"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6"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6"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6"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6"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6"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6"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6"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6"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6"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6"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6"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6"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6"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6"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6"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6"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6"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6"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6"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6" hidden="1">{"RP245",#N/A,FALSE,"AD245"}</definedName>
    <definedName name="wrn.RP245." localSheetId="1" hidden="1">{"RP245",#N/A,FALSE,"AD245"}</definedName>
    <definedName name="wrn.RP245." hidden="1">{"RP245",#N/A,FALSE,"AD245"}</definedName>
    <definedName name="wrn.Sch.A._.B." localSheetId="16" hidden="1">{"Sch.A_CWC_Summary",#N/A,FALSE,"Sch.A,B";"Sch.B_LLSummary",#N/A,FALSE,"Sch.A,B"}</definedName>
    <definedName name="wrn.Sch.A._.B." localSheetId="1" hidden="1">{"Sch.A_CWC_Summary",#N/A,FALSE,"Sch.A,B";"Sch.B_LLSummary",#N/A,FALSE,"Sch.A,B"}</definedName>
    <definedName name="wrn.Sch.A._.B." hidden="1">{"Sch.A_CWC_Summary",#N/A,FALSE,"Sch.A,B";"Sch.B_LLSummary",#N/A,FALSE,"Sch.A,B"}</definedName>
    <definedName name="wrn.Sch.C." localSheetId="16" hidden="1">{"Sch.C_Rev_lag",#N/A,FALSE,"Sch.C"}</definedName>
    <definedName name="wrn.Sch.C." localSheetId="1" hidden="1">{"Sch.C_Rev_lag",#N/A,FALSE,"Sch.C"}</definedName>
    <definedName name="wrn.Sch.C." hidden="1">{"Sch.C_Rev_lag",#N/A,FALSE,"Sch.C"}</definedName>
    <definedName name="wrn.Sch.D." localSheetId="16" hidden="1">{"Sch.D1_GasPurch",#N/A,FALSE,"Sch.D";"Sch.D2_ElecPurch",#N/A,FALSE,"Sch.D"}</definedName>
    <definedName name="wrn.Sch.D." localSheetId="1" hidden="1">{"Sch.D1_GasPurch",#N/A,FALSE,"Sch.D";"Sch.D2_ElecPurch",#N/A,FALSE,"Sch.D"}</definedName>
    <definedName name="wrn.Sch.D." hidden="1">{"Sch.D1_GasPurch",#N/A,FALSE,"Sch.D";"Sch.D2_ElecPurch",#N/A,FALSE,"Sch.D"}</definedName>
    <definedName name="wrn.Sch.E._.F." localSheetId="16" hidden="1">{"Sch.E_PayrollExp",#N/A,TRUE,"Sch.E,F";"Sch.F_FICA",#N/A,TRUE,"Sch.E,F"}</definedName>
    <definedName name="wrn.Sch.E._.F." localSheetId="1" hidden="1">{"Sch.E_PayrollExp",#N/A,TRUE,"Sch.E,F";"Sch.F_FICA",#N/A,TRUE,"Sch.E,F"}</definedName>
    <definedName name="wrn.Sch.E._.F." hidden="1">{"Sch.E_PayrollExp",#N/A,TRUE,"Sch.E,F";"Sch.F_FICA",#N/A,TRUE,"Sch.E,F"}</definedName>
    <definedName name="wrn.Sch.G." localSheetId="16" hidden="1">{"Sch.G_ICP",#N/A,FALSE,"Sch.G"}</definedName>
    <definedName name="wrn.Sch.G." localSheetId="1" hidden="1">{"Sch.G_ICP",#N/A,FALSE,"Sch.G"}</definedName>
    <definedName name="wrn.Sch.G." hidden="1">{"Sch.G_ICP",#N/A,FALSE,"Sch.G"}</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6" hidden="1">{"Sch.I_Goods&amp;Svcs",#N/A,FALSE,"Sch.I"}</definedName>
    <definedName name="wrn.Sch.I." localSheetId="1" hidden="1">{"Sch.I_Goods&amp;Svcs",#N/A,FALSE,"Sch.I"}</definedName>
    <definedName name="wrn.Sch.I." hidden="1">{"Sch.I_Goods&amp;Svcs",#N/A,FALSE,"Sch.I"}</definedName>
    <definedName name="wrn.Sch.J." localSheetId="16" hidden="1">{"Sch.J_CorpChgs",#N/A,FALSE,"Sch.J"}</definedName>
    <definedName name="wrn.Sch.J." localSheetId="1" hidden="1">{"Sch.J_CorpChgs",#N/A,FALSE,"Sch.J"}</definedName>
    <definedName name="wrn.Sch.J." hidden="1">{"Sch.J_CorpChgs",#N/A,FALSE,"Sch.J"}</definedName>
    <definedName name="wrn.Sch.K." localSheetId="16" hidden="1">{"Sch.K_P1_PropLease",#N/A,FALSE,"Sch.K";"Sch.K_P2_PropLease",#N/A,FALSE,"Sch.K"}</definedName>
    <definedName name="wrn.Sch.K." localSheetId="1" hidden="1">{"Sch.K_P1_PropLease",#N/A,FALSE,"Sch.K";"Sch.K_P2_PropLease",#N/A,FALSE,"Sch.K"}</definedName>
    <definedName name="wrn.Sch.K." hidden="1">{"Sch.K_P1_PropLease",#N/A,FALSE,"Sch.K";"Sch.K_P2_PropLease",#N/A,FALSE,"Sch.K"}</definedName>
    <definedName name="wrn.Sch.L." localSheetId="16" hidden="1">{"Sch.L_MaterialIssue",#N/A,FALSE,"Sch.L"}</definedName>
    <definedName name="wrn.Sch.L." localSheetId="1" hidden="1">{"Sch.L_MaterialIssue",#N/A,FALSE,"Sch.L"}</definedName>
    <definedName name="wrn.Sch.L." hidden="1">{"Sch.L_MaterialIssue",#N/A,FALSE,"Sch.L"}</definedName>
    <definedName name="wrn.Sch.M." localSheetId="16" hidden="1">{"Sch.M_Prop&amp;FFTaxes",#N/A,FALSE,"Sch.M"}</definedName>
    <definedName name="wrn.Sch.M." localSheetId="1" hidden="1">{"Sch.M_Prop&amp;FFTaxes",#N/A,FALSE,"Sch.M"}</definedName>
    <definedName name="wrn.Sch.M." hidden="1">{"Sch.M_Prop&amp;FFTaxes",#N/A,FALSE,"Sch.M"}</definedName>
    <definedName name="wrn.Sch.N." localSheetId="16" hidden="1">{"Sch.N_IncTaxes",#N/A,FALSE,"Sch. N, O"}</definedName>
    <definedName name="wrn.Sch.N." localSheetId="1" hidden="1">{"Sch.N_IncTaxes",#N/A,FALSE,"Sch. N, O"}</definedName>
    <definedName name="wrn.Sch.N." hidden="1">{"Sch.N_IncTaxes",#N/A,FALSE,"Sch. N, O"}</definedName>
    <definedName name="wrn.Sch.O." localSheetId="16" hidden="1">{"Sch.O1_FedITDeferred",#N/A,FALSE,"Sch. N, O";"Sch_O2_Depreciation",#N/A,FALSE,"Sch. N, O";"Sch_O3_AmortInsurance",#N/A,FALSE,"Sch. N, O"}</definedName>
    <definedName name="wrn.Sch.O." localSheetId="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6" hidden="1">{"Sch.P_BS_Bal",#N/A,FALSE,"WP-BS Elem"}</definedName>
    <definedName name="wrn.Sch.P." localSheetId="1" hidden="1">{"Sch.P_BS_Bal",#N/A,FALSE,"WP-BS Elem"}</definedName>
    <definedName name="wrn.Sch.P." hidden="1">{"Sch.P_BS_Bal",#N/A,FALSE,"WP-BS Elem"}</definedName>
    <definedName name="wrn.Sch.P._.Accts." localSheetId="16" hidden="1">{"Sch.P_BS_Accts",#N/A,FALSE,"WP-BS Elem"}</definedName>
    <definedName name="wrn.Sch.P._.Accts." localSheetId="1" hidden="1">{"Sch.P_BS_Accts",#N/A,FALSE,"WP-BS Elem"}</definedName>
    <definedName name="wrn.Sch.P._.Accts." hidden="1">{"Sch.P_BS_Accts",#N/A,FALSE,"WP-BS Elem"}</definedName>
    <definedName name="wrn.schedules." localSheetId="16" hidden="1">{#N/A,#N/A,FALSE,"ND Rev at Pres Rates";#N/A,#N/A,FALSE,"Res - Unadj";#N/A,#N/A,FALSE,"Small L&amp;P";#N/A,#N/A,FALSE,"Medium L&amp;P";#N/A,#N/A,FALSE,"E-19";#N/A,#N/A,FALSE,"E-20";#N/A,#N/A,FALSE,"A-RTP";#N/A,#N/A,FALSE,"Strtlts &amp; Standby";#N/A,#N/A,FALSE,"AG";#N/A,#N/A,FALSE,"2001mixeduse"}</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6"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6"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6"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6"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6"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6"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6"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6"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6"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6"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6"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6"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6"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6"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6"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6"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6"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6"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6"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6"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6"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6"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6"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6"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6"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6"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6"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6"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6"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6"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6"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6"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6"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6"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6"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6"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6"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6"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6"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6"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6"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6"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6"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6"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6"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6"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6"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6"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6"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6"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6"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6"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6"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6"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6"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6" hidden="1">{#N/A,#N/A,FALSE,"AD PG 1 OF 2";#N/A,#N/A,FALSE,"AD PG 2 OF 2"}</definedName>
    <definedName name="wrn.Statement._.AD." localSheetId="1" hidden="1">{#N/A,#N/A,FALSE,"AD PG 1 OF 2";#N/A,#N/A,FALSE,"AD PG 2 OF 2"}</definedName>
    <definedName name="wrn.Statement._.AD." hidden="1">{#N/A,#N/A,FALSE,"AD PG 1 OF 2";#N/A,#N/A,FALSE,"AD PG 2 OF 2"}</definedName>
    <definedName name="wrn.statement._.AD.old" localSheetId="16" hidden="1">{#N/A,#N/A,FALSE,"AD PG 1 OF 2";#N/A,#N/A,FALSE,"AD PG 2 OF 2"}</definedName>
    <definedName name="wrn.statement._.AD.old" localSheetId="1" hidden="1">{#N/A,#N/A,FALSE,"AD PG 1 OF 2";#N/A,#N/A,FALSE,"AD PG 2 OF 2"}</definedName>
    <definedName name="wrn.statement._.AD.old" hidden="1">{#N/A,#N/A,FALSE,"AD PG 1 OF 2";#N/A,#N/A,FALSE,"AD PG 2 OF 2"}</definedName>
    <definedName name="wrn.Statement._.AD2." localSheetId="16" hidden="1">{#N/A,#N/A,FALSE,"AD PG 1 OF 2";#N/A,#N/A,FALSE,"AD PG 2 OF 2"}</definedName>
    <definedName name="wrn.Statement._.AD2." localSheetId="1" hidden="1">{#N/A,#N/A,FALSE,"AD PG 1 OF 2";#N/A,#N/A,FALSE,"AD PG 2 OF 2"}</definedName>
    <definedName name="wrn.Statement._.AD2." hidden="1">{#N/A,#N/A,FALSE,"AD PG 1 OF 2";#N/A,#N/A,FALSE,"AD PG 2 OF 2"}</definedName>
    <definedName name="wrn.statement._.AD3." localSheetId="16" hidden="1">{#N/A,#N/A,FALSE,"AD PG 1 OF 2";#N/A,#N/A,FALSE,"AD PG 2 OF 2"}</definedName>
    <definedName name="wrn.statement._.AD3." localSheetId="1" hidden="1">{#N/A,#N/A,FALSE,"AD PG 1 OF 2";#N/A,#N/A,FALSE,"AD PG 2 OF 2"}</definedName>
    <definedName name="wrn.statement._.AD3." hidden="1">{#N/A,#N/A,FALSE,"AD PG 1 OF 2";#N/A,#N/A,FALSE,"AD PG 2 OF 2"}</definedName>
    <definedName name="wrn.sum_mtd." localSheetId="16" hidden="1">{"avgbs",#N/A,FALSE,"sum_mtd";"is",#N/A,FALSE,"sum_mtd";"opexps",#N/A,FALSE,"sum_mtd"}</definedName>
    <definedName name="wrn.sum_mtd." localSheetId="1" hidden="1">{"avgbs",#N/A,FALSE,"sum_mtd";"is",#N/A,FALSE,"sum_mtd";"opexps",#N/A,FALSE,"sum_mtd"}</definedName>
    <definedName name="wrn.sum_mtd." hidden="1">{"avgbs",#N/A,FALSE,"sum_mtd";"is",#N/A,FALSE,"sum_mtd";"opexps",#N/A,FALSE,"sum_mtd"}</definedName>
    <definedName name="wrn.sum_ytd." localSheetId="16" hidden="1">{"avgbs",#N/A,FALSE,"sum_ytd";"is",#N/A,FALSE,"sum_ytd";"opexps",#N/A,FALSE,"sum_ytd"}</definedName>
    <definedName name="wrn.sum_ytd." localSheetId="1" hidden="1">{"avgbs",#N/A,FALSE,"sum_ytd";"is",#N/A,FALSE,"sum_ytd";"opexps",#N/A,FALSE,"sum_ytd"}</definedName>
    <definedName name="wrn.sum_ytd." hidden="1">{"avgbs",#N/A,FALSE,"sum_ytd";"is",#N/A,FALSE,"sum_ytd";"opexps",#N/A,FALSE,"sum_ytd"}</definedName>
    <definedName name="wrn.summary." localSheetId="16" hidden="1">{"avgbs",#N/A,FALSE,"summary - MTD";"is",#N/A,FALSE,"summary - MTD"}</definedName>
    <definedName name="wrn.summary." localSheetId="1" hidden="1">{"avgbs",#N/A,FALSE,"summary - MTD";"is",#N/A,FALSE,"summary - MTD"}</definedName>
    <definedName name="wrn.summary." hidden="1">{"avgbs",#N/A,FALSE,"summary - MTD";"is",#N/A,FALSE,"summary - MTD"}</definedName>
    <definedName name="wrn.summary_mtd." localSheetId="16" hidden="1">{"avgbs",#N/A,FALSE,"sum_mtd";"is",#N/A,FALSE,"sum_mtd"}</definedName>
    <definedName name="wrn.summary_mtd." localSheetId="1" hidden="1">{"avgbs",#N/A,FALSE,"sum_mtd";"is",#N/A,FALSE,"sum_mtd"}</definedName>
    <definedName name="wrn.summary_mtd." hidden="1">{"avgbs",#N/A,FALSE,"sum_mtd";"is",#N/A,FALSE,"sum_mtd"}</definedName>
    <definedName name="wrn.tp_clca_fs." localSheetId="16" hidden="1">{"avgbs",#N/A,FALSE,"tp_clca_fs";"is",#N/A,FALSE,"tp_clca_fs";"opexps",#N/A,FALSE,"tp_clca_fs"}</definedName>
    <definedName name="wrn.tp_clca_fs." localSheetId="1" hidden="1">{"avgbs",#N/A,FALSE,"tp_clca_fs";"is",#N/A,FALSE,"tp_clca_fs";"opexps",#N/A,FALSE,"tp_clca_fs"}</definedName>
    <definedName name="wrn.tp_clca_fs." hidden="1">{"avgbs",#N/A,FALSE,"tp_clca_fs";"is",#N/A,FALSE,"tp_clca_fs";"opexps",#N/A,FALSE,"tp_clca_fs"}</definedName>
    <definedName name="wrn.tplport_fs." localSheetId="16" hidden="1">{"avgbs",#N/A,FALSE,"tpl&amp;port_fs";"is",#N/A,FALSE,"tpl&amp;port_fs";"opexps",#N/A,FALSE,"tpl&amp;port_fs"}</definedName>
    <definedName name="wrn.tplport_fs." localSheetId="1" hidden="1">{"avgbs",#N/A,FALSE,"tpl&amp;port_fs";"is",#N/A,FALSE,"tpl&amp;port_fs";"opexps",#N/A,FALSE,"tpl&amp;port_fs"}</definedName>
    <definedName name="wrn.tplport_fs." hidden="1">{"avgbs",#N/A,FALSE,"tpl&amp;port_fs";"is",#N/A,FALSE,"tpl&amp;port_fs";"opexps",#N/A,FALSE,"tpl&amp;port_fs"}</definedName>
    <definedName name="wrn.wlca_fs." localSheetId="16" hidden="1">{"avgbs",#N/A,FALSE,"wlca_fs";"is",#N/A,FALSE,"wlca_fs";"opexps",#N/A,FALSE,"wlca_fs"}</definedName>
    <definedName name="wrn.wlca_fs." localSheetId="1"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16">#REF!</definedName>
    <definedName name="year1">#REF!</definedName>
    <definedName name="year2" localSheetId="16">#REF!</definedName>
    <definedName name="year2">#REF!</definedName>
    <definedName name="year3" localSheetId="16">#REF!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#REF!</definedName>
    <definedName name="yr" hidden="1">#REF!</definedName>
    <definedName name="YR_AFUDC">[37]LoadingRates!$B$56:$B$67</definedName>
    <definedName name="YROPR">[38]Setup!$N$82</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hidden="1">#REF!</definedName>
    <definedName name="YYEAR2">#REF!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16" hidden="1">#REF!</definedName>
    <definedName name="zz" hidden="1">#REF!</definedName>
    <definedName name="zzz" localSheetId="16"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8" i="36" l="1"/>
  <c r="S96" i="36"/>
  <c r="S78" i="36"/>
  <c r="S79" i="36"/>
  <c r="J24" i="37"/>
  <c r="J22" i="37"/>
  <c r="J60" i="37"/>
  <c r="J58" i="37"/>
  <c r="J57" i="37"/>
  <c r="J56" i="37"/>
  <c r="I56" i="37"/>
  <c r="J71" i="37"/>
  <c r="J73" i="37"/>
  <c r="J3" i="37"/>
  <c r="J5" i="37"/>
  <c r="J100" i="37"/>
  <c r="J101" i="37"/>
  <c r="J102" i="37"/>
  <c r="J103" i="37"/>
  <c r="J90" i="37"/>
  <c r="J89" i="37"/>
  <c r="J88" i="37"/>
  <c r="J91" i="37"/>
  <c r="I92" i="37"/>
  <c r="J92" i="37"/>
  <c r="J93" i="37"/>
  <c r="J76" i="37"/>
  <c r="J77" i="37"/>
  <c r="J78" i="37"/>
  <c r="R89" i="37"/>
  <c r="R87" i="37"/>
  <c r="I78" i="37"/>
  <c r="I77" i="37"/>
  <c r="I76" i="37"/>
  <c r="J45" i="37"/>
  <c r="J44" i="37"/>
  <c r="J43" i="37"/>
  <c r="J41" i="37"/>
  <c r="J40" i="37"/>
  <c r="I41" i="37"/>
  <c r="I43" i="37"/>
  <c r="I44" i="37"/>
  <c r="I45" i="37"/>
  <c r="J51" i="37"/>
  <c r="I15" i="37"/>
  <c r="J14" i="37"/>
  <c r="J15" i="37"/>
  <c r="J13" i="37" s="1"/>
  <c r="J32" i="37"/>
  <c r="J33" i="37"/>
  <c r="J31" i="37" s="1"/>
  <c r="J17" i="37"/>
  <c r="J35" i="37"/>
  <c r="P88" i="36"/>
  <c r="S85" i="36"/>
  <c r="S84" i="36"/>
  <c r="S83" i="36"/>
  <c r="S23" i="36"/>
  <c r="S24" i="36"/>
  <c r="S70" i="36"/>
  <c r="S69" i="36"/>
  <c r="S68" i="36"/>
  <c r="S66" i="36"/>
  <c r="S72" i="36"/>
  <c r="S58" i="36"/>
  <c r="S52" i="36"/>
  <c r="S53" i="36"/>
  <c r="S56" i="36"/>
  <c r="S55" i="36"/>
  <c r="S27" i="36"/>
  <c r="S28" i="36"/>
  <c r="S33" i="36"/>
  <c r="S31" i="36"/>
  <c r="S30" i="36"/>
  <c r="T8" i="36"/>
  <c r="U8" i="36"/>
  <c r="T9" i="36"/>
  <c r="U9" i="36"/>
  <c r="R8" i="36"/>
  <c r="R14" i="36"/>
  <c r="S14" i="36"/>
  <c r="S99" i="36" s="1"/>
  <c r="S12" i="36"/>
  <c r="S97" i="36" s="1"/>
  <c r="S11" i="36"/>
  <c r="S9" i="36" s="1"/>
  <c r="S5" i="36" s="1"/>
  <c r="R31" i="36"/>
  <c r="S8" i="36" l="1"/>
  <c r="S3" i="36" s="1"/>
  <c r="J10" i="37"/>
  <c r="J11" i="37"/>
  <c r="J28" i="37"/>
  <c r="J29" i="37"/>
  <c r="I95" i="37"/>
  <c r="H95" i="37"/>
  <c r="G95" i="37"/>
  <c r="F95" i="37"/>
  <c r="E95" i="37"/>
  <c r="I93" i="37"/>
  <c r="H93" i="37"/>
  <c r="G93" i="37"/>
  <c r="F93" i="37"/>
  <c r="E93" i="37"/>
  <c r="I90" i="37"/>
  <c r="H92" i="37"/>
  <c r="H89" i="37" s="1"/>
  <c r="G92" i="37"/>
  <c r="G89" i="37" s="1"/>
  <c r="F92" i="37"/>
  <c r="F89" i="37" s="1"/>
  <c r="E92" i="37"/>
  <c r="E90" i="37" s="1"/>
  <c r="I88" i="37"/>
  <c r="H88" i="37"/>
  <c r="G88" i="37"/>
  <c r="H78" i="37"/>
  <c r="G78" i="37"/>
  <c r="F78" i="37"/>
  <c r="H77" i="37"/>
  <c r="G77" i="37"/>
  <c r="F77" i="37"/>
  <c r="H76" i="37"/>
  <c r="G76" i="37"/>
  <c r="F76" i="37"/>
  <c r="I60" i="37"/>
  <c r="I58" i="37" s="1"/>
  <c r="H60" i="37"/>
  <c r="H57" i="37" s="1"/>
  <c r="G60" i="37"/>
  <c r="G58" i="37" s="1"/>
  <c r="F60" i="37"/>
  <c r="F56" i="37" s="1"/>
  <c r="E60" i="37"/>
  <c r="E56" i="37" s="1"/>
  <c r="F58" i="37"/>
  <c r="E58" i="37"/>
  <c r="E102" i="37" s="1"/>
  <c r="I57" i="37"/>
  <c r="F57" i="37"/>
  <c r="E57" i="37"/>
  <c r="I51" i="37"/>
  <c r="H51" i="37"/>
  <c r="G51" i="37"/>
  <c r="F51" i="37"/>
  <c r="E51" i="37"/>
  <c r="H45" i="37"/>
  <c r="G45" i="37"/>
  <c r="F45" i="37"/>
  <c r="E45" i="37"/>
  <c r="H44" i="37"/>
  <c r="G43" i="37"/>
  <c r="F43" i="37"/>
  <c r="E43" i="37"/>
  <c r="G41" i="37"/>
  <c r="F41" i="37"/>
  <c r="E41" i="37"/>
  <c r="I40" i="37"/>
  <c r="G40" i="37"/>
  <c r="F40" i="37"/>
  <c r="E40" i="37"/>
  <c r="I35" i="37"/>
  <c r="H35" i="37"/>
  <c r="G35" i="37"/>
  <c r="F35" i="37"/>
  <c r="E35" i="37"/>
  <c r="I33" i="37"/>
  <c r="H33" i="37"/>
  <c r="G33" i="37"/>
  <c r="F33" i="37"/>
  <c r="E33" i="37"/>
  <c r="I32" i="37"/>
  <c r="I29" i="37" s="1"/>
  <c r="H32" i="37"/>
  <c r="H29" i="37" s="1"/>
  <c r="G32" i="37"/>
  <c r="F32" i="37"/>
  <c r="F28" i="37" s="1"/>
  <c r="E32" i="37"/>
  <c r="E29" i="37" s="1"/>
  <c r="F31" i="37"/>
  <c r="E31" i="37"/>
  <c r="G29" i="37"/>
  <c r="F29" i="37"/>
  <c r="G28" i="37"/>
  <c r="I17" i="37"/>
  <c r="H17" i="37"/>
  <c r="G17" i="37"/>
  <c r="F17" i="37"/>
  <c r="E17" i="37"/>
  <c r="H15" i="37"/>
  <c r="G15" i="37"/>
  <c r="F15" i="37"/>
  <c r="E15" i="37"/>
  <c r="I14" i="37"/>
  <c r="I11" i="37" s="1"/>
  <c r="H14" i="37"/>
  <c r="H10" i="37" s="1"/>
  <c r="G14" i="37"/>
  <c r="G10" i="37" s="1"/>
  <c r="F14" i="37"/>
  <c r="F10" i="37" s="1"/>
  <c r="E14" i="37"/>
  <c r="E11" i="37" s="1"/>
  <c r="R69" i="36"/>
  <c r="R68" i="36"/>
  <c r="R58" i="36"/>
  <c r="R56" i="36"/>
  <c r="R55" i="36"/>
  <c r="R33" i="36"/>
  <c r="R30" i="36"/>
  <c r="R11" i="36"/>
  <c r="R70" i="36"/>
  <c r="R72" i="36"/>
  <c r="R85" i="36"/>
  <c r="R84" i="36"/>
  <c r="R83" i="36"/>
  <c r="R66" i="36"/>
  <c r="R99" i="36"/>
  <c r="R12" i="36"/>
  <c r="T12" i="20"/>
  <c r="P91" i="36"/>
  <c r="O91" i="36"/>
  <c r="N91" i="36"/>
  <c r="M91" i="36"/>
  <c r="L91" i="36"/>
  <c r="K91" i="36"/>
  <c r="J91" i="36"/>
  <c r="I91" i="36"/>
  <c r="H91" i="36"/>
  <c r="G91" i="36"/>
  <c r="F91" i="36"/>
  <c r="E91" i="36"/>
  <c r="P90" i="36"/>
  <c r="O90" i="36"/>
  <c r="N90" i="36"/>
  <c r="M90" i="36"/>
  <c r="L90" i="36"/>
  <c r="K90" i="36"/>
  <c r="J90" i="36"/>
  <c r="I90" i="36"/>
  <c r="H90" i="36"/>
  <c r="G90" i="36"/>
  <c r="F90" i="36"/>
  <c r="E90" i="36"/>
  <c r="P89" i="36"/>
  <c r="O89" i="36"/>
  <c r="N89" i="36"/>
  <c r="M89" i="36"/>
  <c r="L89" i="36"/>
  <c r="K89" i="36"/>
  <c r="J89" i="36"/>
  <c r="I89" i="36"/>
  <c r="H89" i="36"/>
  <c r="G89" i="36"/>
  <c r="F89" i="36"/>
  <c r="E89" i="36"/>
  <c r="O88" i="36"/>
  <c r="N88" i="36"/>
  <c r="M88" i="36"/>
  <c r="L88" i="36"/>
  <c r="K88" i="36"/>
  <c r="J88" i="36"/>
  <c r="I88" i="36"/>
  <c r="H88" i="36"/>
  <c r="G88" i="36"/>
  <c r="F88" i="36"/>
  <c r="E88" i="36"/>
  <c r="Q85" i="36"/>
  <c r="P85" i="36"/>
  <c r="O85" i="36"/>
  <c r="N85" i="36"/>
  <c r="M85" i="36"/>
  <c r="L85" i="36"/>
  <c r="K85" i="36"/>
  <c r="J85" i="36"/>
  <c r="I85" i="36"/>
  <c r="H85" i="36"/>
  <c r="Q84" i="36"/>
  <c r="P84" i="36"/>
  <c r="O84" i="36"/>
  <c r="N84" i="36"/>
  <c r="M84" i="36"/>
  <c r="L84" i="36"/>
  <c r="K84" i="36"/>
  <c r="J84" i="36"/>
  <c r="I84" i="36"/>
  <c r="H84" i="36"/>
  <c r="Q83" i="36"/>
  <c r="P83" i="36"/>
  <c r="O83" i="36"/>
  <c r="N83" i="36"/>
  <c r="M83" i="36"/>
  <c r="L83" i="36"/>
  <c r="K83" i="36"/>
  <c r="J83" i="36"/>
  <c r="I83" i="36"/>
  <c r="H83" i="36"/>
  <c r="Q75" i="36"/>
  <c r="P75" i="36"/>
  <c r="O75" i="36"/>
  <c r="N75" i="36"/>
  <c r="Q74" i="36"/>
  <c r="P74" i="36"/>
  <c r="O74" i="36"/>
  <c r="O69" i="36" s="1"/>
  <c r="N74" i="36"/>
  <c r="Q73" i="36"/>
  <c r="P73" i="36"/>
  <c r="O73" i="36"/>
  <c r="N73" i="36"/>
  <c r="Q70" i="36"/>
  <c r="P70" i="36"/>
  <c r="O70" i="36"/>
  <c r="N70" i="36"/>
  <c r="M70" i="36"/>
  <c r="L70" i="36"/>
  <c r="K70" i="36"/>
  <c r="J70" i="36"/>
  <c r="I70" i="36"/>
  <c r="Q69" i="36"/>
  <c r="P69" i="36"/>
  <c r="N69" i="36"/>
  <c r="M69" i="36"/>
  <c r="L69" i="36"/>
  <c r="K69" i="36"/>
  <c r="J69" i="36"/>
  <c r="I69" i="36"/>
  <c r="Q68" i="36"/>
  <c r="P68" i="36"/>
  <c r="O68" i="36"/>
  <c r="N68" i="36"/>
  <c r="M68" i="36"/>
  <c r="L68" i="36"/>
  <c r="K68" i="36"/>
  <c r="J68" i="36"/>
  <c r="I68" i="36"/>
  <c r="Q53" i="36" a="1"/>
  <c r="Q53" i="36" s="1"/>
  <c r="P53" i="36" a="1"/>
  <c r="P53" i="36" s="1"/>
  <c r="O53" i="36" a="1"/>
  <c r="O53" i="36" s="1"/>
  <c r="N53" i="36" a="1"/>
  <c r="N53" i="36" s="1"/>
  <c r="M53" i="36" a="1"/>
  <c r="M53" i="36" s="1"/>
  <c r="L53" i="36" a="1"/>
  <c r="L53" i="36" s="1"/>
  <c r="K53" i="36" a="1"/>
  <c r="K53" i="36" s="1"/>
  <c r="J53" i="36" a="1"/>
  <c r="J53" i="36" s="1"/>
  <c r="Q52" i="36" a="1"/>
  <c r="Q52" i="36" s="1"/>
  <c r="P52" i="36" a="1"/>
  <c r="P52" i="36" s="1"/>
  <c r="O52" i="36" a="1"/>
  <c r="O52" i="36" s="1"/>
  <c r="N52" i="36" a="1"/>
  <c r="N52" i="36" s="1"/>
  <c r="M52" i="36" a="1"/>
  <c r="M52" i="36" s="1"/>
  <c r="L52" i="36" a="1"/>
  <c r="L52" i="36" s="1"/>
  <c r="K52" i="36" a="1"/>
  <c r="K52" i="36" s="1"/>
  <c r="J52" i="36" a="1"/>
  <c r="J52" i="36" s="1"/>
  <c r="F49" i="36"/>
  <c r="Q45" i="36"/>
  <c r="P45" i="36"/>
  <c r="O45" i="36"/>
  <c r="N45" i="36"/>
  <c r="M45" i="36"/>
  <c r="L45" i="36"/>
  <c r="K45" i="36"/>
  <c r="J45" i="36"/>
  <c r="G45" i="36"/>
  <c r="F45" i="36"/>
  <c r="E45" i="36"/>
  <c r="H13" i="37" l="1"/>
  <c r="I13" i="37"/>
  <c r="I31" i="37"/>
  <c r="G91" i="37"/>
  <c r="H91" i="37"/>
  <c r="I91" i="37"/>
  <c r="R3" i="36"/>
  <c r="I103" i="37"/>
  <c r="H58" i="37"/>
  <c r="R97" i="36"/>
  <c r="G11" i="37"/>
  <c r="G31" i="37"/>
  <c r="E44" i="37"/>
  <c r="F90" i="37"/>
  <c r="R98" i="36"/>
  <c r="E13" i="37"/>
  <c r="H31" i="37"/>
  <c r="F44" i="37"/>
  <c r="G90" i="37"/>
  <c r="G73" i="37" s="1"/>
  <c r="F102" i="37"/>
  <c r="F11" i="37"/>
  <c r="F13" i="37"/>
  <c r="G44" i="37"/>
  <c r="E88" i="37"/>
  <c r="E91" i="37"/>
  <c r="G13" i="37"/>
  <c r="G103" i="37" s="1"/>
  <c r="G102" i="37"/>
  <c r="F88" i="37"/>
  <c r="F91" i="37"/>
  <c r="R79" i="36"/>
  <c r="R78" i="36"/>
  <c r="R96" i="36"/>
  <c r="F100" i="37"/>
  <c r="F3" i="37"/>
  <c r="F24" i="37"/>
  <c r="F22" i="37"/>
  <c r="F101" i="37"/>
  <c r="H103" i="37"/>
  <c r="I102" i="37"/>
  <c r="H28" i="37"/>
  <c r="G56" i="37"/>
  <c r="G71" i="37"/>
  <c r="E10" i="37"/>
  <c r="H11" i="37"/>
  <c r="H101" i="37" s="1"/>
  <c r="E28" i="37"/>
  <c r="H56" i="37"/>
  <c r="G57" i="37"/>
  <c r="E89" i="37"/>
  <c r="E71" i="37" s="1"/>
  <c r="I89" i="37"/>
  <c r="I73" i="37" s="1"/>
  <c r="H90" i="37"/>
  <c r="I10" i="37"/>
  <c r="I3" i="37" s="1"/>
  <c r="I28" i="37"/>
  <c r="R9" i="36"/>
  <c r="R5" i="36" s="1"/>
  <c r="R28" i="36"/>
  <c r="R27" i="36"/>
  <c r="R53" i="36"/>
  <c r="R52" i="36"/>
  <c r="C2" i="35"/>
  <c r="C2" i="34"/>
  <c r="W89" i="33"/>
  <c r="W69" i="33"/>
  <c r="W70" i="33"/>
  <c r="W85" i="33"/>
  <c r="H73" i="37" l="1"/>
  <c r="H102" i="37"/>
  <c r="H71" i="37"/>
  <c r="G24" i="37"/>
  <c r="H100" i="37"/>
  <c r="F73" i="37"/>
  <c r="F5" i="37"/>
  <c r="G5" i="37"/>
  <c r="E101" i="37"/>
  <c r="G3" i="37"/>
  <c r="I71" i="37"/>
  <c r="G101" i="37"/>
  <c r="F71" i="37"/>
  <c r="E73" i="37"/>
  <c r="E103" i="37"/>
  <c r="G100" i="37"/>
  <c r="G22" i="37"/>
  <c r="I101" i="37"/>
  <c r="F103" i="37"/>
  <c r="I24" i="37"/>
  <c r="I22" i="37"/>
  <c r="E5" i="37"/>
  <c r="E100" i="37"/>
  <c r="E3" i="37"/>
  <c r="H22" i="37"/>
  <c r="H24" i="37"/>
  <c r="H5" i="37"/>
  <c r="I5" i="37"/>
  <c r="I100" i="37"/>
  <c r="E24" i="37"/>
  <c r="E22" i="37"/>
  <c r="H3" i="37"/>
  <c r="R23" i="36"/>
  <c r="R24" i="36"/>
  <c r="C4" i="33"/>
  <c r="C4" i="20"/>
  <c r="C4" i="18"/>
  <c r="C4" i="17"/>
  <c r="C4" i="16"/>
  <c r="C4" i="30"/>
  <c r="C4" i="29"/>
  <c r="C4" i="11"/>
  <c r="C4" i="7"/>
  <c r="C4" i="6"/>
  <c r="C4" i="5"/>
  <c r="C4" i="35"/>
  <c r="C4" i="34"/>
  <c r="C55" i="34" l="1"/>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AE89" i="33"/>
  <c r="U19" i="20" l="1"/>
  <c r="U21" i="20" s="1"/>
  <c r="T19" i="20"/>
  <c r="T21" i="20" s="1"/>
  <c r="U18" i="20"/>
  <c r="U20" i="20" s="1"/>
  <c r="U22" i="20" s="1"/>
  <c r="T18" i="20"/>
  <c r="T20" i="20" s="1"/>
  <c r="T22" i="20" s="1"/>
  <c r="U17" i="20"/>
  <c r="T17" i="20"/>
  <c r="U12" i="20"/>
  <c r="U23" i="20"/>
  <c r="T23" i="20"/>
  <c r="Q20" i="20"/>
  <c r="Q22" i="20" s="1"/>
  <c r="Q21" i="20"/>
  <c r="Q23" i="20"/>
  <c r="C2" i="33"/>
  <c r="C2" i="30"/>
  <c r="C2" i="29"/>
  <c r="O26" i="20" l="1"/>
  <c r="O23" i="20"/>
  <c r="O22" i="20" l="1"/>
  <c r="C2" i="20" l="1"/>
  <c r="C2" i="18" l="1"/>
  <c r="C2" i="17"/>
  <c r="C2" i="16"/>
  <c r="C2" i="11" l="1"/>
  <c r="C2" i="7"/>
  <c r="C2" i="6"/>
  <c r="C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tc={D7EBFC27-8719-451A-8676-8256EDCD3B6F}</author>
    <author>Author</author>
    <author>tc={61FDBC61-EAED-4C03-9076-5198BE6A63BA}</author>
    <author>tc={8B4401A1-380A-4D77-8FEF-B96D0ED1FD39}</author>
  </authors>
  <commentList>
    <comment ref="S18" authorId="0" shapeId="0" xr:uid="{D7EBFC27-8719-451A-8676-8256EDCD3B6F}">
      <text>
        <t>[Threaded comment]
Your version of Excel allows you to read this threaded comment; however, any edits to it will get removed if the file is opened in a newer version of Excel. Learn more: https://go.microsoft.com/fwlink/?linkid=870924
Comment:
    [Mention was removed] - anything i changed or may have changed is in red on this tab &amp; table 1 &amp; table 2 for notifications (figured I would check what i could &amp; update while here)
Reply:
    Thanks [Mention was removed] appreciate the fast response, as always!</t>
      </text>
    </comment>
    <comment ref="D29" authorId="1" shapeId="0" xr:uid="{9BF5960F-1336-4ABB-8DCF-10AD7DAF92E7}">
      <text>
        <r>
          <rPr>
            <b/>
            <sz val="9"/>
            <color indexed="81"/>
            <rFont val="Tahoma"/>
            <family val="2"/>
          </rPr>
          <t>Author:</t>
        </r>
        <r>
          <rPr>
            <sz val="9"/>
            <color indexed="81"/>
            <rFont val="Tahoma"/>
            <family val="2"/>
          </rPr>
          <t xml:space="preserve">
THIS IS ODI COMPLIANCE</t>
        </r>
      </text>
    </comment>
    <comment ref="D34" authorId="1" shapeId="0" xr:uid="{CED73510-5B03-42A0-A896-A34106ECE553}">
      <text>
        <r>
          <rPr>
            <b/>
            <sz val="9"/>
            <color indexed="81"/>
            <rFont val="Tahoma"/>
            <family val="2"/>
          </rPr>
          <t>Author:</t>
        </r>
        <r>
          <rPr>
            <sz val="9"/>
            <color indexed="81"/>
            <rFont val="Tahoma"/>
            <family val="2"/>
          </rPr>
          <t xml:space="preserve">
THIS IS ODI COMPLIANCE</t>
        </r>
      </text>
    </comment>
    <comment ref="D54" authorId="1" shapeId="0" xr:uid="{756642E6-FE47-4D26-9F9F-F7F417BC1955}">
      <text>
        <r>
          <rPr>
            <b/>
            <sz val="9"/>
            <color indexed="81"/>
            <rFont val="Tahoma"/>
            <family val="2"/>
          </rPr>
          <t>Author:</t>
        </r>
        <r>
          <rPr>
            <sz val="9"/>
            <color indexed="81"/>
            <rFont val="Tahoma"/>
            <family val="2"/>
          </rPr>
          <t xml:space="preserve">
THESE R ORDER TYPE WITH "RISK</t>
        </r>
      </text>
    </comment>
    <comment ref="O72" authorId="2" shapeId="0" xr:uid="{61FDBC61-EAED-4C03-9076-5198BE6A63BA}">
      <text>
        <t>[Threaded comment]
Your version of Excel allows you to read this threaded comment; however, any edits to it will get removed if the file is opened in a newer version of Excel. Learn more: https://go.microsoft.com/fwlink/?linkid=870924
Comment:
    80,938 provided by AmberB. Will overwrite with Matthew N's data when received
Reply:
    99,435 provided by Matthew N as official #.</t>
      </text>
    </comment>
    <comment ref="P72" authorId="3" shapeId="0" xr:uid="{8B4401A1-380A-4D77-8FEF-B96D0ED1FD39}">
      <text>
        <t>[Threaded comment]
Your version of Excel allows you to read this threaded comment; however, any edits to it will get removed if the file is opened in a newer version of Excel. Learn more: https://go.microsoft.com/fwlink/?linkid=870924
Comment:
    71,318 provided by Amber B. Will overwrite when Matt Ns numbers come in.
Reply:
    Matt N - 70,837 for Q3 (JM)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<sst xmlns="http://schemas.openxmlformats.org/spreadsheetml/2006/main" count="6279" uniqueCount="1443">
  <si>
    <t>Yes</t>
  </si>
  <si>
    <t>No</t>
  </si>
  <si>
    <t>&lt;-- for dropdowns</t>
  </si>
  <si>
    <t>Office of Energy Infrastructure Safety Attachment 3</t>
  </si>
  <si>
    <t>Wildifire Mitigation Plan Quarterly report - non-spatial data template</t>
  </si>
  <si>
    <t>Instructions for use</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</si>
  <si>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</si>
  <si>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</si>
  <si>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</si>
  <si>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</si>
  <si>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</si>
  <si>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 </t>
  </si>
  <si>
    <t xml:space="preserve">In future submissions, report updated projected numbers if / when projections have changed, and report actuals once the quarter / year has passed. </t>
  </si>
  <si>
    <t>For data required annually rather than quarterly (see Tables 7.2 - 10, 12), report for entire year even if part of the year is projected. Once year has passed, update cell with actuals</t>
  </si>
  <si>
    <r>
      <t xml:space="preserve">Some tables will have additional instructions provided in a </t>
    </r>
    <r>
      <rPr>
        <b/>
        <sz val="11"/>
        <color rgb="FF000000"/>
        <rFont val="Calibri"/>
        <family val="2"/>
      </rPr>
      <t>Notes</t>
    </r>
    <r>
      <rPr>
        <sz val="11"/>
        <color rgb="FF000000"/>
        <rFont val="Calibri"/>
        <family val="2"/>
      </rPr>
      <t xml:space="preserve"> box located in cells D2 - D4 </t>
    </r>
  </si>
  <si>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</si>
  <si>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</si>
  <si>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t>
  </si>
  <si>
    <t>Do not add or manipulate the template for any of the tabs</t>
  </si>
  <si>
    <t>Update the below table to establish which year, quarter of the WMP cycle this submission this represents.</t>
  </si>
  <si>
    <t>Utility</t>
  </si>
  <si>
    <t>Southern California Edison Company</t>
  </si>
  <si>
    <t>First year of 3-year WMP cycle</t>
  </si>
  <si>
    <t>Submission year</t>
  </si>
  <si>
    <t>Submission quarter</t>
  </si>
  <si>
    <t>Q2</t>
  </si>
  <si>
    <t>Date Modified</t>
  </si>
  <si>
    <t>Table 1: Recent performance on progress metrics</t>
  </si>
  <si>
    <t>Table 1 Row #</t>
  </si>
  <si>
    <t>Metric type</t>
  </si>
  <si>
    <t>#</t>
  </si>
  <si>
    <t>Progress metric name</t>
  </si>
  <si>
    <t>1. Grid condition findings from inspection - Distribution lines in HFTD</t>
  </si>
  <si>
    <t>1.a.</t>
  </si>
  <si>
    <t>Number of circuit miles inspected from patrol inspections in HFTD - Distribution lines</t>
  </si>
  <si>
    <t>1. Grid condition findings from inspection - Distribution lines total</t>
  </si>
  <si>
    <t>1.a.ii.</t>
  </si>
  <si>
    <t>Number of total circuit miles inspected from patrol inspections - Distribution lines</t>
  </si>
  <si>
    <t>HFTD</t>
  </si>
  <si>
    <t>Total Terr</t>
  </si>
  <si>
    <t>Dist Patrol Total</t>
  </si>
  <si>
    <t>Conversion</t>
  </si>
  <si>
    <t>NON HF</t>
  </si>
  <si>
    <t>Amber's Inputs</t>
  </si>
  <si>
    <t>1.b.</t>
  </si>
  <si>
    <t>Number of circuit miles inspected from detailed inspections in HFTD - Distribution lines</t>
  </si>
  <si>
    <t>1.b and 1.b.ii are a sum of the four inspection types below (ODI, EOI-CLOSED, HFRI, and Aerial)</t>
  </si>
  <si>
    <t>1.b.ii.</t>
  </si>
  <si>
    <t>Number of total circuit miles inspected from detailed inspections - Distribution lines</t>
  </si>
  <si>
    <t>Overhead Detailed Inspections</t>
  </si>
  <si>
    <t>67 &amp; 75</t>
  </si>
  <si>
    <t>Enhanced Overhead Inspections</t>
  </si>
  <si>
    <t xml:space="preserve">Same # used for Total Terr &amp; HFTD </t>
  </si>
  <si>
    <t>Total Terr (HF as well)</t>
  </si>
  <si>
    <t>High Fire Risk Informed Inspections</t>
  </si>
  <si>
    <t>NA</t>
  </si>
  <si>
    <t>69 &amp; 77</t>
  </si>
  <si>
    <t>Totals</t>
  </si>
  <si>
    <t xml:space="preserve">Aerial </t>
  </si>
  <si>
    <t>3 (65%)</t>
  </si>
  <si>
    <t>2 (32%)</t>
  </si>
  <si>
    <t>1 (3%)</t>
  </si>
  <si>
    <t>Matthew's Inputs</t>
  </si>
  <si>
    <t>1.c.</t>
  </si>
  <si>
    <t>Number of circuit miles inspected from other inspections (list types of "other" inspections in comments) in HFTD - Distribution lines</t>
  </si>
  <si>
    <t>1.c.ii.</t>
  </si>
  <si>
    <t>Number of total circuit miles inspected from other inspections (list types of "other" inspections in comments) - Distribution lines</t>
  </si>
  <si>
    <t>IR Scan (HF Only-Already in Cir Mi)</t>
  </si>
  <si>
    <t>71 &amp; 79</t>
  </si>
  <si>
    <t>Lester Hirata's Inputs</t>
  </si>
  <si>
    <t>IPI Total</t>
  </si>
  <si>
    <t>***Multiply raw #'s from IPI dashboard (original source inputs found in quarterly Gary S folders) by the corrective conversion multipliers***</t>
  </si>
  <si>
    <t>Gary Samuelson</t>
  </si>
  <si>
    <t>IPI HFTD</t>
  </si>
  <si>
    <t>Table 2. Metric 2.d.  Utility inspection findings - Distribution</t>
  </si>
  <si>
    <t>Number of distribution circuit miles inspected</t>
  </si>
  <si>
    <t>Non- HFTD</t>
  </si>
  <si>
    <t>Q1</t>
  </si>
  <si>
    <t>Q3</t>
  </si>
  <si>
    <t>Q4</t>
  </si>
  <si>
    <t>1. Grid condition findings from inspection - Transmission lines in HFTD</t>
  </si>
  <si>
    <t>1.a.iii.</t>
  </si>
  <si>
    <r>
      <t xml:space="preserve">Number of circuit miles inspected from </t>
    </r>
    <r>
      <rPr>
        <b/>
        <sz val="11"/>
        <color rgb="FF000000"/>
        <rFont val="Calibri"/>
        <family val="2"/>
        <scheme val="minor"/>
      </rPr>
      <t xml:space="preserve">patrol </t>
    </r>
    <r>
      <rPr>
        <sz val="11"/>
        <color theme="1"/>
        <rFont val="Calibri"/>
        <family val="2"/>
        <scheme val="minor"/>
      </rPr>
      <t>inspections</t>
    </r>
    <r>
      <rPr>
        <sz val="11"/>
        <color rgb="FFFF0000"/>
        <rFont val="Calibri"/>
        <family val="2"/>
        <scheme val="minor"/>
      </rPr>
      <t xml:space="preserve"> in HFTD</t>
    </r>
    <r>
      <rPr>
        <sz val="11"/>
        <color theme="1"/>
        <rFont val="Calibri"/>
        <family val="2"/>
        <scheme val="minor"/>
      </rPr>
      <t xml:space="preserve"> - Transmission lines</t>
    </r>
  </si>
  <si>
    <t>***DO CONVERSION TABLES BEFORE UPDATING METRIC ROWS***</t>
  </si>
  <si>
    <t>1. Grid condition findings from inspection - Transmission lines total</t>
  </si>
  <si>
    <t>1.a.iv.</t>
  </si>
  <si>
    <r>
      <t xml:space="preserve">Number of </t>
    </r>
    <r>
      <rPr>
        <sz val="11"/>
        <color rgb="FFFF0000"/>
        <rFont val="Calibri"/>
        <family val="2"/>
        <scheme val="minor"/>
      </rPr>
      <t>total circuit miles</t>
    </r>
    <r>
      <rPr>
        <sz val="11"/>
        <color rgb="FF000000"/>
        <rFont val="Calibri"/>
        <family val="2"/>
        <scheme val="minor"/>
      </rPr>
      <t xml:space="preserve"> inspected from </t>
    </r>
    <r>
      <rPr>
        <b/>
        <sz val="11"/>
        <color rgb="FF000000"/>
        <rFont val="Calibri"/>
        <family val="2"/>
        <scheme val="minor"/>
      </rPr>
      <t>patrol</t>
    </r>
    <r>
      <rPr>
        <sz val="11"/>
        <color rgb="FF000000"/>
        <rFont val="Calibri"/>
        <family val="2"/>
        <scheme val="minor"/>
      </rPr>
      <t xml:space="preserve"> inspections - Transmission lines</t>
    </r>
  </si>
  <si>
    <t>Trans Patrol Total</t>
  </si>
  <si>
    <t>***</t>
  </si>
  <si>
    <t>&lt;--Use these to answer Table 1 questions below….Then take counts of Det/Routine(Patro) Insep divide by 1175 (which is the total Trans cir) and then multiply times 13,068--&gt;</t>
  </si>
  <si>
    <t>Patrol</t>
  </si>
  <si>
    <t>N/a</t>
  </si>
  <si>
    <t>Total Transmission Circuit Miles</t>
  </si>
  <si>
    <t>(From Angelo's Q12020 Calc Sheet)</t>
  </si>
  <si>
    <t>Total HF</t>
  </si>
  <si>
    <t>Total Territory</t>
  </si>
  <si>
    <t>Bertha's Inputs</t>
  </si>
  <si>
    <t>1.b.iv.</t>
  </si>
  <si>
    <r>
      <t xml:space="preserve">Number of circuit miles inspected from </t>
    </r>
    <r>
      <rPr>
        <b/>
        <sz val="11"/>
        <color rgb="FF000000"/>
        <rFont val="Calibri"/>
        <family val="2"/>
        <scheme val="minor"/>
      </rPr>
      <t>detailed</t>
    </r>
    <r>
      <rPr>
        <sz val="11"/>
        <color rgb="FF000000"/>
        <rFont val="Calibri"/>
        <family val="2"/>
        <scheme val="minor"/>
      </rPr>
      <t xml:space="preserve"> inspections </t>
    </r>
    <r>
      <rPr>
        <sz val="11"/>
        <color rgb="FFFF0000"/>
        <rFont val="Calibri"/>
        <family val="2"/>
        <scheme val="minor"/>
      </rPr>
      <t>in HFTD</t>
    </r>
    <r>
      <rPr>
        <sz val="11"/>
        <color rgb="FF000000"/>
        <rFont val="Calibri"/>
        <family val="2"/>
        <scheme val="minor"/>
      </rPr>
      <t xml:space="preserve"> - Transmission lines</t>
    </r>
  </si>
  <si>
    <r>
      <t>Number of</t>
    </r>
    <r>
      <rPr>
        <sz val="11"/>
        <color rgb="FFFF0000"/>
        <rFont val="Calibri"/>
        <family val="2"/>
        <scheme val="minor"/>
      </rPr>
      <t xml:space="preserve"> total circuit miles</t>
    </r>
    <r>
      <rPr>
        <sz val="11"/>
        <color rgb="FF000000"/>
        <rFont val="Calibri"/>
        <family val="2"/>
        <scheme val="minor"/>
      </rPr>
      <t xml:space="preserve"> inspected from </t>
    </r>
    <r>
      <rPr>
        <b/>
        <sz val="11"/>
        <color rgb="FF000000"/>
        <rFont val="Calibri"/>
        <family val="2"/>
        <scheme val="minor"/>
      </rPr>
      <t>detailed</t>
    </r>
    <r>
      <rPr>
        <sz val="11"/>
        <color rgb="FF000000"/>
        <rFont val="Calibri"/>
        <family val="2"/>
        <scheme val="minor"/>
      </rPr>
      <t xml:space="preserve"> inspections - Transmission lines</t>
    </r>
  </si>
  <si>
    <t>Trans Detailed Total</t>
  </si>
  <si>
    <t>Detailed</t>
  </si>
  <si>
    <t>Trans HFRA Total (HF Only)</t>
  </si>
  <si>
    <t>HFRA</t>
  </si>
  <si>
    <t>Ashley/Mo's Inputs</t>
  </si>
  <si>
    <t>Trans Aerial Total</t>
  </si>
  <si>
    <t>Aerial</t>
  </si>
  <si>
    <t>84 &amp; 91</t>
  </si>
  <si>
    <t>1.c.iii.</t>
  </si>
  <si>
    <r>
      <t xml:space="preserve">Number of circuit miles inspected from other inspections (list types of </t>
    </r>
    <r>
      <rPr>
        <b/>
        <sz val="11"/>
        <color rgb="FF000000"/>
        <rFont val="Calibri"/>
        <family val="2"/>
        <scheme val="minor"/>
      </rPr>
      <t>"other"</t>
    </r>
    <r>
      <rPr>
        <sz val="11"/>
        <color rgb="FF000000"/>
        <rFont val="Calibri"/>
        <family val="2"/>
        <scheme val="minor"/>
      </rPr>
      <t xml:space="preserve"> inspections in comments) </t>
    </r>
    <r>
      <rPr>
        <sz val="11"/>
        <color rgb="FFFF0000"/>
        <rFont val="Calibri"/>
        <family val="2"/>
        <scheme val="minor"/>
      </rPr>
      <t>in HFTD</t>
    </r>
    <r>
      <rPr>
        <sz val="11"/>
        <color rgb="FF000000"/>
        <rFont val="Calibri"/>
        <family val="2"/>
        <scheme val="minor"/>
      </rPr>
      <t xml:space="preserve"> - Transmission lines</t>
    </r>
  </si>
  <si>
    <t>1.c.iv.</t>
  </si>
  <si>
    <r>
      <t xml:space="preserve">Number of </t>
    </r>
    <r>
      <rPr>
        <sz val="11"/>
        <color rgb="FFFF0000"/>
        <rFont val="Calibri"/>
        <family val="2"/>
        <scheme val="minor"/>
      </rPr>
      <t>total circuit miles</t>
    </r>
    <r>
      <rPr>
        <sz val="11"/>
        <color rgb="FF000000"/>
        <rFont val="Calibri"/>
        <family val="2"/>
        <scheme val="minor"/>
      </rPr>
      <t xml:space="preserve"> inspected from other inspections (list types of </t>
    </r>
    <r>
      <rPr>
        <b/>
        <sz val="11"/>
        <color rgb="FF000000"/>
        <rFont val="Calibri"/>
        <family val="2"/>
        <scheme val="minor"/>
      </rPr>
      <t xml:space="preserve">"other" </t>
    </r>
    <r>
      <rPr>
        <sz val="11"/>
        <color rgb="FF000000"/>
        <rFont val="Calibri"/>
        <family val="2"/>
        <scheme val="minor"/>
      </rPr>
      <t>inspections in comments) - Transmission lines</t>
    </r>
  </si>
  <si>
    <t>Trans IR Corona Total</t>
  </si>
  <si>
    <t>IR Corona</t>
  </si>
  <si>
    <t>86 &amp; 93</t>
  </si>
  <si>
    <t>Kristen Kelly</t>
  </si>
  <si>
    <t>***Q1 Revised***</t>
  </si>
  <si>
    <t>Trans IPI Total</t>
  </si>
  <si>
    <t>(From Kellys File)</t>
  </si>
  <si>
    <t>IPI</t>
  </si>
  <si>
    <r>
      <t>Table 2. Metric 2.d.ii</t>
    </r>
    <r>
      <rPr>
        <sz val="11"/>
        <color rgb="FF000000"/>
        <rFont val="Calibri"/>
        <family val="2"/>
        <scheme val="minor"/>
      </rPr>
      <t xml:space="preserve">  Utility inspection findings - Distribution</t>
    </r>
  </si>
  <si>
    <t>Number of transmission circuit miles inspected</t>
  </si>
  <si>
    <t>Notes:</t>
  </si>
  <si>
    <t>Table No.</t>
  </si>
  <si>
    <t>Transmission lines refer to all lines at or above 65kV, and distribution lines refer to all lines below 65kV.</t>
  </si>
  <si>
    <t>Note: These columns are placeholders for future QR submissions.</t>
  </si>
  <si>
    <t>Unit(s)</t>
  </si>
  <si>
    <t>Comments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</si>
  <si>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</si>
  <si>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</si>
  <si>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This row is the sum of the four detailed inspection programs found in the submetrics at the bottom of this table. 2021 year-end data is going through final quality assurance review and if any changes are needed, they will be updated in the next quarterly submission.</t>
  </si>
  <si>
    <t>This row is the sum of the two programs below that are considered as "other" and found in the submetrics at the bottom of this table</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</si>
  <si>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</si>
  <si>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</si>
  <si>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</si>
  <si>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</si>
  <si>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</si>
  <si>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</si>
  <si>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</si>
  <si>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</si>
  <si>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</si>
  <si>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</si>
  <si>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</si>
  <si>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</si>
  <si>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</si>
  <si>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</si>
  <si>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</si>
  <si>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</si>
  <si>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</si>
  <si>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</si>
  <si>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</si>
  <si>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This row is the sum of the four detailed inspection programs found in the submetrics at the bottom of this table.</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</si>
  <si>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</si>
  <si>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</si>
  <si>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</si>
  <si>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</si>
  <si>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</si>
  <si>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</si>
  <si>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</si>
  <si>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</si>
  <si>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</si>
  <si>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Number of circuit miles inspected from patrol inspections in HFTD - Transmission lines</t>
  </si>
  <si>
    <t>Number of circuit miles inspected from detailed inspections in HFTD - Transmission lines</t>
  </si>
  <si>
    <t>This row is the sum of the three detailed inspection programs and found in the submetrics section at the bottom of this table.</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</si>
  <si>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</si>
  <si>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</si>
  <si>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</si>
  <si>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</si>
  <si>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</si>
  <si>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</si>
  <si>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</si>
  <si>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</si>
  <si>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</si>
  <si>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Number of total circuit miles inspected from patrol inspections - Transmission lines</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</si>
  <si>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</si>
  <si>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Number of total circuit miles inspected from detailed inspections - Transmission lines</t>
  </si>
  <si>
    <t>This row is the sum of the three detailed inspection found in the submetrics section at the bottom of this table.</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</si>
  <si>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</si>
  <si>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</si>
  <si>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</si>
  <si>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</si>
  <si>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</si>
  <si>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</si>
  <si>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</si>
  <si>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</si>
  <si>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</si>
  <si>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</si>
  <si>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</si>
  <si>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</si>
  <si>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</si>
  <si>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</si>
  <si>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r>
      <t xml:space="preserve">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 </t>
    </r>
    <r>
      <rPr>
        <sz val="11"/>
        <color rgb="FFFF0000"/>
        <rFont val="Calibri"/>
        <family val="2"/>
        <scheme val="minor"/>
      </rPr>
      <t>The historical numbers were updated as a calculation error was discovered.</t>
    </r>
  </si>
  <si>
    <t>2.a.ii</t>
  </si>
  <si>
    <t>Number of spans insepcted for vegetation compliance - total</t>
  </si>
  <si>
    <t># of spans inspected for vegetation compliance</t>
  </si>
  <si>
    <r>
      <t xml:space="preserve">SCE tracks completed vegetation compliance inspections by circuit miles. In order to present completed vegetation compliance inspections in the requested format, SCE divided the recorded circuit miles inspected by the calculated average span length. </t>
    </r>
    <r>
      <rPr>
        <sz val="11"/>
        <color rgb="FFFF0000"/>
        <rFont val="Calibri"/>
        <family val="2"/>
        <scheme val="minor"/>
      </rPr>
      <t>The historical numbers were updated as a calculation error was discovered.</t>
    </r>
  </si>
  <si>
    <t>2. Vegetation clearance findings from inspection - in HFTD</t>
  </si>
  <si>
    <t>2.b.i</t>
  </si>
  <si>
    <t>Number of spans insepcted where at least some vegetation was found in non-compliant condition in HFTD</t>
  </si>
  <si>
    <r>
      <t xml:space="preserve">SCE tracks findings by count and does not record specific data that associate the findings to a specific span. Therefore SCE is unable to understand how many findings are on each span. The number being presented are just the counts of findings. </t>
    </r>
    <r>
      <rPr>
        <sz val="11"/>
        <color rgb="FFFF0000"/>
        <rFont val="Calibri"/>
        <family val="2"/>
        <scheme val="minor"/>
      </rPr>
      <t>The historical numbers were updated as a calculation error was discovered.</t>
    </r>
  </si>
  <si>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</si>
  <si>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</si>
  <si>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</si>
  <si>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</si>
  <si>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</si>
  <si>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</si>
  <si>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</si>
  <si>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</si>
  <si>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</si>
  <si>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</si>
  <si>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</si>
  <si>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</si>
  <si>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</si>
  <si>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r>
      <t>Table 1 Sub Metrics</t>
    </r>
    <r>
      <rPr>
        <b/>
        <sz val="14"/>
        <color theme="1"/>
        <rFont val="Calibri"/>
        <family val="2"/>
        <scheme val="minor"/>
      </rPr>
      <t>:</t>
    </r>
  </si>
  <si>
    <t>Number of circuit miles inspected from detailed inspections in HFTD - Distribution lines (Subtotals)</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</si>
  <si>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</si>
  <si>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</si>
  <si>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</si>
  <si>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Number of circuit miles inspected from other inspections (list types of "other" inspections in comments) in HFTD - Distribution lines (Subtotals)</t>
  </si>
  <si>
    <t>Infrared Scan</t>
  </si>
  <si>
    <t>For 2020, SCE tracks the completed asset inspected by year and in order to represent the 2020 completed asset inspection by quarter, SCE evenly distributed the completed inspections to each of the four quarters in 2020.</t>
  </si>
  <si>
    <t>Intrusive Pole Inspections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</si>
  <si>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</si>
  <si>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Number of total circuit miles inspected from detailed inspections - Distribution lines (Subtotals)</t>
  </si>
  <si>
    <t>High fire Risk Informed Inspections</t>
  </si>
  <si>
    <t>For 2020, SCE tracks the completed asset inspected by the year and in order to represent the 2020 completed asset inspection by quarter, SCE just evenly distributed the completed inspections to each of the four quarters in 2020.</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</si>
  <si>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</si>
  <si>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1.b.iii.</t>
  </si>
  <si>
    <t>Detailed Inspections</t>
  </si>
  <si>
    <r>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r>
    <r>
      <rPr>
        <sz val="11"/>
        <color rgb="FFFF0000"/>
        <rFont val="Calibri"/>
        <family val="2"/>
        <scheme val="minor"/>
      </rPr>
      <t>An error was found in the calculation methodology for the historical years, therefore the outlined methodology was properly applied and the historical numbers were updated.</t>
    </r>
  </si>
  <si>
    <t>High Fire Inspections</t>
  </si>
  <si>
    <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sz val="11"/>
        <color rgb="FFFF0000"/>
        <rFont val="Calibri"/>
        <family val="2"/>
        <scheme val="minor"/>
      </rPr>
      <t>A correction was made to the Q1 value as it incorrectly included some Q2 inspections.</t>
    </r>
  </si>
  <si>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</si>
  <si>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</si>
  <si>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Number of total circuit miles inspected from other inspections (list types of "other" inspections in comments) - Transmission lines (SubTotals)</t>
  </si>
  <si>
    <t>For 2020, SCE tracked the completed inspections by the year. In order to represent the 2020 completed inspection by quarter, SCE evenly distributed the completed inspections to each of the four quarters evenly in 2020.</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</si>
  <si>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</si>
  <si>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</si>
  <si>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</si>
  <si>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</si>
  <si>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</si>
  <si>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</si>
  <si>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</si>
  <si>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</si>
  <si>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</si>
  <si>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</si>
  <si>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</si>
  <si>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</si>
  <si>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</si>
  <si>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</si>
  <si>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</si>
  <si>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Number of wires down</t>
  </si>
  <si>
    <t xml:space="preserve">Number of wires down per year </t>
  </si>
  <si>
    <t>Number of outage events not caused by contact with vegetation</t>
  </si>
  <si>
    <t>Number of outage events per year</t>
  </si>
  <si>
    <t xml:space="preserve">Number of outage events caused by contact with vegetation </t>
  </si>
  <si>
    <t>2. Utility inspection findings - Distribution</t>
  </si>
  <si>
    <t>2.a.</t>
  </si>
  <si>
    <t>Number of Level 1 findings (distribution)</t>
  </si>
  <si>
    <t>N/A</t>
  </si>
  <si>
    <t>2.b.</t>
  </si>
  <si>
    <t>Number of Level 2 findings (distribution)</t>
  </si>
  <si>
    <t>2.c.</t>
  </si>
  <si>
    <t>Number of Level 3 findings (distribution)</t>
  </si>
  <si>
    <t>2.d.</t>
  </si>
  <si>
    <t>2021 year-end data is going through final quality assurance review and if any changes are needed, they will be updated in the next quarterly submission.</t>
  </si>
  <si>
    <t>2. Utility inspection findings - Transmission</t>
  </si>
  <si>
    <t>Number of Level 1 findings (transmission)</t>
  </si>
  <si>
    <t>Number of Level 2 findings (transmission)</t>
  </si>
  <si>
    <t>2.c.ii</t>
  </si>
  <si>
    <t>Number of Level 3 findings (transmission)</t>
  </si>
  <si>
    <t>2.d.ii</t>
  </si>
  <si>
    <t>Fatalities due to utility-related ignitions (total)</t>
  </si>
  <si>
    <t>Injuries due to utility-related igntions (total)</t>
  </si>
  <si>
    <t xml:space="preserve">4. Value of assets destroyed by utility-related ignitions, listed by asset type </t>
  </si>
  <si>
    <t>4.a.</t>
  </si>
  <si>
    <t>Value of assets destroyed by utility-related ignitions (total)</t>
  </si>
  <si>
    <t>5. Structures damaged or destroyed by utility-related ignitions</t>
  </si>
  <si>
    <t>5.a.</t>
  </si>
  <si>
    <t>Number of structures destroyed by utility-related ignitions (total)</t>
  </si>
  <si>
    <t>5.b.</t>
  </si>
  <si>
    <t>Critical infrastructure damaged/destroyed by utility-rleated ignitions (total)</t>
  </si>
  <si>
    <t>6. Acreage burned by utility-related ignitions</t>
  </si>
  <si>
    <t>6.a.</t>
  </si>
  <si>
    <t>Acreage burned by utility-rleated ignitions</t>
  </si>
  <si>
    <t>7. Number of utility-related ignitions</t>
  </si>
  <si>
    <t>7.a.</t>
  </si>
  <si>
    <t xml:space="preserve">Number of ignitions (total) according to existing ignition data reporting requirement </t>
  </si>
  <si>
    <t>7.b.</t>
  </si>
  <si>
    <t xml:space="preserve">Number of ignitions </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</si>
  <si>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</si>
  <si>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</si>
  <si>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</si>
  <si>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</si>
  <si>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</si>
  <si>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</si>
  <si>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r>
      <t>Table 2 Sub Metrics</t>
    </r>
    <r>
      <rPr>
        <b/>
        <sz val="14"/>
        <color theme="1"/>
        <rFont val="Calibri"/>
        <family val="2"/>
        <scheme val="minor"/>
      </rPr>
      <t>:</t>
    </r>
  </si>
  <si>
    <t>Unknown</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</si>
  <si>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</si>
  <si>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</si>
  <si>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</si>
  <si>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</si>
  <si>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</si>
  <si>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</si>
  <si>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</si>
  <si>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</si>
  <si>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</si>
  <si>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Factors outside of SCE's control (e.g., wind, live fuel moisture) have a significant effect on CPUC reportable ignition counts in HFRA.</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</si>
  <si>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</si>
  <si>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</si>
  <si>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</si>
  <si>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</si>
  <si>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</si>
  <si>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</si>
  <si>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</si>
  <si>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</si>
  <si>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</si>
  <si>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</si>
  <si>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</si>
  <si>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</si>
  <si>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</si>
  <si>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</si>
  <si>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</si>
  <si>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</si>
  <si>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Total # of customers de-energized</t>
  </si>
  <si>
    <t>Count of customers de-energized, with duplicates, per year</t>
  </si>
  <si>
    <t>To measure the scale of impact of outages due to PSPS to customers, with duplicates</t>
  </si>
  <si>
    <t>Not Applicable</t>
  </si>
  <si>
    <t xml:space="preserve">Refer to Table 11, # 4.a. </t>
  </si>
  <si>
    <t>Number of customers</t>
  </si>
  <si>
    <t>None</t>
  </si>
  <si>
    <t>Average duration of de-energization across all customers.</t>
  </si>
  <si>
    <t>Average outage duration (hours per customer) experienced by PSPS de-energization per customer de-energized</t>
  </si>
  <si>
    <t>Of the customers de-energized due to PSPS, to measure the magnitude of the effect of the PSPS de-energization</t>
  </si>
  <si>
    <t>Hours</t>
  </si>
  <si>
    <t>Applies to each instance of a customer being de-energized due to PSPS</t>
  </si>
  <si>
    <t>Timeliness and accuracy of PSPS notifications</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</si>
  <si>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</si>
  <si>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</si>
  <si>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</si>
  <si>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</si>
  <si>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Percentage</t>
  </si>
  <si>
    <t>% of customers notified prior to a PSPS event that did not impact them</t>
  </si>
  <si>
    <t>% of customers notified of potential de-energization that were not de-energized for that PSPS event (on a total customer basis)
1 - (# of total customers de-energized / # of imminent de-energization notifications sent)</t>
  </si>
  <si>
    <t>To measure the occurrence of PSPS notifications and de-energizations</t>
  </si>
  <si>
    <r>
      <t xml:space="preserve">% of customers notified of </t>
    </r>
    <r>
      <rPr>
        <sz val="11"/>
        <color rgb="FFFF0000"/>
        <rFont val="Calibri"/>
        <family val="2"/>
      </rPr>
      <t>imminent</t>
    </r>
    <r>
      <rPr>
        <sz val="11"/>
        <color rgb="FF000000"/>
        <rFont val="Calibri"/>
        <family val="2"/>
      </rPr>
      <t xml:space="preserve"> potential de-energization that were not de-energized for that PSPS event (on a total customer basis)</t>
    </r>
  </si>
  <si>
    <t>This data was not recorded prior to 2020.</t>
  </si>
  <si>
    <t>Table 4: Fatalities due to utility wildfire mitigation initiatives</t>
  </si>
  <si>
    <t>1. Fatalities - Full-time Employee</t>
  </si>
  <si>
    <t>Fatalities due to utility inspection - Full-time employee</t>
  </si>
  <si>
    <t># fatalities</t>
  </si>
  <si>
    <t>By providing this data, SCE is not admitting: 1) any responsibility or liability for any incident reported herein or 2) that a wildfire mitigation activity caused a fatality.</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</si>
  <si>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</si>
  <si>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</si>
  <si>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</si>
  <si>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</si>
  <si>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</si>
  <si>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</si>
  <si>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</si>
  <si>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</si>
  <si>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</si>
  <si>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</si>
  <si>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</si>
  <si>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</si>
  <si>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</si>
  <si>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</si>
  <si>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</si>
  <si>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</si>
  <si>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</si>
  <si>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</si>
  <si>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</si>
  <si>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</si>
  <si>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t>
  </si>
  <si>
    <t>1. OSHA injuries - Full-time Employee</t>
  </si>
  <si>
    <t>OSHA injuries due to utility inspection - Full-time employee</t>
  </si>
  <si>
    <t># OSHA-reportable injuries</t>
  </si>
  <si>
    <t>By providing this data, SCE is not admitting that 1) any responsibility or liability for any incident reported herein or 2) that a wildfire mitigation activity caused an injury.</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</si>
  <si>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</si>
  <si>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</si>
  <si>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</si>
  <si>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</si>
  <si>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</si>
  <si>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</si>
  <si>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</si>
  <si>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</si>
  <si>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</si>
  <si>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</si>
  <si>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</si>
  <si>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</si>
  <si>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</si>
  <si>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</si>
  <si>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</si>
  <si>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</si>
  <si>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</si>
  <si>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</si>
  <si>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</si>
  <si>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</si>
  <si>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</si>
  <si>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</si>
  <si>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</si>
  <si>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</si>
  <si>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</si>
  <si>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</si>
  <si>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</si>
  <si>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</si>
  <si>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</si>
  <si>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</si>
  <si>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</si>
  <si>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</si>
  <si>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</si>
  <si>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</si>
  <si>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</si>
  <si>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</si>
  <si>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</si>
  <si>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</si>
  <si>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</si>
  <si>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</si>
  <si>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</si>
  <si>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</si>
  <si>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</si>
  <si>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</si>
  <si>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</si>
  <si>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</si>
  <si>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</si>
  <si>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</si>
  <si>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</si>
  <si>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</si>
  <si>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</si>
  <si>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</si>
  <si>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</si>
  <si>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</si>
  <si>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</si>
  <si>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</si>
  <si>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</si>
  <si>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</si>
  <si>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</si>
  <si>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</si>
  <si>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</si>
  <si>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</si>
  <si>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</si>
  <si>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</si>
  <si>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</si>
  <si>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</si>
  <si>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</si>
  <si>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</si>
  <si>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</si>
  <si>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</si>
  <si>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</si>
  <si>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</si>
  <si>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</si>
  <si>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</si>
  <si>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</si>
  <si>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</si>
  <si>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</si>
  <si>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</si>
  <si>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</si>
  <si>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</si>
  <si>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</si>
  <si>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</si>
  <si>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</si>
  <si>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</si>
  <si>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</si>
  <si>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</si>
  <si>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</si>
  <si>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</si>
  <si>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</si>
  <si>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</si>
  <si>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</si>
  <si>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</si>
  <si>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</si>
  <si>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</si>
  <si>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</si>
  <si>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</si>
  <si>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</si>
  <si>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</si>
  <si>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</si>
  <si>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</si>
  <si>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</si>
  <si>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</si>
  <si>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</si>
  <si>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</si>
  <si>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</si>
  <si>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</si>
  <si>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</si>
  <si>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</si>
  <si>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</si>
  <si>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</si>
  <si>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</si>
  <si>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</si>
  <si>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</si>
  <si>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</si>
  <si>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</si>
  <si>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</si>
  <si>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</si>
  <si>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</si>
  <si>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</si>
  <si>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</si>
  <si>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</si>
  <si>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</si>
  <si>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</si>
  <si>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</si>
  <si>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</si>
  <si>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</si>
  <si>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</si>
  <si>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</si>
  <si>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</si>
  <si>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</si>
  <si>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</si>
  <si>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</si>
  <si>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</si>
  <si>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</si>
  <si>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</si>
  <si>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</si>
  <si>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</si>
  <si>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</si>
  <si>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</si>
  <si>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</si>
  <si>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</si>
  <si>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</si>
  <si>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</si>
  <si>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</si>
  <si>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</si>
  <si>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</si>
  <si>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</si>
  <si>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</si>
  <si>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</si>
  <si>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</si>
  <si>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</si>
  <si>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</si>
  <si>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</si>
  <si>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</si>
  <si>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</si>
  <si>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</si>
  <si>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</si>
  <si>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</si>
  <si>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</si>
  <si>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</si>
  <si>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</si>
  <si>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</si>
  <si>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</si>
  <si>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</si>
  <si>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</si>
  <si>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</si>
  <si>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</si>
  <si>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</si>
  <si>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</si>
  <si>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</si>
  <si>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</si>
  <si>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</si>
  <si>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</si>
  <si>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</si>
  <si>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</si>
  <si>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</si>
  <si>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</si>
  <si>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</si>
  <si>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</si>
  <si>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</si>
  <si>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</si>
  <si>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</si>
  <si>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</si>
  <si>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</si>
  <si>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</si>
  <si>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</si>
  <si>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</si>
  <si>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</si>
  <si>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</si>
  <si>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</si>
  <si>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</si>
  <si>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</si>
  <si>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</si>
  <si>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</si>
  <si>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</si>
  <si>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</si>
  <si>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</si>
  <si>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</si>
  <si>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</si>
  <si>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</si>
  <si>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</si>
  <si>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</si>
  <si>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</si>
  <si>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</si>
  <si>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</si>
  <si>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</si>
  <si>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</si>
  <si>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</si>
  <si>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</si>
  <si>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</si>
  <si>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</si>
  <si>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</si>
  <si>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</si>
  <si>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</si>
  <si>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</si>
  <si>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</si>
  <si>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</si>
  <si>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</si>
  <si>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</si>
  <si>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</si>
  <si>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</si>
  <si>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</si>
  <si>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</si>
  <si>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</si>
  <si>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</si>
  <si>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</si>
  <si>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</si>
  <si>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</si>
  <si>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</si>
  <si>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</si>
  <si>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</si>
  <si>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</si>
  <si>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</si>
  <si>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</si>
  <si>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</si>
  <si>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</si>
  <si>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</si>
  <si>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</si>
  <si>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</si>
  <si>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</si>
  <si>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</si>
  <si>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</si>
  <si>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</si>
  <si>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</si>
  <si>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</si>
  <si>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</si>
  <si>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</si>
  <si>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</si>
  <si>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</si>
  <si>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</si>
  <si>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</si>
  <si>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</si>
  <si>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</si>
  <si>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</si>
  <si>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</si>
  <si>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</si>
  <si>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</si>
  <si>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</si>
  <si>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</si>
  <si>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</si>
  <si>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</si>
  <si>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</si>
  <si>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</si>
  <si>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</si>
  <si>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</si>
  <si>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</si>
  <si>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</si>
  <si>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</si>
  <si>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</si>
  <si>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</si>
  <si>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</si>
  <si>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</si>
  <si>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</si>
  <si>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</si>
  <si>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</si>
  <si>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</si>
  <si>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</si>
  <si>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</si>
  <si>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</si>
  <si>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</si>
  <si>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</si>
  <si>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</si>
  <si>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</si>
  <si>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</si>
  <si>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</si>
  <si>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</si>
  <si>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</si>
  <si>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</si>
  <si>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</si>
  <si>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</si>
  <si>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</si>
  <si>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</si>
  <si>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</si>
  <si>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</si>
  <si>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</si>
  <si>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</si>
  <si>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</si>
  <si>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</si>
  <si>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</si>
  <si>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</si>
  <si>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</si>
  <si>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</si>
  <si>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</si>
  <si>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</si>
  <si>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</si>
  <si>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</si>
  <si>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</si>
  <si>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</si>
  <si>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</si>
  <si>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</si>
  <si>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</si>
  <si>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</si>
  <si>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</si>
  <si>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</si>
  <si>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</si>
  <si>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</si>
  <si>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</si>
  <si>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</si>
  <si>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</si>
  <si>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</si>
  <si>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</si>
  <si>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</si>
  <si>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</si>
  <si>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</si>
  <si>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</si>
  <si>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</si>
  <si>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</si>
  <si>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</si>
  <si>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</si>
  <si>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</si>
  <si>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</si>
  <si>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</si>
  <si>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</si>
  <si>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</si>
  <si>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</si>
  <si>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</si>
  <si>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</si>
  <si>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</si>
  <si>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</si>
  <si>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</si>
  <si>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</si>
  <si>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</si>
  <si>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</si>
  <si>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</si>
  <si>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</si>
  <si>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</si>
  <si>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</si>
  <si>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</si>
  <si>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</si>
  <si>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</si>
  <si>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</si>
  <si>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</si>
  <si>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</si>
  <si>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</si>
  <si>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</si>
  <si>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</si>
  <si>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</si>
  <si>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</si>
  <si>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</si>
  <si>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</si>
  <si>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</si>
  <si>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</si>
  <si>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</si>
  <si>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</si>
  <si>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</si>
  <si>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</si>
  <si>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</si>
  <si>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</si>
  <si>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</si>
  <si>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</si>
  <si>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</si>
  <si>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</si>
  <si>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</si>
  <si>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</si>
  <si>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</si>
  <si>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</si>
  <si>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</si>
  <si>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</si>
  <si>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</si>
  <si>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</si>
  <si>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</si>
  <si>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</si>
  <si>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</si>
  <si>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</si>
  <si>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</si>
  <si>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</si>
  <si>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</si>
  <si>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</si>
  <si>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</si>
  <si>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</si>
  <si>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</si>
  <si>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</si>
  <si>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</si>
  <si>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</si>
  <si>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</si>
  <si>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</si>
  <si>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</si>
  <si>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</si>
  <si>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</si>
  <si>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</si>
  <si>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</si>
  <si>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</si>
  <si>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</si>
  <si>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</si>
  <si>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</si>
  <si>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</si>
  <si>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</si>
  <si>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</si>
  <si>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</si>
  <si>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</si>
  <si>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</si>
  <si>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</si>
  <si>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</si>
  <si>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</si>
  <si>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</si>
  <si>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</si>
  <si>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</si>
  <si>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</si>
  <si>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</si>
  <si>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</si>
  <si>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</si>
  <si>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</si>
  <si>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</si>
  <si>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</si>
  <si>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</si>
  <si>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</si>
  <si>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</si>
  <si>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</si>
  <si>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</si>
  <si>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</si>
  <si>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</si>
  <si>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</si>
  <si>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Other</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</si>
  <si>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</si>
  <si>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</si>
  <si>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</si>
  <si>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</si>
  <si>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</si>
  <si>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</si>
  <si>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</si>
  <si>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</si>
  <si>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</si>
  <si>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</si>
  <si>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</si>
  <si>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</si>
  <si>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</si>
  <si>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</si>
  <si>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</si>
  <si>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</si>
  <si>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</si>
  <si>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</si>
  <si>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</si>
  <si>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</si>
  <si>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</si>
  <si>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</si>
  <si>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</si>
  <si>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Contamination</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</si>
  <si>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</si>
  <si>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</si>
  <si>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</si>
  <si>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</si>
  <si>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</si>
  <si>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</si>
  <si>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</si>
  <si>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</si>
  <si>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</si>
  <si>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</si>
  <si>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</si>
  <si>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</si>
  <si>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</si>
  <si>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</si>
  <si>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</si>
  <si>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</si>
  <si>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</si>
  <si>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</si>
  <si>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</si>
  <si>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</si>
  <si>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</si>
  <si>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Vandalism / Theft</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</si>
  <si>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</si>
  <si>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</si>
  <si>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</si>
  <si>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</si>
  <si>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</si>
  <si>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</si>
  <si>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</si>
  <si>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</si>
  <si>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</si>
  <si>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</si>
  <si>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</si>
  <si>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</si>
  <si>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</si>
  <si>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</si>
  <si>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</si>
  <si>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</si>
  <si>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</si>
  <si>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</si>
  <si>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</si>
  <si>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</si>
  <si>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</si>
  <si>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</si>
  <si>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</si>
  <si>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</si>
  <si>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</si>
  <si>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</si>
  <si>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</si>
  <si>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</si>
  <si>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</si>
  <si>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</si>
  <si>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</si>
  <si>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</si>
  <si>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</si>
  <si>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</si>
  <si>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</si>
  <si>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</si>
  <si>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circuit miles, including those outside of California, whereas 2020-2021 data solely includes circuit miles within the state of California for assets SCE maintains (which does include some assets outside of SCE’s service territory). SCE is still conducting quality control review of all the data and will correct any errors once its review is complete.</t>
  </si>
  <si>
    <t>Circuit miles in WUI</t>
  </si>
  <si>
    <t>Number of critical facilities (including WUI and non-WUI)</t>
  </si>
  <si>
    <t>Number of critical facilities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</si>
  <si>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some locations outside of SCE’s service territory within California, whereas 2020-2021 data solely includes critical facilities within SCE’s service territory within California. SCE is still conducting quality control review of all the data and will correct any errors once its review is complete.</t>
  </si>
  <si>
    <t>Number of critical facilities in WUI</t>
  </si>
  <si>
    <t>Number of customers (including WUI and non-WUI)</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</si>
  <si>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SCE is still conducting quality control review of all the data and will correct any errors once its review is complete.</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</si>
  <si>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</si>
  <si>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</si>
  <si>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</si>
  <si>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</si>
  <si>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</si>
  <si>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</si>
  <si>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</si>
  <si>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</si>
  <si>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</si>
  <si>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</si>
  <si>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</si>
  <si>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</si>
  <si>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</si>
  <si>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substations, including those outside of California, whereas 2020-2021 data solely includes substations within the state of California for assets SCE maintains (which does include some assets outside of SCE’s service territory). SCE is still conducting quality control review of all the data and will correct any errors once its review is complete.</t>
  </si>
  <si>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</si>
  <si>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</si>
  <si>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</si>
  <si>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</si>
  <si>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</si>
  <si>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</si>
  <si>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</si>
  <si>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</si>
  <si>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</si>
  <si>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</si>
  <si>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</si>
  <si>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</si>
  <si>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</si>
  <si>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</si>
  <si>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</si>
  <si>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</si>
  <si>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</si>
  <si>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</si>
  <si>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</si>
  <si>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</si>
  <si>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</si>
  <si>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</si>
  <si>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</si>
  <si>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</si>
  <si>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</si>
  <si>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</si>
  <si>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</si>
  <si>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</si>
  <si>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</si>
  <si>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 xml:space="preserve"> </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</si>
  <si>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</si>
  <si>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</si>
  <si>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</si>
  <si>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</si>
  <si>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</si>
  <si>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</si>
  <si>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Not Available</t>
  </si>
  <si>
    <t>SCE does not routinely track planned additions or removals by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 SCE is also seeking to improve its processes associated with this WMP requirement.</t>
  </si>
  <si>
    <t>Site/structure locations have not yet been determined and SCE is therefore unable to provide the locational attributes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</si>
  <si>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</si>
  <si>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</si>
  <si>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</si>
  <si>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</si>
  <si>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</si>
  <si>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</si>
  <si>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</si>
  <si>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SCE does not routinely track planned upgrades by population density or WUI but has endeavored to provide this data where feasible. SCE is also seeking to improve its processes associated with this WMP requirement.</t>
  </si>
  <si>
    <t>Circuit miles of overhead distribution lines planned for upgrades (including WUI and non-WUI)</t>
  </si>
  <si>
    <t>SCE does not routinely track planned upgrades by population density or WUI but has endeavored to provide this data where feasible. SCE is also seeking to improve its processes associated with this WMP requirement.  For 2021-2022, this data is still "projected" from SCE's prior submission and SCE is still seeking a path to provide this data as accurately as possible.</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</si>
  <si>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</si>
  <si>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</si>
  <si>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</si>
  <si>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</si>
  <si>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</si>
  <si>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</si>
  <si>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</si>
  <si>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</si>
  <si>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</si>
  <si>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Note: Final QC of PSPS data is being peformed. Updated statistics of SCE's 2021 PSPS season will be provided in SCE's March 1, 2022 PSPS Post Season Report and incorporated into future Quarterly Data Table submissions'</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</si>
  <si>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</si>
  <si>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</si>
  <si>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</si>
  <si>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occurred</t>
  </si>
  <si>
    <t>During 2020, SCE initiated 12 PSPS events (2 of which SCE did not de-energize, Table 11, Metric Type 5.a.) with 16 periods of concern, i.e., periods of time when de-energization was likely to occur due to forecast weather and fuel conditions, 16 relates to periods of concerns.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</si>
  <si>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Scope of PSPS events (total)</t>
  </si>
  <si>
    <t>Circuit-events, measured in number of events multiplied by number of circuits de-energized per year</t>
  </si>
  <si>
    <t>SCE interprets this line item as de-energized circuit count. Additionally, 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</si>
  <si>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Duration of PSPS events (total)</t>
  </si>
  <si>
    <t>Customer hours per year</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</si>
  <si>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</si>
  <si>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2. Customer hours of PSPS and other outages</t>
  </si>
  <si>
    <t>Customer hours of planned outages including PSPS (total)</t>
  </si>
  <si>
    <t>Not Currently Available</t>
  </si>
  <si>
    <t>Total customer hours of planned outages per year</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</si>
  <si>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</si>
  <si>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Customer hours of unplanned outages, not including PSPS (total)</t>
  </si>
  <si>
    <t>Total customer hours of unplanned outages per year</t>
  </si>
  <si>
    <t>Forecast is based on time-series forecast.</t>
  </si>
  <si>
    <t>System Average Interruption Duration Index (SAIDI) (including PSPS)</t>
  </si>
  <si>
    <t>SAIDI index value = sum of all interruptions in time period where each interruption is defined as sum(duration of interruption * # of customer interruptions) / Total number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</si>
  <si>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</si>
  <si>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Duration Index (SAIDI) (excluding PSPS)</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</si>
  <si>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</si>
  <si>
    <t>System Average Interruption Frequency Index (SAIFI) (including PSPS)</t>
  </si>
  <si>
    <t>SAIFI index value = sum of all interruptions in time period where each interruption is defined as (total # of customer interruptions) / (total #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</si>
  <si>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 xml:space="preserve"> 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</si>
  <si>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Frequency Index (SAIFI) (excluding PSPS)</t>
  </si>
  <si>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</si>
  <si>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3. Critical infrastructure impacted by PSPS</t>
  </si>
  <si>
    <t>Critical infrastructure impacted by PSPS</t>
  </si>
  <si>
    <t>Number of critical infrastructure (in accordance with D.19-05-042) locations impacted per hour multiplied by hours offline per year</t>
  </si>
  <si>
    <r>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t>
    </r>
    <r>
      <rPr>
        <sz val="11"/>
        <color rgb="FFFF0000"/>
        <rFont val="Calibri"/>
        <family val="2"/>
        <scheme val="minor"/>
      </rPr>
      <t>Historical data was updated as a typing error was discovered.</t>
    </r>
  </si>
  <si>
    <t>4. Community outreach of PSPS metrics</t>
  </si>
  <si>
    <t># of customers impacted by PSPS</t>
  </si>
  <si>
    <t xml:space="preserve"># of customers impacted by PSPS (if multiple PSPS events impact the same customer, count each event as a separate customer) </t>
  </si>
  <si>
    <t>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</si>
  <si>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4.b.</t>
  </si>
  <si>
    <t># of medical baseline customers impacted by PSPS</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</si>
  <si>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</si>
  <si>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</si>
  <si>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</si>
  <si>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</si>
  <si>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</si>
  <si>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4.d.</t>
  </si>
  <si>
    <t># of medical baseline customers notified prior to initiation of PSPS event</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</si>
  <si>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</si>
  <si>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4.e.</t>
  </si>
  <si>
    <t>=4.c. / 4.a.</t>
  </si>
  <si>
    <t>SCE also notes, that earlier PSPS events were not tracked and recorded in the same level of detail as it is now, therefore not all data is available.</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</si>
  <si>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</si>
  <si>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</si>
  <si>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</si>
  <si>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</si>
  <si>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</si>
  <si>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</si>
  <si>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</si>
  <si>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This data includes the number of customers on a circuit whether they were de-energized or not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</si>
  <si>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5.c.</t>
  </si>
  <si>
    <t>Customer hours of PSPS per RFW OH circuit mile day</t>
  </si>
  <si>
    <t>=1.c. / RFW OH circuit mile days in time period</t>
  </si>
  <si>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Historical numbers were corrected as the original anlaysis methodology was found to be faulty. Additionally, Since historical numbers were adjusted, the forecast numbers were re-forecasted.</t>
    </r>
  </si>
  <si>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</si>
  <si>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</si>
  <si>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</si>
  <si>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</si>
  <si>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</si>
  <si>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r>
      <t xml:space="preserve">Estimated </t>
    </r>
    <r>
      <rPr>
        <sz val="11"/>
        <rFont val="Calibri"/>
        <family val="2"/>
        <scheme val="minor"/>
      </rPr>
      <t xml:space="preserve">customers </t>
    </r>
    <r>
      <rPr>
        <sz val="11"/>
        <color theme="1"/>
        <rFont val="Calibri"/>
        <family val="2"/>
        <scheme val="minor"/>
      </rPr>
      <t>impacted over time period that overlapped with a High Wind Warning as defined by the National Weather Service</t>
    </r>
  </si>
  <si>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SCE interprets this line item as de-energized circuit counts that overlap with High Wind Warnings. 
Historical numbers were corrected as the original anlaysis methodology was found to be faulty. Additionally, since historical numbers were adjusted, the forecast numbers were re-forecasted.</t>
    </r>
  </si>
  <si>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</si>
  <si>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</si>
  <si>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</si>
  <si>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</si>
  <si>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</si>
  <si>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Regarding the Territory and HFTD split requested per the 2022 WMP Update Guidelines, SCE has taken three approaches.
(1) Wildfire activities – SCE deploys its wildfire activity spend to mitigate risk in the HFTD. Accordingly, spend for wildfire activities is shown as entirely within HFTD (i.e., Territory spend = HFTD spend).
(2) Vegetation management to achieve clearances around electric lines and equipment – SCE is complying with the 2022 WMP Update Guidelines by setting forth these costs broken down by HFTD and Non-HFTD. SCE notes, however, that this estimate reflects SCE’s attempt to reasonably allocate these costs across its service area pursuant to respective tree counts and trim cadences in the HFTD and Non-HFTD areas, respectively. From an operational perspective, though, the same vegetation management contract crews often work in both HFTD and Non-HFTD areas, sometimes on the same days, making it difficult to precisely calculate the costs incurred in different areas. SCE further notes that from a regulatory cost recovery perspective, the CPUC’s SCE 2021 General Rate Case Final Decision (D.21-08-036) authorized a Vegetation Management Balancing Account (VMBA) that does not differentiate between HFTD and Non-HFTD areas. Accordingly, SCE records all vegetation management line clearance costs in the VMBA, irrespective of where the trims take place.
(3) Non-wildfire activities – SCE does not track the HFTD vs. Non-HFTD split of its non-wildfire activities. Accordingly, all spend for these activities is simply shown in the Territory column, though this is not to imply that no spend occurs in the HFTD areas.</t>
  </si>
  <si>
    <t>Table 12: Mitigation initiative financials</t>
  </si>
  <si>
    <t>CAPEX ($ thousands)</t>
  </si>
  <si>
    <t>OPEX ($ thousands)</t>
  </si>
  <si>
    <t>Line miles treated</t>
  </si>
  <si>
    <t>Alternative units (if used)</t>
  </si>
  <si>
    <t>Line miles to be treated</t>
  </si>
  <si>
    <t>Territory</t>
  </si>
  <si>
    <t>WMP Table # / Category</t>
  </si>
  <si>
    <t>2022 WMP Initiative #</t>
  </si>
  <si>
    <t>Initiative activity</t>
  </si>
  <si>
    <t>2022 WMP ID</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</si>
  <si>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</si>
  <si>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</si>
  <si>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</si>
  <si>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</si>
  <si>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</si>
  <si>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</si>
  <si>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</si>
  <si>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</si>
  <si>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</si>
  <si>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</si>
  <si>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</si>
  <si>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</si>
  <si>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</si>
  <si>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Risk Assessment &amp; Mapping</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</si>
  <si>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</si>
  <si>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</si>
  <si>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</si>
  <si>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</si>
  <si>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</si>
  <si>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</si>
  <si>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</si>
  <si>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</si>
  <si>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</si>
  <si>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</si>
  <si>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Situational Awareness &amp; Forecasting</t>
  </si>
  <si>
    <t>7.3.2.1</t>
  </si>
  <si>
    <t xml:space="preserve">Advanced weather monitoring and weather stations </t>
  </si>
  <si>
    <t>SA-1</t>
  </si>
  <si>
    <t>PSPS - for sectionalization, etc.</t>
  </si>
  <si>
    <t>GSRPBA</t>
  </si>
  <si>
    <t>7.3.2.2.1</t>
  </si>
  <si>
    <t xml:space="preserve">Continuous monitoring sensors </t>
  </si>
  <si>
    <t>SA-9</t>
  </si>
  <si>
    <t>GSRPBA; WMPMA</t>
  </si>
  <si>
    <t>7.3.2.2.2</t>
  </si>
  <si>
    <t>SA-10</t>
  </si>
  <si>
    <t>20 Additional HD Cameras</t>
  </si>
  <si>
    <t>7.3.2.3</t>
  </si>
  <si>
    <t xml:space="preserve">Fault indicators for detecting faults on electric lines and equipment  </t>
  </si>
  <si>
    <t>7.3.2.3.2</t>
  </si>
  <si>
    <t>Forecast of a fire risk index, fire potential index, or similar</t>
  </si>
  <si>
    <t>SA-8</t>
  </si>
  <si>
    <t>7.3.2.4.1</t>
  </si>
  <si>
    <t xml:space="preserve">Forecast of a fire risk index, fire potential index, or similar  </t>
  </si>
  <si>
    <t>7.3.2.4.2</t>
  </si>
  <si>
    <t>FRMMA</t>
  </si>
  <si>
    <t>7.3.2.4.3</t>
  </si>
  <si>
    <t>WMPMA</t>
  </si>
  <si>
    <t>7.3.2.4.4</t>
  </si>
  <si>
    <t>7.3.2.5</t>
  </si>
  <si>
    <t xml:space="preserve">Personnel monitoring areas of electric lines and equipment in elevated fire risk conditions  </t>
  </si>
  <si>
    <t>SA-3</t>
  </si>
  <si>
    <t>2 High Performance Computing Clusters (HPCC)</t>
  </si>
  <si>
    <t>500 Weather Stations with ML Capability</t>
  </si>
  <si>
    <t>TBD</t>
  </si>
  <si>
    <t>7.3.2.6</t>
  </si>
  <si>
    <t xml:space="preserve">Weather forecasting and estimating impacts on electric lines and equipment  </t>
  </si>
  <si>
    <t>Grid hardening</t>
  </si>
  <si>
    <t>Grid Design &amp; System Hardening</t>
  </si>
  <si>
    <t>7.3.3.1</t>
  </si>
  <si>
    <t xml:space="preserve">Capacitor maintenance and replacement program  </t>
  </si>
  <si>
    <t>Costs for this initiative are included as part of 7.3.4.9.1</t>
  </si>
  <si>
    <t>7.3.3.2</t>
  </si>
  <si>
    <t xml:space="preserve">Circuit breaker maintenance and installation to de-energize lines upon detecting a fault  </t>
  </si>
  <si>
    <t>SH-6</t>
  </si>
  <si>
    <t>Equipment failure</t>
  </si>
  <si>
    <t>Other contact with object</t>
  </si>
  <si>
    <t>7.3.3.3.1</t>
  </si>
  <si>
    <t xml:space="preserve">Covered conductor installation  </t>
  </si>
  <si>
    <t>SH-1</t>
  </si>
  <si>
    <t>Wire-to-wire contact</t>
  </si>
  <si>
    <t>WCCP: 7,884
FR Poles: 3,725</t>
  </si>
  <si>
    <t>WCCP: 6,741
FR Poles: 3,758</t>
  </si>
  <si>
    <t>WCCP: 8,630
FR Poles: 3,708</t>
  </si>
  <si>
    <t>Recorded spend reflects WCCP program only, while miles also include covered conductor installed in HFTD under other programs (95, 185, and 77 miles of non-WCCP in 2019, 2020, and 2021, respectively)</t>
  </si>
  <si>
    <t>7.3.3.3.2</t>
  </si>
  <si>
    <t>SH-10</t>
  </si>
  <si>
    <t>7.3.3.3.3</t>
  </si>
  <si>
    <t>Covered conductor installation</t>
  </si>
  <si>
    <t>SH-16</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</si>
  <si>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</si>
  <si>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</si>
  <si>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</si>
  <si>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</si>
  <si>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</si>
  <si>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</si>
  <si>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</si>
  <si>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</si>
  <si>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SH-4</t>
  </si>
  <si>
    <t>7.3.3.8.1</t>
  </si>
  <si>
    <t xml:space="preserve">Grid topology improvements to mitigate or reduce PSPS events  </t>
  </si>
  <si>
    <t>SH-7</t>
  </si>
  <si>
    <t>This activity entails evaluating circuits highly impacted by PSPS to develop targeted plans for grid hardening and circuit modifications to reduce PSPS impact; cost resulting from this evaluation appear in 7.3.3.3.1, 7.3.3.9 and 7.3.2.1.</t>
  </si>
  <si>
    <t>140 Circuits identified for scoping</t>
  </si>
  <si>
    <t>70 Circuits identified for scoping</t>
  </si>
  <si>
    <t>7.3.3.8.2</t>
  </si>
  <si>
    <t>SH-12</t>
  </si>
  <si>
    <t>MGOIR</t>
  </si>
  <si>
    <t>7.3.3.9</t>
  </si>
  <si>
    <t xml:space="preserve">Installation of system automation equipment </t>
  </si>
  <si>
    <t>SH-5</t>
  </si>
  <si>
    <t>RAR: 4,946
RCS: 2,981</t>
  </si>
  <si>
    <t>RAR: 581
RCS: 2,237</t>
  </si>
  <si>
    <t>RAR: 2,889
RCS: 1,406</t>
  </si>
  <si>
    <t>RAR: 7,810
RCS: 4,597</t>
  </si>
  <si>
    <t>GSRPBA; FHPMA</t>
  </si>
  <si>
    <t>7.3.3.10</t>
  </si>
  <si>
    <t xml:space="preserve">Maintenance, repair, and replacement of connectors, including hotline clamps  </t>
  </si>
  <si>
    <t>7.3.3.11</t>
  </si>
  <si>
    <t xml:space="preserve">Mitigation of impact on customers and other residents affected during PSPS event  </t>
  </si>
  <si>
    <t>Costs associated with mitigation of impact on customers during PSPS events are included in 7.3.6.6</t>
  </si>
  <si>
    <t>7.3.3.12</t>
  </si>
  <si>
    <t xml:space="preserve">Other corrective action  </t>
  </si>
  <si>
    <t>SH-14</t>
  </si>
  <si>
    <t>Additional 2021 recorded spend for this activity is included in 7.3.3.3.1 and 7.3.4.9.1</t>
  </si>
  <si>
    <t>7.3.3.12.2</t>
  </si>
  <si>
    <t>Other corrective action</t>
  </si>
  <si>
    <t>SH-17</t>
  </si>
  <si>
    <t>1 GFN</t>
  </si>
  <si>
    <t>1 Iso Bank</t>
  </si>
  <si>
    <t>7.3.3.13</t>
  </si>
  <si>
    <t xml:space="preserve">Pole loading infrastructure hardening and replacement program based on pole loading assessment program </t>
  </si>
  <si>
    <t>This is captured on Initiative 7.3.3.6.; under Distribution Pole Remediations</t>
  </si>
  <si>
    <t>7.3.3.14</t>
  </si>
  <si>
    <t xml:space="preserve">Transformers maintenance and replacement  </t>
  </si>
  <si>
    <t>7.3.3.15</t>
  </si>
  <si>
    <t xml:space="preserve">Transmission tower maintenance and replacement  </t>
  </si>
  <si>
    <t>SH-13</t>
  </si>
  <si>
    <t>Recorded 2021 spend for this activity is included in 7.3.4.10</t>
  </si>
  <si>
    <t>7.3.3.16</t>
  </si>
  <si>
    <t xml:space="preserve">Undergrounding of electric lines and/or equipment  </t>
  </si>
  <si>
    <t>SH-2</t>
  </si>
  <si>
    <t>7.3.3.17.1</t>
  </si>
  <si>
    <t xml:space="preserve">Updates to grid topology to minimize risk of ignition in HFTDs  </t>
  </si>
  <si>
    <t>SH-8</t>
  </si>
  <si>
    <t xml:space="preserve"> &lt;1</t>
  </si>
  <si>
    <t>7.3.3.17.2</t>
  </si>
  <si>
    <t>SH-11</t>
  </si>
  <si>
    <t>2 Projects, 17 Assessments</t>
  </si>
  <si>
    <t>8 Projects, 13 Assessments</t>
  </si>
  <si>
    <t>7.3.3.17.3</t>
  </si>
  <si>
    <t>SH-15</t>
  </si>
  <si>
    <t>Recorded 2021 spend for this activity is included in 7.3.4.9.1</t>
  </si>
  <si>
    <t>Asset inspection</t>
  </si>
  <si>
    <t>Asset Management &amp; Inspections</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</si>
  <si>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</si>
  <si>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</si>
  <si>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</si>
  <si>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</si>
  <si>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</si>
  <si>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</si>
  <si>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IN-8</t>
  </si>
  <si>
    <t>Enabling</t>
  </si>
  <si>
    <t>7.3.4.4</t>
  </si>
  <si>
    <t xml:space="preserve">Infrared inspections of distribution electric lines and equipment  </t>
  </si>
  <si>
    <t>IN-3</t>
  </si>
  <si>
    <t>Previously GSRPBA, Currently WMPMA</t>
  </si>
  <si>
    <t>7.3.4.5</t>
  </si>
  <si>
    <t xml:space="preserve">Infrared inspections of transmission electric lines and equipment  </t>
  </si>
  <si>
    <t>IN-4</t>
  </si>
  <si>
    <t>7.3.4.5.1</t>
  </si>
  <si>
    <t>Transmission Conductor &amp; Splice Assessment</t>
  </si>
  <si>
    <t>IN-9</t>
  </si>
  <si>
    <t xml:space="preserve">75 spans w/ Line Vue,
50 splices with X-Ray,
15 Conductor Samples
</t>
  </si>
  <si>
    <t xml:space="preserve">150 spans w/ Line Vue,
70 splices with X-Ray,
15 Conductor Samples
</t>
  </si>
  <si>
    <t>7.3.4.6</t>
  </si>
  <si>
    <t xml:space="preserve">Intrusive pole inspections  </t>
  </si>
  <si>
    <t>Base O&amp;M</t>
  </si>
  <si>
    <t>7.3.4.7</t>
  </si>
  <si>
    <t xml:space="preserve">LiDAR inspections of distribution electric lines and equipment </t>
  </si>
  <si>
    <t>Costs for this initiative are included as part of 7.3.5.7</t>
  </si>
  <si>
    <t>7.3.4.8</t>
  </si>
  <si>
    <t xml:space="preserve">LiDAR inspections of transmission electric lines and equipment </t>
  </si>
  <si>
    <t>Costs for this initiative are included as part of 7.3.5.8</t>
  </si>
  <si>
    <t>7.3.4.9.1</t>
  </si>
  <si>
    <t xml:space="preserve">Other discretionary inspection of distribution electric lines and equipment, beyond inspections mandated by rules and regulations  </t>
  </si>
  <si>
    <t>IN-1.1</t>
  </si>
  <si>
    <t>Distribution Ground: 2,668
Distribution Aerial: 856</t>
  </si>
  <si>
    <t>Distribution Ground: 2,712
Distribution Aerial: 921</t>
  </si>
  <si>
    <t>Distribution Ground: 2,643
Distribution Aerial: 818</t>
  </si>
  <si>
    <t>Previously FRMMA; GSRPBA; Currently WMPMA</t>
  </si>
  <si>
    <t>After internal quality assurance, 2021 inspection counts have been updated</t>
  </si>
  <si>
    <t>7.3.4.9.2</t>
  </si>
  <si>
    <t>IN-5</t>
  </si>
  <si>
    <t>See IN-1.1</t>
  </si>
  <si>
    <t>7.3.4.10</t>
  </si>
  <si>
    <t xml:space="preserve">Other discretionary inspection of transmission electric lines and </t>
  </si>
  <si>
    <t>IN-1.2</t>
  </si>
  <si>
    <t>Transmission Ground: 1,076
Transmission Aerial: 579</t>
  </si>
  <si>
    <t>Transmission Ground: 1,045
Transmission Aerial: 572</t>
  </si>
  <si>
    <t>Transmission Ground: 1,117
Transmission Aerial: 583</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</si>
  <si>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</si>
  <si>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</si>
  <si>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</si>
  <si>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</si>
  <si>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</si>
  <si>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</si>
  <si>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PLP Balancing Account</t>
  </si>
  <si>
    <t>7.3.4.14</t>
  </si>
  <si>
    <t xml:space="preserve">Quality assurance / quality control of inspections  </t>
  </si>
  <si>
    <t>Costs for this initiative are included as part of 7.3.4.9.1 and 7.3.4.10</t>
  </si>
  <si>
    <t>7.3.4.15</t>
  </si>
  <si>
    <t xml:space="preserve">Substation inspections  </t>
  </si>
  <si>
    <t>Vegetation management project</t>
  </si>
  <si>
    <t>Vegetation Management &amp; Inspections</t>
  </si>
  <si>
    <t>7.3.5.1</t>
  </si>
  <si>
    <t xml:space="preserve">Additional efforts to manage community and environmental impacts </t>
  </si>
  <si>
    <t>Vegetation inspection</t>
  </si>
  <si>
    <t>7.3.5.2</t>
  </si>
  <si>
    <t xml:space="preserve">Detailed inspections and management practices for vegetation clearances around distribution electrical lines and equipment. </t>
  </si>
  <si>
    <t>Previously Na, Currently VMBA</t>
  </si>
  <si>
    <t>470k (Trees in HFTD)</t>
  </si>
  <si>
    <t>600k (Trees in HFTD)</t>
  </si>
  <si>
    <t>7.3.5.3</t>
  </si>
  <si>
    <t>Detailed inspections and management practices for vegetation clearances around transmission electrical lines and equipment</t>
  </si>
  <si>
    <t>180k (Trees in HFTD)</t>
  </si>
  <si>
    <t>190k (Trees in HFTD)</t>
  </si>
  <si>
    <t>100k (Trees in HFTD)</t>
  </si>
  <si>
    <t>7.3.5.4</t>
  </si>
  <si>
    <t xml:space="preserve">Emergency response vegetation management due to red flag warning or other urgent weather conditions   </t>
  </si>
  <si>
    <t>This activity is not individually tracked. Associated costs and units are captured in VM-2</t>
  </si>
  <si>
    <t>7.3.5.5.1</t>
  </si>
  <si>
    <t xml:space="preserve">Fuel management (including all wood management) and management of “slash” from vegetation management activities </t>
  </si>
  <si>
    <t>VM-2</t>
  </si>
  <si>
    <t>Contact with vegetation</t>
  </si>
  <si>
    <t>Previously WMPMA, Currently VMBA</t>
  </si>
  <si>
    <t>Cost forecasts also include some transmission poles</t>
  </si>
  <si>
    <t xml:space="preserve">170k Exempt Distribution Poles, 55k Non-Exempt Distribution Poles </t>
  </si>
  <si>
    <t>7.3.5.5.2</t>
  </si>
  <si>
    <t>VM-3</t>
  </si>
  <si>
    <t>Previously FHPMA, Currently VMBA</t>
  </si>
  <si>
    <t>7.3.5.6</t>
  </si>
  <si>
    <t>7.3.5.7</t>
  </si>
  <si>
    <t xml:space="preserve">Remote sensing inspections of vegetation around distribution electric lines and equipment.  </t>
  </si>
  <si>
    <t>90 Circuit Miles</t>
  </si>
  <si>
    <t>500 Circuit Miles</t>
  </si>
  <si>
    <t>7.3.5.8</t>
  </si>
  <si>
    <t>Remote sensing inspections of vegetation around transmission electric lines and equipment</t>
  </si>
  <si>
    <t>1570 Circuit Miles</t>
  </si>
  <si>
    <t>1700 Circuit Miles</t>
  </si>
  <si>
    <t>1590 Circuit Miles</t>
  </si>
  <si>
    <t>1600 Circuit Miles</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</si>
  <si>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</si>
  <si>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</si>
  <si>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</si>
  <si>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</si>
  <si>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</si>
  <si>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</si>
  <si>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</si>
  <si>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</si>
  <si>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</si>
  <si>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</si>
  <si>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8000 Circuit Miles</t>
  </si>
  <si>
    <t>7.3.5.14</t>
  </si>
  <si>
    <t xml:space="preserve">Recruiting and training of vegetation management personnel  </t>
  </si>
  <si>
    <t>Recruiting costs for Vegetation Management activities are captured in general labor.</t>
  </si>
  <si>
    <t>7.3.5.15</t>
  </si>
  <si>
    <t xml:space="preserve">Identification and remediation of “at-risk species” </t>
  </si>
  <si>
    <t>7.3.5.16.1</t>
  </si>
  <si>
    <t xml:space="preserve">Removal and remediation of trees with strike potential to electric lines and equipment  </t>
  </si>
  <si>
    <t>VM-1</t>
  </si>
  <si>
    <t>Previously GSRPBA, Currently VMBA</t>
  </si>
  <si>
    <t>130,000 trees assessed</t>
  </si>
  <si>
    <t>100,000 trees assessed</t>
  </si>
  <si>
    <t>131,400 trees assessed</t>
  </si>
  <si>
    <t>330 circuits assessed</t>
  </si>
  <si>
    <t>200 circuits assessed</t>
  </si>
  <si>
    <t>7.3.5.16.2</t>
  </si>
  <si>
    <t>VM-4</t>
  </si>
  <si>
    <t>13,500 removals identified</t>
  </si>
  <si>
    <t>9,000 removals identified</t>
  </si>
  <si>
    <t>1,301 circuits assessed</t>
  </si>
  <si>
    <t>900 circuits assessed</t>
  </si>
  <si>
    <t>7.3.5.17</t>
  </si>
  <si>
    <t xml:space="preserve">Substation inspection </t>
  </si>
  <si>
    <t>7.3.5.18</t>
  </si>
  <si>
    <t xml:space="preserve">Substation vegetation management  </t>
  </si>
  <si>
    <t>Associated costs are captured in 7.3.5.2</t>
  </si>
  <si>
    <t>169 Substations Inspected</t>
  </si>
  <si>
    <t>7.3.5.19</t>
  </si>
  <si>
    <t>Vegetation management enterprise system</t>
  </si>
  <si>
    <t>VM-6</t>
  </si>
  <si>
    <t>Previously WMPMA; GSRPBA, Currently VMBA</t>
  </si>
  <si>
    <t>7.3.5.20</t>
  </si>
  <si>
    <t>Vegetation management to achieve clearances around electric lines and equipment</t>
  </si>
  <si>
    <t>7.3.5.21</t>
  </si>
  <si>
    <t xml:space="preserve">Vegetation management activities post-fire </t>
  </si>
  <si>
    <t>Grid Operations &amp; Operating Protocols</t>
  </si>
  <si>
    <t>7.3.6.1</t>
  </si>
  <si>
    <t xml:space="preserve">Automatic recloser operations  </t>
  </si>
  <si>
    <t>7.3.6.2</t>
  </si>
  <si>
    <t xml:space="preserve">Protective equipment and device settings. </t>
  </si>
  <si>
    <t>7.3.6.3</t>
  </si>
  <si>
    <t xml:space="preserve">Crew-accompanying ignition prevention and suppression resources and services </t>
  </si>
  <si>
    <t>7.3.6.4</t>
  </si>
  <si>
    <t xml:space="preserve">Personnel work procedures and training in conditions of elevated fire risk  </t>
  </si>
  <si>
    <t>7.3.6.5</t>
  </si>
  <si>
    <t xml:space="preserve">Protocols for PSPS re-energization </t>
  </si>
  <si>
    <t>7.3.6.6</t>
  </si>
  <si>
    <t xml:space="preserve">PSPS events and mitigation of PSPS impacts  </t>
  </si>
  <si>
    <t>PSPS-2</t>
  </si>
  <si>
    <t>211 Partnership: 35
Rebates: 4
CCBB: 2
CRC/CCV: 1</t>
  </si>
  <si>
    <t>211 Partnership: 31
Rebates: 4
CCBB: 3
CRC/CCV: 1</t>
  </si>
  <si>
    <t>211 Partnership: 35
Rebates: 5
CCBB: 2
CRC/CCV: 1</t>
  </si>
  <si>
    <t>211 Partnership: 38
Rebates: 3
CCBB: 2
CRC/CCV: 1</t>
  </si>
  <si>
    <t>Previously  GSRPBA; FRMMA; WMPMA, Currently FRMMA; WMPMA</t>
  </si>
  <si>
    <t>13 CRCs</t>
  </si>
  <si>
    <t>56 CRCs, 720 CCBB Batteries, 1041 Rebates</t>
  </si>
  <si>
    <t xml:space="preserve">25,631.77
</t>
  </si>
  <si>
    <t xml:space="preserve">64 CRCs, 6021 CCBB Batteries, 2427 Rebates </t>
  </si>
  <si>
    <t>2,750 CCBB Customers, 4,000 Battery Rebates</t>
  </si>
  <si>
    <t>7.3.6.6.1</t>
  </si>
  <si>
    <t>PSPS Incident Management Team</t>
  </si>
  <si>
    <t>7.3.6.6.2.1.2</t>
  </si>
  <si>
    <t>Customer Resiliency Programs</t>
  </si>
  <si>
    <t>7.3.6.6.2.1.3</t>
  </si>
  <si>
    <t>Customer Resiliency Equipment</t>
  </si>
  <si>
    <t>7.3.6.7</t>
  </si>
  <si>
    <t xml:space="preserve">Stationed and on-call ignition prevention and suppression resources and services </t>
  </si>
  <si>
    <t>Data Governance</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</si>
  <si>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</si>
  <si>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</si>
  <si>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</si>
  <si>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</si>
  <si>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</si>
  <si>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</si>
  <si>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</si>
  <si>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</si>
  <si>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</si>
  <si>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Resource Allocation Methodology</t>
  </si>
  <si>
    <t>7.3.8.1</t>
  </si>
  <si>
    <t xml:space="preserve">Allocation methodology development and application </t>
  </si>
  <si>
    <t>Previously FRMMA; WMPMA, Currently WMPMA</t>
  </si>
  <si>
    <t>7.3.8.2</t>
  </si>
  <si>
    <t xml:space="preserve">Risk reduction scenario development and analysis </t>
  </si>
  <si>
    <t>7.3.8.3</t>
  </si>
  <si>
    <t>Risk spend efficiency analysis</t>
  </si>
  <si>
    <t>Emergency Planning &amp; Preparedness</t>
  </si>
  <si>
    <t>7.3.9.1</t>
  </si>
  <si>
    <t xml:space="preserve">Adequate and trained workforce for service restoration </t>
  </si>
  <si>
    <t>DEP-2</t>
  </si>
  <si>
    <t>UAS: 2,119
IMT/ Field Training: 262</t>
  </si>
  <si>
    <t>UAS: 2,322
IMT/ Field Training: 236</t>
  </si>
  <si>
    <t>UAS: 3,225
IMT/ Field Training: 263</t>
  </si>
  <si>
    <t>UAS: 1,872
IMT/ Field Training: 285</t>
  </si>
  <si>
    <t>50 UAS Operators Trained</t>
  </si>
  <si>
    <t>60 resources passed the FAA exam</t>
  </si>
  <si>
    <t>Technically qualify 50 UAS operators</t>
  </si>
  <si>
    <t>7.3.9.2</t>
  </si>
  <si>
    <t xml:space="preserve">Community outreach, public awareness, and communications efforts </t>
  </si>
  <si>
    <t>Costs included in 7.3.10.1.2</t>
  </si>
  <si>
    <t>7.3.9.3</t>
  </si>
  <si>
    <t xml:space="preserve">Customer support in emergencies </t>
  </si>
  <si>
    <t>7.3.9.4</t>
  </si>
  <si>
    <t xml:space="preserve">Disaster and emergency preparedness plan </t>
  </si>
  <si>
    <t>Costs included in 7.3.6.6.1</t>
  </si>
  <si>
    <t>7.3.9.5</t>
  </si>
  <si>
    <t xml:space="preserve">Preparedness and planning for service restoration </t>
  </si>
  <si>
    <t>7.3.9.6</t>
  </si>
  <si>
    <t xml:space="preserve">Protocols in place to learn from wildfire events </t>
  </si>
  <si>
    <t>Stakeholder Cooperation &amp; Community Engagement</t>
  </si>
  <si>
    <t>7.3.10.1.1</t>
  </si>
  <si>
    <t xml:space="preserve">Community engagement </t>
  </si>
  <si>
    <t>DEP-1.2</t>
  </si>
  <si>
    <t>7.3.10.1.2</t>
  </si>
  <si>
    <t>DEP-1.3</t>
  </si>
  <si>
    <t>Previously FRMMA; GSRPBA, Currently WMPMA</t>
  </si>
  <si>
    <t>7.3.10.1.3</t>
  </si>
  <si>
    <t>DEP-4</t>
  </si>
  <si>
    <t>Previously FRMMA, Currently WMPMA</t>
  </si>
  <si>
    <t>7.3.10.2</t>
  </si>
  <si>
    <t xml:space="preserve">Cooperation and best practice sharing with agencies outside CA </t>
  </si>
  <si>
    <t>7.3.10.3</t>
  </si>
  <si>
    <t xml:space="preserve">Cooperation with suppression agencies </t>
  </si>
  <si>
    <t>DEP-5</t>
  </si>
  <si>
    <t>1 MOU</t>
  </si>
  <si>
    <t>3 MOUs</t>
  </si>
  <si>
    <t>7.3.10.4</t>
  </si>
  <si>
    <t xml:space="preserve">Forest service and fuel reduction cooperation and joint roadmap </t>
  </si>
  <si>
    <t>Alternative Technologies</t>
  </si>
  <si>
    <t>7.1.E</t>
  </si>
  <si>
    <t>Alternative Technology Pilot Programs</t>
  </si>
  <si>
    <t>Previously GSRPBA; Currently WMPMA</t>
  </si>
  <si>
    <t>Drivers and RSEs reflective of Early Fault Detection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</si>
</sst>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_(&quot;$&quot;* #,##0_);_(&quot;$&quot;* \(#,##0\);_(&quot;$&quot;* &quot;-&quot;??_);_(@_)"/>
    <numFmt numFmtId="167" formatCode="_(* #,##0_);_(* \(#,##0\);_(* &quot;-&quot;??_);_(@_)"/>
    <numFmt numFmtId="168" formatCode="0.000"/>
    <numFmt numFmtId="169" formatCode="0.0000"/>
    <numFmt numFmtId="170" formatCode="0.0"/>
    <numFmt numFmtId="171" formatCode="#,##0.000"/>
    <numFmt numFmtId="172" formatCode="_(&quot;$&quot;* #,##0.000_);_(&quot;$&quot;* \(#,##0.000\);_(&quot;$&quot;* &quot;-&quot;???_);_(@_)"/>
    <numFmt numFmtId="173" formatCode="#,##0.0"/>
    <numFmt numFmtId="174" formatCode="#,##0_);\(#,##0\);0_);@_)"/>
    <numFmt numFmtId="175" formatCode="&quot;$&quot;#,##0"/>
  </numFmts>
  <fonts count="3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sz val="11"/>
      <color rgb="FFFF0000"/>
      <name val="Calibri"/>
      <family val="2"/>
      <scheme val="minor"/>
    </font>
    <font>
      <sz val="11"/>
      <color rgb="FFFF0000"/>
      <name val="Calibri"/>
      <family val="2"/>
    </font>
    <font>
      <sz val="11"/>
      <name val="Calibri"/>
      <family val="2"/>
    </font>
    <font>
      <b/>
      <sz val="11"/>
      <color theme="1"/>
      <name val="Calibri Regular"/>
      <charset val="1"/>
    </font>
    <font>
      <sz val="11"/>
      <color theme="1"/>
      <name val="Calibri Regular"/>
      <charset val="1"/>
    </font>
    <font>
      <sz val="11"/>
      <color rgb="FF0000FF"/>
      <name val="Calibri"/>
      <family val="2"/>
      <scheme val="minor"/>
    </font>
    <font>
      <sz val="20"/>
      <color rgb="FF000000"/>
      <name val="Calibri"/>
      <family val="2"/>
    </font>
    <font>
      <sz val="9"/>
      <color rgb="FF000000"/>
      <name val="Calibri"/>
      <family val="2"/>
      <scheme val="minor"/>
    </font>
    <font>
      <b/>
      <u/>
      <sz val="14"/>
      <color theme="1"/>
      <name val="Calibri"/>
      <family val="2"/>
      <scheme val="minor"/>
    </font>
    <font>
      <b/>
      <sz val="14"/>
      <color theme="1"/>
      <name val="Calibri"/>
      <family val="2"/>
      <scheme val="minor"/>
    </font>
    <font>
      <sz val="9"/>
      <color indexed="81"/>
      <name val="Tahoma"/>
      <family val="2"/>
    </font>
    <font>
      <b/>
      <sz val="11"/>
      <color rgb="FFFF0000"/>
      <name val="Calibri"/>
      <family val="2"/>
      <scheme val="minor"/>
    </font>
    <font>
      <b/>
      <sz val="11"/>
      <color rgb="FF000000"/>
      <name val="Calibri"/>
      <family val="2"/>
      <scheme val="minor"/>
    </font>
    <font>
      <b/>
      <sz val="9"/>
      <color indexed="81"/>
      <name val="Tahoma"/>
      <family val="2"/>
    </font>
    <font>
      <sz val="11"/>
      <color indexed="8"/>
      <name val="Calibri"/>
      <family val="2"/>
      <scheme val="minor"/>
    </font>
    <font>
      <b/>
      <u/>
      <sz val="11"/>
      <color rgb="FF000000"/>
      <name val="Calibri"/>
      <family val="2"/>
      <scheme val="minor"/>
    </font>
    <font>
      <b/>
      <sz val="14"/>
      <color rgb="FF000000"/>
      <name val="Calibri"/>
      <family val="2"/>
      <scheme val="minor"/>
    </font>
    <font>
      <b/>
      <sz val="14"/>
      <color indexed="8"/>
      <name val="Calibri"/>
      <family val="2"/>
      <scheme val="minor"/>
    </font>
    <font>
      <b/>
      <sz val="12"/>
      <color rgb="FFFF0000"/>
      <name val="Calibri"/>
      <family val="2"/>
      <scheme val="minor"/>
    </font>
    <font>
      <b/>
      <sz val="11"/>
      <color rgb="FF000000"/>
      <name val="Calibri"/>
      <family val="2"/>
      <charset val="1"/>
    </font>
    <font>
      <sz val="11"/>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E2EFDA"/>
        <bgColor rgb="FF000000"/>
      </patternFill>
    </fill>
    <fill>
      <patternFill patternType="solid">
        <fgColor rgb="FFE2EFDA"/>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00B0F0"/>
        <bgColor indexed="64"/>
      </patternFill>
    </fill>
    <fill>
      <patternFill patternType="solid">
        <fgColor rgb="FFCCFFCC"/>
        <bgColor indexed="64"/>
      </patternFill>
    </fill>
    <fill>
      <patternFill patternType="solid">
        <fgColor rgb="FFF2F2F2"/>
        <bgColor rgb="FF000000"/>
      </patternFill>
    </fill>
    <fill>
      <patternFill patternType="solid">
        <fgColor theme="2" tint="-9.9978637043366805E-2"/>
        <bgColor indexed="64"/>
      </patternFill>
    </fill>
    <fill>
      <patternFill patternType="solid">
        <fgColor rgb="FFFFC000"/>
        <bgColor indexed="64"/>
      </patternFill>
    </fill>
    <fill>
      <patternFill patternType="solid">
        <fgColor theme="2" tint="-9.9978637043366805E-2"/>
        <bgColor rgb="FF000000"/>
      </patternFill>
    </fill>
    <fill>
      <patternFill patternType="solid">
        <fgColor theme="4" tint="0.59999389629810485"/>
        <bgColor indexed="64"/>
      </patternFill>
    </fill>
    <fill>
      <patternFill patternType="solid">
        <fgColor rgb="FF00B0F0"/>
        <bgColor rgb="FF000000"/>
      </patternFill>
    </fill>
    <fill>
      <patternFill patternType="solid">
        <fgColor theme="3" tint="0.59999389629810485"/>
        <bgColor rgb="FF000000"/>
      </patternFill>
    </fill>
    <fill>
      <patternFill patternType="solid">
        <fgColor rgb="FFCCFFCC"/>
        <bgColor rgb="FF000000"/>
      </patternFill>
    </fill>
    <fill>
      <patternFill patternType="solid">
        <fgColor rgb="FFFF0000"/>
        <bgColor indexed="64"/>
      </patternFill>
    </fill>
  </fills>
  <borders count="4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0"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BFBFBF"/>
      </bottom>
      <diagonal/>
    </border>
    <border>
      <left/>
      <right style="medium">
        <color indexed="64"/>
      </right>
      <top style="thin">
        <color rgb="FFBFBFBF"/>
      </top>
      <bottom style="thin">
        <color rgb="FFBFBFBF"/>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BFBFBF"/>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rgb="FFBFBFBF"/>
      </bottom>
      <diagonal/>
    </border>
    <border>
      <left/>
      <right style="medium">
        <color indexed="64"/>
      </right>
      <top style="medium">
        <color indexed="64"/>
      </top>
      <bottom style="thin">
        <color rgb="FFBFBFBF"/>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rgb="FFBFBFBF"/>
      </top>
      <bottom/>
      <diagonal/>
    </border>
  </borders>
  <cellStyleXfs count="7">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7" fillId="0" borderId="0"/>
    <xf numFmtId="43" fontId="27" fillId="0" borderId="0" applyFont="0" applyFill="0" applyBorder="0" applyAlignment="0" applyProtection="0"/>
  </cellStyleXfs>
  <cellXfs count="75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ill="1" applyBorder="1"/>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ill="1" applyBorder="1" applyAlignment="1">
      <alignment horizontal="left" vertical="top" wrapText="1"/>
    </xf>
    <xf numFmtId="0" fontId="0" fillId="2" borderId="12" xfId="0" applyFill="1"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4" borderId="0" xfId="0" applyFill="1"/>
    <xf numFmtId="0" fontId="0" fillId="5" borderId="0" xfId="0" applyFill="1"/>
    <xf numFmtId="0" fontId="0" fillId="2" borderId="7" xfId="0"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11" xfId="0" applyFill="1" applyBorder="1"/>
    <xf numFmtId="0" fontId="8"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9" fillId="2" borderId="0" xfId="0" applyFont="1" applyFill="1"/>
    <xf numFmtId="0" fontId="0" fillId="2" borderId="3" xfId="0" applyFill="1" applyBorder="1" applyAlignment="1">
      <alignment horizontal="center" vertical="top" wrapText="1"/>
    </xf>
    <xf numFmtId="0" fontId="10" fillId="2" borderId="0" xfId="0" applyFont="1" applyFill="1"/>
    <xf numFmtId="0" fontId="0" fillId="4" borderId="7" xfId="0" applyFill="1" applyBorder="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1" fillId="0" borderId="0" xfId="0" applyFont="1"/>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3" borderId="5" xfId="0" applyFill="1" applyBorder="1" applyAlignment="1" applyProtection="1">
      <alignment horizontal="left"/>
      <protection locked="0"/>
    </xf>
    <xf numFmtId="0" fontId="0" fillId="9" borderId="3" xfId="0" applyFill="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Alignment="1">
      <alignment vertical="top"/>
    </xf>
    <xf numFmtId="0" fontId="0" fillId="2" borderId="0" xfId="0" applyFill="1" applyAlignment="1">
      <alignment horizontal="center" wrapText="1"/>
    </xf>
    <xf numFmtId="0" fontId="1" fillId="2" borderId="1" xfId="0" applyFont="1" applyFill="1" applyBorder="1" applyAlignment="1">
      <alignment horizontal="left" wrapText="1"/>
    </xf>
    <xf numFmtId="0" fontId="0" fillId="6" borderId="3" xfId="0" applyFill="1" applyBorder="1" applyAlignment="1" applyProtection="1">
      <alignment horizontal="center" vertical="center"/>
      <protection locked="0"/>
    </xf>
    <xf numFmtId="0" fontId="0" fillId="2" borderId="0" xfId="0" applyFill="1" applyAlignment="1">
      <alignment horizontal="center" vertical="center"/>
    </xf>
    <xf numFmtId="165" fontId="0" fillId="2" borderId="0" xfId="0" applyNumberFormat="1" applyFill="1" applyAlignment="1">
      <alignment horizontal="center" vertical="center"/>
    </xf>
    <xf numFmtId="0" fontId="1" fillId="2" borderId="1" xfId="0" applyFont="1" applyFill="1" applyBorder="1" applyAlignment="1">
      <alignment horizontal="center" vertical="center"/>
    </xf>
    <xf numFmtId="0" fontId="0" fillId="3" borderId="12" xfId="0"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0" fillId="2" borderId="2" xfId="0" applyFill="1" applyBorder="1" applyAlignment="1">
      <alignment horizontal="left" vertical="center" wrapText="1"/>
    </xf>
    <xf numFmtId="0" fontId="0" fillId="2" borderId="12"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vertical="center" wrapText="1"/>
    </xf>
    <xf numFmtId="0" fontId="1" fillId="2" borderId="4" xfId="0" applyFont="1" applyFill="1" applyBorder="1" applyAlignment="1">
      <alignment vertical="center" wrapText="1"/>
    </xf>
    <xf numFmtId="0" fontId="0" fillId="2" borderId="5" xfId="0" applyFill="1" applyBorder="1" applyAlignment="1">
      <alignment horizontal="right" vertical="center"/>
    </xf>
    <xf numFmtId="0" fontId="1" fillId="2" borderId="6" xfId="0" applyFont="1" applyFill="1" applyBorder="1" applyAlignment="1">
      <alignment vertical="center" wrapText="1"/>
    </xf>
    <xf numFmtId="0" fontId="0" fillId="2" borderId="7" xfId="0" applyFill="1" applyBorder="1" applyAlignment="1">
      <alignment vertical="center"/>
    </xf>
    <xf numFmtId="0" fontId="1" fillId="2" borderId="8" xfId="0" applyFont="1" applyFill="1" applyBorder="1" applyAlignment="1">
      <alignment vertical="center" wrapText="1"/>
    </xf>
    <xf numFmtId="14" fontId="0" fillId="3" borderId="9" xfId="0" applyNumberFormat="1" applyFill="1" applyBorder="1" applyAlignment="1">
      <alignment vertical="center"/>
    </xf>
    <xf numFmtId="0" fontId="3" fillId="2" borderId="0" xfId="0" applyFont="1" applyFill="1" applyAlignment="1">
      <alignment horizontal="left" vertical="center"/>
    </xf>
    <xf numFmtId="0" fontId="1" fillId="2" borderId="1"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11" fillId="8" borderId="15" xfId="0" applyFont="1" applyFill="1" applyBorder="1" applyAlignment="1">
      <alignment vertical="center" wrapText="1"/>
    </xf>
    <xf numFmtId="0" fontId="11" fillId="8" borderId="0" xfId="0" applyFont="1" applyFill="1" applyAlignment="1">
      <alignment vertical="center" wrapText="1"/>
    </xf>
    <xf numFmtId="0" fontId="11" fillId="8" borderId="13" xfId="0" applyFont="1" applyFill="1" applyBorder="1" applyAlignment="1">
      <alignment vertical="center" wrapText="1"/>
    </xf>
    <xf numFmtId="0" fontId="12" fillId="8" borderId="13" xfId="0" applyFont="1" applyFill="1" applyBorder="1" applyAlignment="1">
      <alignment vertical="center" wrapText="1"/>
    </xf>
    <xf numFmtId="0" fontId="11" fillId="9" borderId="13" xfId="0" applyFont="1" applyFill="1" applyBorder="1" applyAlignment="1">
      <alignment vertical="center" wrapText="1"/>
    </xf>
    <xf numFmtId="0" fontId="0" fillId="9" borderId="3"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indent="2"/>
    </xf>
    <xf numFmtId="0" fontId="0" fillId="2" borderId="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11" fillId="7" borderId="15" xfId="0" applyFont="1" applyFill="1" applyBorder="1" applyAlignment="1">
      <alignment horizontal="center" vertical="center" wrapText="1"/>
    </xf>
    <xf numFmtId="0" fontId="0" fillId="6" borderId="2" xfId="0" applyFill="1" applyBorder="1" applyAlignment="1" applyProtection="1">
      <alignment horizontal="center" vertical="center"/>
      <protection locked="0"/>
    </xf>
    <xf numFmtId="3"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3" fontId="11" fillId="7" borderId="15" xfId="0" applyNumberFormat="1" applyFont="1" applyFill="1" applyBorder="1" applyAlignment="1">
      <alignment horizontal="center" vertical="center" wrapText="1"/>
    </xf>
    <xf numFmtId="3" fontId="0" fillId="6" borderId="3" xfId="2" applyNumberFormat="1" applyFont="1"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vertical="center" wrapText="1"/>
    </xf>
    <xf numFmtId="0" fontId="0" fillId="2" borderId="3" xfId="0" applyFill="1" applyBorder="1" applyAlignment="1">
      <alignment horizontal="left" vertical="center"/>
    </xf>
    <xf numFmtId="170" fontId="11" fillId="7" borderId="14" xfId="0" applyNumberFormat="1" applyFont="1" applyFill="1" applyBorder="1" applyAlignment="1">
      <alignment horizontal="center" vertical="center" wrapText="1"/>
    </xf>
    <xf numFmtId="0" fontId="7" fillId="0" borderId="0" xfId="0" applyFont="1" applyAlignment="1">
      <alignment horizontal="left" vertical="center"/>
    </xf>
    <xf numFmtId="0" fontId="0" fillId="2" borderId="0" xfId="0" applyFill="1" applyAlignment="1">
      <alignment horizontal="left" vertical="center" wrapText="1"/>
    </xf>
    <xf numFmtId="0" fontId="0" fillId="2" borderId="12" xfId="0" applyFill="1" applyBorder="1" applyAlignment="1">
      <alignment vertical="center" wrapText="1"/>
    </xf>
    <xf numFmtId="170" fontId="11" fillId="7" borderId="15"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0" fillId="0" borderId="3" xfId="0" applyBorder="1" applyAlignment="1">
      <alignment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8" borderId="14" xfId="0" applyFont="1" applyFill="1" applyBorder="1" applyAlignment="1">
      <alignment horizontal="left" vertical="center" wrapText="1"/>
    </xf>
    <xf numFmtId="0" fontId="6" fillId="9" borderId="3"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2" xfId="0"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2" borderId="3" xfId="0" quotePrefix="1" applyFill="1" applyBorder="1" applyAlignment="1">
      <alignment vertical="center" wrapText="1"/>
    </xf>
    <xf numFmtId="0" fontId="6" fillId="6"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1" fillId="0" borderId="13" xfId="0" applyFont="1" applyBorder="1" applyAlignment="1">
      <alignment vertical="center" wrapText="1"/>
    </xf>
    <xf numFmtId="3" fontId="15" fillId="7" borderId="14" xfId="0" applyNumberFormat="1" applyFont="1" applyFill="1" applyBorder="1" applyAlignment="1">
      <alignment horizontal="center" vertical="center" wrapText="1"/>
    </xf>
    <xf numFmtId="3" fontId="6" fillId="6" borderId="3" xfId="2" applyNumberFormat="1" applyFont="1" applyFill="1" applyBorder="1" applyAlignment="1">
      <alignment horizontal="center" vertical="center"/>
    </xf>
    <xf numFmtId="0" fontId="0" fillId="0" borderId="0" xfId="0"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7" fillId="10" borderId="0" xfId="0" applyFont="1" applyFill="1" applyAlignment="1">
      <alignment horizontal="center" wrapText="1"/>
    </xf>
    <xf numFmtId="0" fontId="17" fillId="10" borderId="0" xfId="0" applyFont="1" applyFill="1"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3" xfId="0" applyBorder="1" applyAlignment="1">
      <alignment horizontal="left" vertical="center" wrapText="1"/>
    </xf>
    <xf numFmtId="0" fontId="0" fillId="0" borderId="0" xfId="0" applyAlignment="1" applyProtection="1">
      <alignment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3" borderId="3" xfId="0"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9" fontId="15" fillId="7" borderId="14" xfId="0" applyNumberFormat="1" applyFont="1" applyFill="1" applyBorder="1" applyAlignment="1">
      <alignment horizontal="center" vertical="center" wrapText="1"/>
    </xf>
    <xf numFmtId="0" fontId="13" fillId="3" borderId="3" xfId="0" applyFont="1" applyFill="1" applyBorder="1" applyAlignment="1" applyProtection="1">
      <alignment horizontal="center" vertical="center"/>
      <protection locked="0"/>
    </xf>
    <xf numFmtId="0" fontId="16" fillId="10" borderId="0" xfId="0" applyFont="1" applyFill="1" applyAlignment="1">
      <alignment horizontal="center" wrapText="1"/>
    </xf>
    <xf numFmtId="0" fontId="14" fillId="7" borderId="14" xfId="0" applyFont="1" applyFill="1" applyBorder="1" applyAlignment="1">
      <alignment horizontal="center" vertical="center" wrapText="1"/>
    </xf>
    <xf numFmtId="0" fontId="0" fillId="2" borderId="0" xfId="0" applyFill="1" applyAlignment="1">
      <alignment horizont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 fillId="2" borderId="0" xfId="0" applyFont="1" applyFill="1" applyAlignment="1">
      <alignment wrapText="1"/>
    </xf>
    <xf numFmtId="14" fontId="0" fillId="0" borderId="0" xfId="0" applyNumberFormat="1"/>
    <xf numFmtId="165" fontId="0" fillId="2" borderId="0" xfId="0" applyNumberFormat="1" applyFill="1" applyAlignment="1">
      <alignment horizontal="left" vertical="top"/>
    </xf>
    <xf numFmtId="0" fontId="1" fillId="0" borderId="0" xfId="0" applyFont="1" applyAlignment="1">
      <alignment horizontal="left" vertical="top"/>
    </xf>
    <xf numFmtId="0" fontId="1" fillId="11" borderId="1" xfId="0" applyFont="1" applyFill="1" applyBorder="1" applyAlignment="1">
      <alignment horizontal="left" vertical="top"/>
    </xf>
    <xf numFmtId="0" fontId="0" fillId="0" borderId="0" xfId="0" applyAlignment="1">
      <alignment vertical="top" wrapText="1"/>
    </xf>
    <xf numFmtId="0" fontId="0" fillId="11" borderId="2" xfId="0" applyFill="1" applyBorder="1" applyAlignment="1">
      <alignment horizontal="left" vertical="top" wrapText="1"/>
    </xf>
    <xf numFmtId="0" fontId="0" fillId="3" borderId="2" xfId="0" applyFill="1" applyBorder="1" applyAlignment="1" applyProtection="1">
      <alignment horizontal="left" vertical="top"/>
      <protection locked="0"/>
    </xf>
    <xf numFmtId="0" fontId="0" fillId="11" borderId="12" xfId="0" applyFill="1" applyBorder="1" applyAlignment="1">
      <alignment horizontal="left" vertical="top" wrapText="1"/>
    </xf>
    <xf numFmtId="0" fontId="0" fillId="3" borderId="12"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12" xfId="0" applyFill="1" applyBorder="1" applyAlignment="1" applyProtection="1">
      <alignment horizontal="left" vertical="top" wrapText="1"/>
      <protection locked="0"/>
    </xf>
    <xf numFmtId="0" fontId="0" fillId="12" borderId="12" xfId="0" applyFill="1" applyBorder="1" applyAlignment="1">
      <alignment horizontal="left" vertical="top" wrapText="1"/>
    </xf>
    <xf numFmtId="0" fontId="0" fillId="12" borderId="0" xfId="0" applyFill="1" applyAlignment="1">
      <alignment horizontal="left" vertical="top" wrapText="1"/>
    </xf>
    <xf numFmtId="0" fontId="3" fillId="0" borderId="0" xfId="0" applyFont="1" applyAlignment="1">
      <alignment horizontal="left" vertical="top"/>
    </xf>
    <xf numFmtId="0" fontId="7" fillId="0" borderId="0" xfId="0" applyFont="1"/>
    <xf numFmtId="0" fontId="0" fillId="11" borderId="3" xfId="0" applyFill="1" applyBorder="1" applyAlignment="1">
      <alignment horizontal="left" vertical="top"/>
    </xf>
    <xf numFmtId="0" fontId="0" fillId="11" borderId="3" xfId="0" applyFill="1" applyBorder="1" applyAlignment="1">
      <alignment vertical="top" wrapText="1"/>
    </xf>
    <xf numFmtId="0" fontId="0" fillId="11" borderId="0" xfId="0" applyFill="1"/>
    <xf numFmtId="0" fontId="3" fillId="11" borderId="0" xfId="0" applyFont="1" applyFill="1" applyAlignment="1">
      <alignment horizontal="left" vertical="top"/>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3" xfId="0" applyBorder="1" applyAlignment="1">
      <alignment vertical="top" wrapText="1"/>
    </xf>
    <xf numFmtId="0" fontId="19" fillId="8" borderId="0" xfId="0" applyFont="1" applyFill="1"/>
    <xf numFmtId="0" fontId="15" fillId="8" borderId="4" xfId="0" applyFont="1" applyFill="1" applyBorder="1"/>
    <xf numFmtId="0" fontId="11" fillId="7" borderId="10" xfId="0" applyFont="1" applyFill="1" applyBorder="1"/>
    <xf numFmtId="0" fontId="15" fillId="8" borderId="6" xfId="0" applyFont="1" applyFill="1" applyBorder="1"/>
    <xf numFmtId="0" fontId="11" fillId="8" borderId="0" xfId="0" applyFont="1" applyFill="1"/>
    <xf numFmtId="0" fontId="11" fillId="13" borderId="0" xfId="0" applyFont="1" applyFill="1"/>
    <xf numFmtId="0" fontId="11" fillId="14" borderId="0" xfId="0" applyFont="1" applyFill="1"/>
    <xf numFmtId="0" fontId="15" fillId="8" borderId="8" xfId="0" applyFont="1" applyFill="1" applyBorder="1"/>
    <xf numFmtId="0" fontId="11" fillId="8" borderId="11" xfId="0" applyFont="1" applyFill="1" applyBorder="1"/>
    <xf numFmtId="0" fontId="7" fillId="6" borderId="2"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3" xfId="2" applyNumberFormat="1" applyFont="1" applyFill="1" applyBorder="1" applyAlignment="1">
      <alignment horizontal="center" vertical="center"/>
    </xf>
    <xf numFmtId="9" fontId="7" fillId="3" borderId="3" xfId="4" applyFont="1" applyFill="1" applyBorder="1" applyAlignment="1" applyProtection="1">
      <alignment horizontal="center" vertical="center"/>
      <protection locked="0"/>
    </xf>
    <xf numFmtId="167" fontId="7" fillId="3" borderId="3" xfId="2" applyNumberFormat="1" applyFont="1" applyFill="1" applyBorder="1" applyAlignment="1">
      <alignment horizontal="center" vertical="center" wrapText="1"/>
    </xf>
    <xf numFmtId="0" fontId="0" fillId="15" borderId="0" xfId="0" applyFill="1"/>
    <xf numFmtId="0" fontId="13" fillId="6" borderId="3" xfId="0" applyFont="1" applyFill="1" applyBorder="1" applyAlignment="1" applyProtection="1">
      <alignment horizontal="center" vertical="center"/>
      <protection locked="0"/>
    </xf>
    <xf numFmtId="9" fontId="0" fillId="2" borderId="3" xfId="0" applyNumberFormat="1" applyFill="1" applyBorder="1" applyAlignment="1">
      <alignment vertical="center" wrapText="1"/>
    </xf>
    <xf numFmtId="0" fontId="0" fillId="3" borderId="12" xfId="0" applyFill="1" applyBorder="1" applyAlignment="1" applyProtection="1">
      <alignment horizontal="center" vertical="center" wrapText="1"/>
      <protection locked="0"/>
    </xf>
    <xf numFmtId="0" fontId="1" fillId="0" borderId="1" xfId="0" applyFont="1" applyBorder="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 fillId="2" borderId="0" xfId="0" applyFont="1" applyFill="1" applyAlignment="1">
      <alignment horizontal="center" wrapText="1"/>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6" fontId="6" fillId="3" borderId="16" xfId="3" applyNumberFormat="1"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left" vertical="top" wrapText="1"/>
      <protection locked="0"/>
    </xf>
    <xf numFmtId="44" fontId="6" fillId="3" borderId="16" xfId="0" applyNumberFormat="1" applyFont="1" applyFill="1" applyBorder="1" applyAlignment="1" applyProtection="1">
      <alignment horizontal="left" vertical="top" wrapText="1"/>
      <protection locked="0"/>
    </xf>
    <xf numFmtId="166" fontId="6" fillId="3" borderId="16" xfId="0" applyNumberFormat="1" applyFont="1" applyFill="1" applyBorder="1" applyAlignment="1" applyProtection="1">
      <alignment horizontal="left" vertical="top" wrapText="1"/>
      <protection locked="0"/>
    </xf>
    <xf numFmtId="3" fontId="6" fillId="3" borderId="16" xfId="0" applyNumberFormat="1"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3" fontId="0" fillId="6" borderId="2" xfId="2" applyNumberFormat="1" applyFont="1" applyFill="1" applyBorder="1" applyAlignment="1">
      <alignment horizontal="center" vertical="center"/>
    </xf>
    <xf numFmtId="3" fontId="15" fillId="7" borderId="15" xfId="0" applyNumberFormat="1" applyFont="1" applyFill="1" applyBorder="1" applyAlignment="1">
      <alignment horizontal="center" vertical="center"/>
    </xf>
    <xf numFmtId="3" fontId="0" fillId="6" borderId="12" xfId="2" applyNumberFormat="1" applyFont="1" applyFill="1" applyBorder="1" applyAlignment="1">
      <alignment horizontal="center" vertical="center"/>
    </xf>
    <xf numFmtId="3" fontId="15" fillId="7" borderId="14" xfId="0" applyNumberFormat="1" applyFont="1" applyFill="1" applyBorder="1" applyAlignment="1">
      <alignment horizontal="center" vertical="center"/>
    </xf>
    <xf numFmtId="3" fontId="0" fillId="6" borderId="3" xfId="0" applyNumberFormat="1" applyFill="1" applyBorder="1" applyAlignment="1">
      <alignment horizontal="center" vertical="center"/>
    </xf>
    <xf numFmtId="3" fontId="7" fillId="3" borderId="3" xfId="0" applyNumberFormat="1" applyFont="1" applyFill="1" applyBorder="1" applyAlignment="1">
      <alignment horizontal="center" vertical="center"/>
    </xf>
    <xf numFmtId="0" fontId="0" fillId="2" borderId="16" xfId="0" applyFill="1" applyBorder="1" applyAlignment="1">
      <alignment horizontal="center" vertical="center" wrapText="1"/>
    </xf>
    <xf numFmtId="167" fontId="6" fillId="3" borderId="16" xfId="2" applyNumberFormat="1" applyFont="1" applyFill="1" applyBorder="1" applyAlignment="1" applyProtection="1">
      <alignment horizontal="center" vertical="top" wrapText="1"/>
      <protection locked="0"/>
    </xf>
    <xf numFmtId="166" fontId="6" fillId="3" borderId="16" xfId="3" applyNumberFormat="1" applyFont="1" applyFill="1" applyBorder="1" applyAlignment="1" applyProtection="1">
      <alignment horizontal="center" vertical="top" wrapText="1"/>
      <protection locked="0"/>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8" borderId="13" xfId="0" applyFont="1" applyFill="1" applyBorder="1" applyAlignment="1">
      <alignment horizontal="left" vertical="center" wrapText="1"/>
    </xf>
    <xf numFmtId="0" fontId="0" fillId="3" borderId="2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7" fillId="8" borderId="14" xfId="0" applyFont="1" applyFill="1" applyBorder="1" applyAlignment="1">
      <alignment horizontal="left" vertical="center" wrapText="1"/>
    </xf>
    <xf numFmtId="0" fontId="20" fillId="0" borderId="0" xfId="0" applyFont="1" applyAlignment="1">
      <alignment wrapText="1"/>
    </xf>
    <xf numFmtId="0" fontId="6" fillId="7" borderId="14" xfId="0" applyFont="1" applyFill="1" applyBorder="1" applyAlignment="1">
      <alignment horizontal="center" vertical="center"/>
    </xf>
    <xf numFmtId="0" fontId="7" fillId="8" borderId="13" xfId="0" applyFont="1" applyFill="1" applyBorder="1" applyAlignment="1">
      <alignment horizontal="left" vertical="top"/>
    </xf>
    <xf numFmtId="0" fontId="7" fillId="0" borderId="0" xfId="0" applyFont="1" applyAlignment="1">
      <alignment horizontal="left" vertical="top" wrapText="1"/>
    </xf>
    <xf numFmtId="0" fontId="7" fillId="8" borderId="14" xfId="0" applyFont="1" applyFill="1" applyBorder="1" applyAlignment="1">
      <alignment horizontal="left" vertical="top"/>
    </xf>
    <xf numFmtId="0" fontId="7" fillId="8" borderId="14" xfId="0" applyFont="1" applyFill="1" applyBorder="1" applyAlignment="1">
      <alignment horizontal="left" vertical="top" wrapText="1"/>
    </xf>
    <xf numFmtId="0" fontId="7" fillId="7" borderId="14" xfId="0" applyFont="1" applyFill="1" applyBorder="1" applyAlignment="1">
      <alignment horizontal="left" vertical="top"/>
    </xf>
    <xf numFmtId="0" fontId="7" fillId="7" borderId="15" xfId="0" applyFont="1" applyFill="1" applyBorder="1" applyAlignment="1">
      <alignment horizontal="left" vertical="top"/>
    </xf>
    <xf numFmtId="167" fontId="0" fillId="2" borderId="0" xfId="0" applyNumberFormat="1" applyFill="1"/>
    <xf numFmtId="3" fontId="0" fillId="2" borderId="0" xfId="0" applyNumberFormat="1" applyFill="1"/>
    <xf numFmtId="172" fontId="0" fillId="2" borderId="0" xfId="0" applyNumberFormat="1" applyFill="1"/>
    <xf numFmtId="166" fontId="0" fillId="2" borderId="0" xfId="0" applyNumberFormat="1" applyFill="1"/>
    <xf numFmtId="14" fontId="0" fillId="3" borderId="9" xfId="0" applyNumberFormat="1" applyFill="1" applyBorder="1" applyAlignment="1">
      <alignment horizontal="right" vertical="top"/>
    </xf>
    <xf numFmtId="167" fontId="0" fillId="2" borderId="0" xfId="2" applyNumberFormat="1" applyFont="1" applyFill="1"/>
    <xf numFmtId="1" fontId="13" fillId="3"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top"/>
    </xf>
    <xf numFmtId="0" fontId="0" fillId="2" borderId="0" xfId="0" applyFill="1" applyAlignment="1">
      <alignment horizontal="center" vertical="top"/>
    </xf>
    <xf numFmtId="0" fontId="0" fillId="3" borderId="12" xfId="0" applyFill="1" applyBorder="1" applyAlignment="1" applyProtection="1">
      <alignment horizontal="center" vertical="top" wrapText="1"/>
      <protection locked="0"/>
    </xf>
    <xf numFmtId="0" fontId="0" fillId="0" borderId="0" xfId="0" applyAlignment="1">
      <alignment vertical="top"/>
    </xf>
    <xf numFmtId="0" fontId="6" fillId="7" borderId="14" xfId="0" applyFont="1" applyFill="1" applyBorder="1" applyAlignment="1">
      <alignment horizontal="center" vertical="top"/>
    </xf>
    <xf numFmtId="0" fontId="15" fillId="7" borderId="14" xfId="0" applyFont="1" applyFill="1" applyBorder="1" applyAlignment="1">
      <alignment horizontal="center" vertical="center" wrapText="1"/>
    </xf>
    <xf numFmtId="0" fontId="6" fillId="9" borderId="3" xfId="0" applyFont="1" applyFill="1" applyBorder="1" applyAlignment="1" applyProtection="1">
      <alignment horizontal="left" vertical="top"/>
      <protection locked="0"/>
    </xf>
    <xf numFmtId="170" fontId="15" fillId="7" borderId="14" xfId="0" applyNumberFormat="1" applyFont="1" applyFill="1" applyBorder="1" applyAlignment="1">
      <alignment horizontal="center" vertical="center" wrapText="1"/>
    </xf>
    <xf numFmtId="0" fontId="15" fillId="7" borderId="13" xfId="0" applyFont="1" applyFill="1" applyBorder="1" applyAlignment="1">
      <alignment horizontal="center" vertical="center" wrapText="1"/>
    </xf>
    <xf numFmtId="0" fontId="21" fillId="2" borderId="0" xfId="0" applyFont="1" applyFill="1" applyAlignment="1">
      <alignment wrapText="1"/>
    </xf>
    <xf numFmtId="3" fontId="6" fillId="6" borderId="2" xfId="2" applyNumberFormat="1" applyFont="1" applyFill="1" applyBorder="1" applyAlignment="1">
      <alignment horizontal="center" vertical="center"/>
    </xf>
    <xf numFmtId="3" fontId="6" fillId="6" borderId="12" xfId="2" applyNumberFormat="1" applyFont="1" applyFill="1" applyBorder="1" applyAlignment="1">
      <alignment horizontal="center" vertical="center"/>
    </xf>
    <xf numFmtId="3" fontId="0" fillId="2" borderId="0" xfId="0" applyNumberFormat="1" applyFill="1" applyProtection="1">
      <protection locked="0"/>
    </xf>
    <xf numFmtId="1" fontId="6" fillId="3" borderId="3" xfId="0" applyNumberFormat="1" applyFont="1" applyFill="1" applyBorder="1" applyAlignment="1" applyProtection="1">
      <alignment horizontal="center" vertical="center"/>
      <protection locked="0"/>
    </xf>
    <xf numFmtId="1" fontId="6" fillId="3" borderId="2" xfId="0" applyNumberFormat="1" applyFont="1" applyFill="1" applyBorder="1" applyAlignment="1" applyProtection="1">
      <alignment horizontal="center" vertical="top"/>
      <protection locked="0"/>
    </xf>
    <xf numFmtId="1" fontId="6" fillId="3" borderId="3" xfId="0" applyNumberFormat="1" applyFont="1" applyFill="1" applyBorder="1" applyAlignment="1" applyProtection="1">
      <alignment horizontal="center" vertical="top"/>
      <protection locked="0"/>
    </xf>
    <xf numFmtId="0" fontId="0" fillId="2" borderId="2" xfId="0" applyFill="1" applyBorder="1" applyAlignment="1">
      <alignment horizontal="center" vertical="top"/>
    </xf>
    <xf numFmtId="3" fontId="13" fillId="7" borderId="14" xfId="0" applyNumberFormat="1" applyFont="1" applyFill="1" applyBorder="1" applyAlignment="1">
      <alignment horizontal="center" vertical="center" wrapText="1"/>
    </xf>
    <xf numFmtId="3" fontId="13" fillId="7" borderId="14" xfId="0" applyNumberFormat="1" applyFont="1" applyFill="1" applyBorder="1" applyAlignment="1">
      <alignment horizontal="center" vertical="center"/>
    </xf>
    <xf numFmtId="0" fontId="13" fillId="7" borderId="14" xfId="0" applyFont="1" applyFill="1" applyBorder="1" applyAlignment="1">
      <alignment horizontal="center" vertical="center"/>
    </xf>
    <xf numFmtId="0" fontId="0" fillId="2" borderId="12" xfId="0" applyFill="1" applyBorder="1" applyAlignment="1">
      <alignment horizontal="center" vertical="top"/>
    </xf>
    <xf numFmtId="0" fontId="0" fillId="11" borderId="4" xfId="0" applyFill="1" applyBorder="1" applyAlignment="1">
      <alignment horizontal="left" vertical="center" wrapText="1"/>
    </xf>
    <xf numFmtId="3" fontId="24" fillId="6" borderId="10" xfId="0" applyNumberFormat="1" applyFont="1" applyFill="1" applyBorder="1" applyAlignment="1" applyProtection="1">
      <alignment horizontal="center" vertical="center" wrapText="1"/>
      <protection locked="0"/>
    </xf>
    <xf numFmtId="0" fontId="0" fillId="2" borderId="8" xfId="0" applyFill="1" applyBorder="1" applyAlignment="1">
      <alignment horizontal="left" vertical="center" wrapText="1"/>
    </xf>
    <xf numFmtId="3" fontId="24" fillId="6" borderId="11" xfId="0" applyNumberFormat="1" applyFont="1" applyFill="1" applyBorder="1" applyAlignment="1" applyProtection="1">
      <alignment horizontal="center" vertical="center" wrapText="1"/>
      <protection locked="0"/>
    </xf>
    <xf numFmtId="3" fontId="24" fillId="6" borderId="9" xfId="0" applyNumberFormat="1" applyFont="1" applyFill="1" applyBorder="1" applyAlignment="1" applyProtection="1">
      <alignment horizontal="center" vertical="center" wrapText="1"/>
      <protection locked="0"/>
    </xf>
    <xf numFmtId="0" fontId="0" fillId="18" borderId="0" xfId="0" applyFill="1" applyAlignment="1">
      <alignment horizontal="left" vertical="center" wrapText="1"/>
    </xf>
    <xf numFmtId="0" fontId="0" fillId="0" borderId="23" xfId="0" applyBorder="1" applyAlignment="1">
      <alignment horizontal="center" vertical="center"/>
    </xf>
    <xf numFmtId="0" fontId="0" fillId="0" borderId="10" xfId="0" applyBorder="1"/>
    <xf numFmtId="167" fontId="0" fillId="0" borderId="10" xfId="2" applyNumberFormat="1" applyFont="1" applyBorder="1" applyAlignment="1">
      <alignment horizont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167" fontId="0" fillId="0" borderId="0" xfId="2" applyNumberFormat="1" applyFont="1" applyBorder="1" applyAlignment="1">
      <alignment horizont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right"/>
    </xf>
    <xf numFmtId="167" fontId="0" fillId="0" borderId="11" xfId="2" applyNumberFormat="1" applyFont="1" applyBorder="1" applyAlignment="1">
      <alignment horizont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20" borderId="29" xfId="0" applyFont="1" applyFill="1" applyBorder="1" applyAlignment="1">
      <alignment horizontal="center" vertical="center" wrapText="1"/>
    </xf>
    <xf numFmtId="0" fontId="0" fillId="0" borderId="5" xfId="0" applyBorder="1"/>
    <xf numFmtId="0" fontId="7" fillId="20" borderId="30" xfId="0" applyFont="1" applyFill="1" applyBorder="1" applyAlignment="1">
      <alignment horizontal="center" vertical="center" wrapText="1"/>
    </xf>
    <xf numFmtId="0" fontId="0" fillId="2" borderId="6" xfId="0" applyFill="1" applyBorder="1" applyAlignment="1">
      <alignment horizontal="left" vertical="center" wrapText="1"/>
    </xf>
    <xf numFmtId="0" fontId="0" fillId="0" borderId="7" xfId="0" applyBorder="1"/>
    <xf numFmtId="0" fontId="0" fillId="2" borderId="31" xfId="0" applyFill="1" applyBorder="1" applyAlignment="1">
      <alignment horizontal="center" vertical="center" wrapText="1"/>
    </xf>
    <xf numFmtId="0" fontId="0" fillId="2" borderId="32" xfId="0" applyFill="1" applyBorder="1" applyAlignment="1">
      <alignment horizontal="right" vertical="center" wrapText="1"/>
    </xf>
    <xf numFmtId="3" fontId="0" fillId="0" borderId="33" xfId="0" applyNumberFormat="1" applyBorder="1" applyAlignment="1" applyProtection="1">
      <alignment horizontal="center" vertical="center" wrapText="1"/>
      <protection locked="0"/>
    </xf>
    <xf numFmtId="3" fontId="0" fillId="0" borderId="33" xfId="0" applyNumberFormat="1" applyBorder="1" applyAlignment="1" applyProtection="1">
      <alignment horizontal="center" vertical="center"/>
      <protection locked="0"/>
    </xf>
    <xf numFmtId="3" fontId="6" fillId="0" borderId="33" xfId="0" applyNumberFormat="1" applyFont="1" applyBorder="1" applyAlignment="1" applyProtection="1">
      <alignment horizontal="center" vertical="center"/>
      <protection locked="0"/>
    </xf>
    <xf numFmtId="3" fontId="13" fillId="0" borderId="33" xfId="0" applyNumberFormat="1" applyFont="1" applyBorder="1" applyAlignment="1" applyProtection="1">
      <alignment horizontal="center" vertical="center"/>
      <protection locked="0"/>
    </xf>
    <xf numFmtId="3" fontId="0" fillId="2" borderId="31" xfId="0" applyNumberFormat="1" applyFill="1" applyBorder="1" applyAlignment="1">
      <alignment horizontal="center" vertical="center" wrapText="1"/>
    </xf>
    <xf numFmtId="0" fontId="0" fillId="2" borderId="34" xfId="0" applyFill="1" applyBorder="1" applyAlignment="1">
      <alignment horizontal="right" vertical="center" wrapText="1"/>
    </xf>
    <xf numFmtId="3" fontId="0" fillId="0" borderId="12" xfId="0" applyNumberFormat="1" applyBorder="1" applyAlignment="1" applyProtection="1">
      <alignment horizontal="center" vertical="center" wrapText="1"/>
      <protection locked="0"/>
    </xf>
    <xf numFmtId="3" fontId="0" fillId="0" borderId="12" xfId="0" applyNumberForma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0" fontId="0" fillId="2" borderId="25" xfId="0" applyFill="1" applyBorder="1" applyAlignment="1">
      <alignment horizontal="right" vertical="center" wrapText="1"/>
    </xf>
    <xf numFmtId="3" fontId="0" fillId="0" borderId="11"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protection locked="0"/>
    </xf>
    <xf numFmtId="3" fontId="6" fillId="0" borderId="11" xfId="0" applyNumberFormat="1" applyFont="1" applyBorder="1" applyAlignment="1" applyProtection="1">
      <alignment horizontal="center" vertical="center"/>
      <protection locked="0"/>
    </xf>
    <xf numFmtId="3" fontId="13" fillId="0" borderId="11" xfId="0" applyNumberFormat="1" applyFont="1" applyBorder="1" applyAlignment="1" applyProtection="1">
      <alignment horizontal="center" vertical="center"/>
      <protection locked="0"/>
    </xf>
    <xf numFmtId="0" fontId="0" fillId="0" borderId="11" xfId="0" applyBorder="1"/>
    <xf numFmtId="0" fontId="0" fillId="0" borderId="9" xfId="0" applyBorder="1"/>
    <xf numFmtId="0" fontId="0" fillId="2" borderId="9" xfId="0" applyFill="1" applyBorder="1" applyAlignment="1">
      <alignment horizontal="center" vertical="center" wrapText="1"/>
    </xf>
    <xf numFmtId="0" fontId="0" fillId="2" borderId="35" xfId="0" applyFill="1" applyBorder="1" applyAlignment="1">
      <alignment horizontal="right" vertical="center" wrapText="1"/>
    </xf>
    <xf numFmtId="3" fontId="0" fillId="0" borderId="27" xfId="0" applyNumberFormat="1" applyBorder="1" applyAlignment="1" applyProtection="1">
      <alignment horizontal="center" vertical="center" wrapText="1"/>
      <protection locked="0"/>
    </xf>
    <xf numFmtId="3" fontId="0" fillId="0" borderId="27" xfId="0" applyNumberFormat="1" applyBorder="1" applyAlignment="1" applyProtection="1">
      <alignment horizontal="center" vertical="center"/>
      <protection locked="0"/>
    </xf>
    <xf numFmtId="3" fontId="6" fillId="0" borderId="27" xfId="0" applyNumberFormat="1" applyFont="1" applyBorder="1" applyAlignment="1" applyProtection="1">
      <alignment horizontal="center" vertical="center"/>
      <protection locked="0"/>
    </xf>
    <xf numFmtId="3" fontId="13" fillId="0" borderId="2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0" fillId="0" borderId="0" xfId="0" applyAlignment="1">
      <alignment horizontal="center"/>
    </xf>
    <xf numFmtId="0" fontId="13" fillId="7" borderId="14" xfId="0" applyFont="1" applyFill="1" applyBorder="1" applyAlignment="1">
      <alignment horizontal="center" vertical="center" wrapText="1"/>
    </xf>
    <xf numFmtId="0" fontId="0" fillId="2" borderId="4" xfId="0" applyFill="1" applyBorder="1" applyAlignment="1">
      <alignment horizontal="left" vertical="center" wrapText="1"/>
    </xf>
    <xf numFmtId="3" fontId="13" fillId="7" borderId="36" xfId="0" applyNumberFormat="1" applyFont="1" applyFill="1" applyBorder="1" applyAlignment="1">
      <alignment horizontal="center" vertical="center" wrapText="1"/>
    </xf>
    <xf numFmtId="3" fontId="24" fillId="3" borderId="33" xfId="0" applyNumberFormat="1" applyFont="1" applyFill="1" applyBorder="1" applyAlignment="1" applyProtection="1">
      <alignment horizontal="center" vertical="center" wrapText="1"/>
      <protection locked="0"/>
    </xf>
    <xf numFmtId="3" fontId="24" fillId="6" borderId="33" xfId="0" applyNumberFormat="1" applyFont="1" applyFill="1" applyBorder="1" applyAlignment="1" applyProtection="1">
      <alignment horizontal="center" vertical="center" wrapText="1"/>
      <protection locked="0"/>
    </xf>
    <xf numFmtId="3" fontId="24" fillId="6" borderId="37" xfId="0" applyNumberFormat="1" applyFont="1" applyFill="1" applyBorder="1" applyAlignment="1" applyProtection="1">
      <alignment horizontal="center" vertical="center" wrapText="1"/>
      <protection locked="0"/>
    </xf>
    <xf numFmtId="3" fontId="13" fillId="7" borderId="11" xfId="0" applyNumberFormat="1" applyFont="1" applyFill="1" applyBorder="1" applyAlignment="1">
      <alignment horizontal="center" vertical="center" wrapText="1"/>
    </xf>
    <xf numFmtId="3" fontId="24" fillId="3" borderId="11" xfId="0" applyNumberFormat="1" applyFont="1" applyFill="1" applyBorder="1" applyAlignment="1" applyProtection="1">
      <alignment horizontal="center" vertical="center" wrapText="1"/>
      <protection locked="0"/>
    </xf>
    <xf numFmtId="3" fontId="0" fillId="18" borderId="0" xfId="0" applyNumberFormat="1" applyFill="1" applyAlignment="1" applyProtection="1">
      <alignment horizontal="center" vertical="center" wrapText="1"/>
      <protection locked="0"/>
    </xf>
    <xf numFmtId="3" fontId="0" fillId="18" borderId="0" xfId="0" applyNumberFormat="1" applyFill="1" applyAlignment="1" applyProtection="1">
      <alignment horizontal="center" vertical="center"/>
      <protection locked="0"/>
    </xf>
    <xf numFmtId="3" fontId="6" fillId="18" borderId="0" xfId="0" applyNumberFormat="1" applyFont="1" applyFill="1" applyAlignment="1" applyProtection="1">
      <alignment horizontal="center" vertical="center"/>
      <protection locked="0"/>
    </xf>
    <xf numFmtId="3" fontId="13" fillId="18" borderId="0" xfId="0" applyNumberFormat="1" applyFon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8" borderId="0" xfId="0" applyFill="1"/>
    <xf numFmtId="0" fontId="0" fillId="0" borderId="10" xfId="0" applyBorder="1" applyAlignment="1">
      <alignment horizontal="center"/>
    </xf>
    <xf numFmtId="0" fontId="0" fillId="0" borderId="11" xfId="0" applyBorder="1" applyAlignment="1">
      <alignment horizontal="center"/>
    </xf>
    <xf numFmtId="3" fontId="0" fillId="0" borderId="38" xfId="0" applyNumberFormat="1" applyBorder="1" applyAlignment="1" applyProtection="1">
      <alignment horizontal="center" vertical="center" wrapText="1"/>
      <protection locked="0"/>
    </xf>
    <xf numFmtId="3" fontId="0" fillId="0" borderId="38" xfId="0" applyNumberFormat="1" applyBorder="1" applyAlignment="1" applyProtection="1">
      <alignment horizontal="center" vertical="center"/>
      <protection locked="0"/>
    </xf>
    <xf numFmtId="3" fontId="6" fillId="0" borderId="38" xfId="0" applyNumberFormat="1" applyFont="1" applyBorder="1" applyAlignment="1" applyProtection="1">
      <alignment horizontal="center" vertical="center"/>
      <protection locked="0"/>
    </xf>
    <xf numFmtId="3" fontId="13" fillId="0" borderId="38" xfId="0" applyNumberFormat="1" applyFont="1" applyBorder="1" applyAlignment="1" applyProtection="1">
      <alignment horizontal="center" vertical="center"/>
      <protection locked="0"/>
    </xf>
    <xf numFmtId="0" fontId="7" fillId="20" borderId="39" xfId="0" applyFont="1" applyFill="1" applyBorder="1" applyAlignment="1">
      <alignment horizontal="center" vertical="center" wrapText="1"/>
    </xf>
    <xf numFmtId="0" fontId="0" fillId="11" borderId="10" xfId="0" applyFill="1" applyBorder="1" applyAlignment="1">
      <alignment horizontal="left" vertical="center" wrapText="1"/>
    </xf>
    <xf numFmtId="0" fontId="7" fillId="20" borderId="4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center" vertical="center" wrapText="1"/>
    </xf>
    <xf numFmtId="0" fontId="0" fillId="0" borderId="27" xfId="0" applyBorder="1" applyAlignment="1">
      <alignment horizontal="left" vertical="center" wrapText="1"/>
    </xf>
    <xf numFmtId="0" fontId="0" fillId="18" borderId="0" xfId="0" applyFill="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3" fontId="0" fillId="21" borderId="10" xfId="0" applyNumberFormat="1" applyFill="1" applyBorder="1" applyAlignment="1" applyProtection="1">
      <alignment horizontal="center" vertical="center"/>
      <protection locked="0"/>
    </xf>
    <xf numFmtId="3" fontId="6" fillId="21" borderId="10" xfId="0" applyNumberFormat="1" applyFont="1" applyFill="1" applyBorder="1" applyAlignment="1" applyProtection="1">
      <alignment horizontal="center" vertical="center"/>
      <protection locked="0"/>
    </xf>
    <xf numFmtId="3" fontId="13" fillId="21" borderId="10" xfId="0" applyNumberFormat="1" applyFont="1" applyFill="1" applyBorder="1" applyAlignment="1" applyProtection="1">
      <alignment horizontal="center" vertical="center"/>
      <protection locked="0"/>
    </xf>
    <xf numFmtId="3" fontId="24" fillId="21" borderId="33" xfId="0" applyNumberFormat="1" applyFont="1" applyFill="1" applyBorder="1" applyAlignment="1" applyProtection="1">
      <alignment horizontal="center" vertical="center" wrapText="1"/>
      <protection locked="0"/>
    </xf>
    <xf numFmtId="3" fontId="24" fillId="21" borderId="37" xfId="0" applyNumberFormat="1" applyFont="1" applyFill="1" applyBorder="1" applyAlignment="1" applyProtection="1">
      <alignment horizontal="center" vertical="center" wrapText="1"/>
      <protection locked="0"/>
    </xf>
    <xf numFmtId="3" fontId="24" fillId="21" borderId="11" xfId="0" applyNumberFormat="1" applyFont="1" applyFill="1" applyBorder="1" applyAlignment="1" applyProtection="1">
      <alignment horizontal="center" vertical="center" wrapText="1"/>
      <protection locked="0"/>
    </xf>
    <xf numFmtId="3" fontId="24" fillId="21" borderId="9" xfId="0" applyNumberFormat="1" applyFont="1" applyFill="1" applyBorder="1" applyAlignment="1" applyProtection="1">
      <alignment horizontal="center" vertical="center" wrapText="1"/>
      <protection locked="0"/>
    </xf>
    <xf numFmtId="0" fontId="0" fillId="2" borderId="34" xfId="0" applyFill="1" applyBorder="1" applyAlignment="1">
      <alignment horizontal="center" vertical="center" wrapText="1"/>
    </xf>
    <xf numFmtId="0" fontId="0" fillId="2" borderId="33" xfId="0" applyFill="1" applyBorder="1" applyAlignment="1">
      <alignment horizontal="left" vertical="center" wrapText="1"/>
    </xf>
    <xf numFmtId="0" fontId="0" fillId="6" borderId="33" xfId="0" applyFill="1" applyBorder="1" applyAlignment="1" applyProtection="1">
      <alignment horizontal="center" vertical="center" wrapText="1"/>
      <protection locked="0"/>
    </xf>
    <xf numFmtId="3" fontId="0" fillId="6" borderId="33" xfId="0" applyNumberFormat="1" applyFill="1" applyBorder="1" applyAlignment="1" applyProtection="1">
      <alignment horizontal="center" vertical="center" wrapText="1"/>
      <protection locked="0"/>
    </xf>
    <xf numFmtId="0" fontId="0" fillId="21" borderId="10" xfId="0" applyFill="1" applyBorder="1"/>
    <xf numFmtId="0" fontId="0" fillId="21" borderId="5" xfId="0" applyFill="1" applyBorder="1"/>
    <xf numFmtId="0" fontId="0" fillId="6" borderId="12" xfId="0" applyFill="1" applyBorder="1" applyAlignment="1" applyProtection="1">
      <alignment horizontal="center" vertical="center" wrapText="1"/>
      <protection locked="0"/>
    </xf>
    <xf numFmtId="3" fontId="0" fillId="6" borderId="12" xfId="0" applyNumberFormat="1" applyFill="1" applyBorder="1" applyAlignment="1" applyProtection="1">
      <alignment horizontal="center" vertical="center" wrapText="1"/>
      <protection locked="0"/>
    </xf>
    <xf numFmtId="0" fontId="0" fillId="21" borderId="0" xfId="0" applyFill="1"/>
    <xf numFmtId="0" fontId="0" fillId="21" borderId="7" xfId="0" applyFill="1" applyBorder="1"/>
    <xf numFmtId="0" fontId="0" fillId="2" borderId="11" xfId="0" applyFill="1" applyBorder="1" applyAlignment="1">
      <alignment horizontal="left" vertical="center" wrapText="1"/>
    </xf>
    <xf numFmtId="0" fontId="0" fillId="6" borderId="11" xfId="0" applyFill="1" applyBorder="1" applyAlignment="1" applyProtection="1">
      <alignment horizontal="center" vertical="center" wrapText="1"/>
      <protection locked="0"/>
    </xf>
    <xf numFmtId="3" fontId="0" fillId="6" borderId="11" xfId="0" applyNumberFormat="1" applyFill="1" applyBorder="1" applyAlignment="1" applyProtection="1">
      <alignment horizontal="center" vertical="center" wrapText="1"/>
      <protection locked="0"/>
    </xf>
    <xf numFmtId="0" fontId="0" fillId="21" borderId="11" xfId="0" applyFill="1" applyBorder="1"/>
    <xf numFmtId="0" fontId="0" fillId="21" borderId="9" xfId="0" applyFill="1" applyBorder="1"/>
    <xf numFmtId="0" fontId="0" fillId="2" borderId="41" xfId="0" applyFill="1" applyBorder="1" applyAlignment="1">
      <alignment horizontal="center" vertical="center" wrapText="1"/>
    </xf>
    <xf numFmtId="0" fontId="0" fillId="2" borderId="26" xfId="0" applyFill="1" applyBorder="1" applyAlignment="1">
      <alignment horizontal="left" vertical="center" wrapText="1"/>
    </xf>
    <xf numFmtId="0" fontId="0" fillId="6" borderId="27" xfId="0" applyFill="1" applyBorder="1" applyAlignment="1" applyProtection="1">
      <alignment horizontal="center" vertical="center" wrapText="1"/>
      <protection locked="0"/>
    </xf>
    <xf numFmtId="3" fontId="0" fillId="6" borderId="27" xfId="0" applyNumberFormat="1" applyFill="1" applyBorder="1" applyAlignment="1" applyProtection="1">
      <alignment horizontal="center" vertical="center" wrapText="1"/>
      <protection locked="0"/>
    </xf>
    <xf numFmtId="0" fontId="0" fillId="21" borderId="27" xfId="0" applyFill="1" applyBorder="1"/>
    <xf numFmtId="0" fontId="0" fillId="21" borderId="28" xfId="0" applyFill="1" applyBorder="1"/>
    <xf numFmtId="0" fontId="0" fillId="0" borderId="23" xfId="0" applyBorder="1" applyAlignment="1">
      <alignment horizontal="center"/>
    </xf>
    <xf numFmtId="0" fontId="7" fillId="7" borderId="36" xfId="0" applyFont="1" applyFill="1" applyBorder="1" applyAlignment="1">
      <alignment horizontal="center" vertical="center" wrapText="1"/>
    </xf>
    <xf numFmtId="0" fontId="0" fillId="0" borderId="24" xfId="0" applyBorder="1" applyAlignment="1">
      <alignment horizontal="center"/>
    </xf>
    <xf numFmtId="0" fontId="7" fillId="7" borderId="14" xfId="0" applyFont="1" applyFill="1" applyBorder="1" applyAlignment="1">
      <alignment horizontal="center" vertical="center" wrapText="1"/>
    </xf>
    <xf numFmtId="0" fontId="0" fillId="0" borderId="25" xfId="0" applyBorder="1" applyAlignment="1">
      <alignment horizontal="center"/>
    </xf>
    <xf numFmtId="0" fontId="7" fillId="7" borderId="11" xfId="0" applyFont="1" applyFill="1" applyBorder="1" applyAlignment="1">
      <alignment horizontal="center" vertical="center" wrapText="1"/>
    </xf>
    <xf numFmtId="3" fontId="0" fillId="6" borderId="38" xfId="0" applyNumberFormat="1" applyFill="1" applyBorder="1" applyAlignment="1" applyProtection="1">
      <alignment horizontal="center" vertical="center" wrapText="1"/>
      <protection locked="0"/>
    </xf>
    <xf numFmtId="0" fontId="7" fillId="20" borderId="23" xfId="0" applyFont="1" applyFill="1" applyBorder="1" applyAlignment="1">
      <alignment horizontal="center" vertical="center" wrapText="1"/>
    </xf>
    <xf numFmtId="3" fontId="6" fillId="6" borderId="33" xfId="0" applyNumberFormat="1" applyFont="1" applyFill="1" applyBorder="1" applyAlignment="1" applyProtection="1">
      <alignment horizontal="center" vertical="center"/>
      <protection locked="0"/>
    </xf>
    <xf numFmtId="3" fontId="13" fillId="6" borderId="33"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7" fillId="20" borderId="24" xfId="0" applyFont="1" applyFill="1" applyBorder="1" applyAlignment="1">
      <alignment horizontal="center" vertical="center" wrapText="1"/>
    </xf>
    <xf numFmtId="3" fontId="6" fillId="6" borderId="12" xfId="0" applyNumberFormat="1" applyFont="1" applyFill="1" applyBorder="1" applyAlignment="1" applyProtection="1">
      <alignment horizontal="center" vertical="center"/>
      <protection locked="0"/>
    </xf>
    <xf numFmtId="3" fontId="13" fillId="6" borderId="12" xfId="0" applyNumberFormat="1" applyFont="1" applyFill="1" applyBorder="1" applyAlignment="1" applyProtection="1">
      <alignment horizontal="center" vertical="center"/>
      <protection locked="0"/>
    </xf>
    <xf numFmtId="0" fontId="0" fillId="2" borderId="24" xfId="0" applyFill="1" applyBorder="1" applyAlignment="1">
      <alignment horizontal="center" vertical="center" wrapText="1"/>
    </xf>
    <xf numFmtId="3" fontId="6" fillId="6" borderId="11" xfId="0" applyNumberFormat="1" applyFont="1" applyFill="1" applyBorder="1" applyAlignment="1" applyProtection="1">
      <alignment horizontal="center" vertical="center"/>
      <protection locked="0"/>
    </xf>
    <xf numFmtId="1" fontId="0" fillId="6" borderId="11" xfId="0" applyNumberFormat="1" applyFill="1" applyBorder="1" applyAlignment="1" applyProtection="1">
      <alignment horizontal="center" vertical="center" wrapText="1"/>
      <protection locked="0"/>
    </xf>
    <xf numFmtId="1" fontId="0" fillId="3" borderId="11" xfId="0" applyNumberFormat="1" applyFill="1" applyBorder="1" applyAlignment="1" applyProtection="1">
      <alignment horizontal="center" vertical="center" wrapText="1"/>
      <protection locked="0"/>
    </xf>
    <xf numFmtId="0" fontId="0" fillId="2" borderId="25" xfId="0" applyFill="1" applyBorder="1" applyAlignment="1">
      <alignment horizontal="center" vertical="center" wrapText="1"/>
    </xf>
    <xf numFmtId="0" fontId="0" fillId="11" borderId="27" xfId="0" applyFill="1" applyBorder="1" applyAlignment="1">
      <alignment horizontal="left" vertical="center" wrapText="1"/>
    </xf>
    <xf numFmtId="0" fontId="0" fillId="11" borderId="27" xfId="0" applyFill="1" applyBorder="1" applyAlignment="1" applyProtection="1">
      <alignment horizontal="center" vertical="center" wrapText="1"/>
      <protection locked="0"/>
    </xf>
    <xf numFmtId="3" fontId="0" fillId="11" borderId="27" xfId="0" applyNumberFormat="1" applyFill="1" applyBorder="1" applyAlignment="1" applyProtection="1">
      <alignment horizontal="center" vertical="center" wrapText="1"/>
      <protection locked="0"/>
    </xf>
    <xf numFmtId="3" fontId="6" fillId="11" borderId="27" xfId="0" applyNumberFormat="1" applyFont="1" applyFill="1" applyBorder="1" applyAlignment="1" applyProtection="1">
      <alignment horizontal="center" vertical="center"/>
      <protection locked="0"/>
    </xf>
    <xf numFmtId="3" fontId="13" fillId="11" borderId="27" xfId="0" applyNumberFormat="1" applyFont="1" applyFill="1" applyBorder="1" applyAlignment="1" applyProtection="1">
      <alignment horizontal="center" vertical="center"/>
      <protection locked="0"/>
    </xf>
    <xf numFmtId="0" fontId="0" fillId="11" borderId="27" xfId="0" applyFill="1" applyBorder="1" applyAlignment="1" applyProtection="1">
      <alignment horizontal="center" vertical="center"/>
      <protection locked="0"/>
    </xf>
    <xf numFmtId="0" fontId="0" fillId="2" borderId="0" xfId="0" applyFill="1" applyAlignment="1">
      <alignment horizontal="center" vertical="center" wrapText="1"/>
    </xf>
    <xf numFmtId="0" fontId="0" fillId="0" borderId="26" xfId="0" applyBorder="1" applyAlignment="1">
      <alignment horizontal="right"/>
    </xf>
    <xf numFmtId="0" fontId="25" fillId="7" borderId="27" xfId="0" applyFont="1" applyFill="1" applyBorder="1" applyAlignment="1">
      <alignment horizontal="center" vertical="center" wrapText="1"/>
    </xf>
    <xf numFmtId="3" fontId="25" fillId="7" borderId="27" xfId="0" applyNumberFormat="1" applyFont="1" applyFill="1" applyBorder="1" applyAlignment="1">
      <alignment horizontal="center" vertical="center" wrapText="1"/>
    </xf>
    <xf numFmtId="3" fontId="25" fillId="7" borderId="27" xfId="0" applyNumberFormat="1" applyFont="1" applyFill="1" applyBorder="1" applyAlignment="1">
      <alignment horizontal="center" vertical="center"/>
    </xf>
    <xf numFmtId="0" fontId="5" fillId="7" borderId="27" xfId="0" applyFont="1" applyFill="1" applyBorder="1" applyAlignment="1">
      <alignment horizontal="center" vertical="center"/>
    </xf>
    <xf numFmtId="3" fontId="24" fillId="7" borderId="27" xfId="0" applyNumberFormat="1" applyFont="1" applyFill="1" applyBorder="1" applyAlignment="1">
      <alignment horizontal="center" vertical="center"/>
    </xf>
    <xf numFmtId="0" fontId="24" fillId="7" borderId="27" xfId="0" applyFont="1" applyFill="1" applyBorder="1" applyAlignment="1">
      <alignment horizontal="center" vertical="center"/>
    </xf>
    <xf numFmtId="0" fontId="7" fillId="20" borderId="28" xfId="0" applyFont="1" applyFill="1" applyBorder="1" applyAlignment="1">
      <alignment horizontal="center" vertical="center" wrapText="1"/>
    </xf>
    <xf numFmtId="0" fontId="0" fillId="0" borderId="10" xfId="0" applyBorder="1" applyAlignment="1">
      <alignment horizontal="right"/>
    </xf>
    <xf numFmtId="3" fontId="7" fillId="7" borderId="10" xfId="0" applyNumberFormat="1" applyFont="1" applyFill="1" applyBorder="1" applyAlignment="1">
      <alignment horizontal="center" vertical="center" wrapText="1"/>
    </xf>
    <xf numFmtId="3" fontId="13" fillId="7" borderId="10" xfId="0" applyNumberFormat="1" applyFont="1" applyFill="1" applyBorder="1" applyAlignment="1">
      <alignment horizontal="center" vertical="center" wrapText="1"/>
    </xf>
    <xf numFmtId="0" fontId="0" fillId="0" borderId="0" xfId="0" applyAlignment="1">
      <alignment horizontal="right"/>
    </xf>
    <xf numFmtId="3" fontId="7" fillId="7" borderId="0" xfId="0" applyNumberFormat="1" applyFont="1" applyFill="1" applyAlignment="1">
      <alignment horizontal="center" vertical="center" wrapText="1"/>
    </xf>
    <xf numFmtId="3" fontId="13" fillId="7" borderId="0" xfId="0" applyNumberFormat="1" applyFont="1" applyFill="1" applyAlignment="1">
      <alignment horizontal="center" vertical="center" wrapText="1"/>
    </xf>
    <xf numFmtId="3" fontId="7" fillId="7" borderId="11" xfId="0" applyNumberFormat="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25" fillId="23" borderId="36" xfId="0" applyFont="1" applyFill="1" applyBorder="1" applyAlignment="1">
      <alignment horizontal="center" vertical="center" wrapText="1"/>
    </xf>
    <xf numFmtId="3" fontId="25" fillId="23" borderId="36" xfId="0" applyNumberFormat="1" applyFont="1" applyFill="1" applyBorder="1" applyAlignment="1">
      <alignment horizontal="center" vertical="center" wrapText="1"/>
    </xf>
    <xf numFmtId="3" fontId="25" fillId="23" borderId="36" xfId="0" applyNumberFormat="1" applyFont="1" applyFill="1" applyBorder="1" applyAlignment="1">
      <alignment horizontal="center" vertical="center"/>
    </xf>
    <xf numFmtId="0" fontId="5" fillId="7" borderId="36"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6" xfId="0" applyBorder="1" applyAlignment="1">
      <alignment horizontal="center"/>
    </xf>
    <xf numFmtId="0" fontId="7" fillId="23" borderId="14" xfId="0" applyFont="1" applyFill="1" applyBorder="1" applyAlignment="1">
      <alignment horizontal="center" vertical="center" wrapText="1"/>
    </xf>
    <xf numFmtId="3" fontId="7" fillId="23" borderId="0" xfId="0" applyNumberFormat="1" applyFont="1" applyFill="1" applyAlignment="1">
      <alignment horizontal="center" vertical="center" wrapText="1"/>
    </xf>
    <xf numFmtId="3" fontId="7" fillId="7" borderId="7" xfId="0" applyNumberFormat="1" applyFont="1" applyFill="1" applyBorder="1" applyAlignment="1">
      <alignment horizontal="center" vertical="center" wrapText="1"/>
    </xf>
    <xf numFmtId="0" fontId="0" fillId="0" borderId="8" xfId="0" applyBorder="1" applyAlignment="1">
      <alignment horizontal="center"/>
    </xf>
    <xf numFmtId="0" fontId="7" fillId="23" borderId="11" xfId="0" applyFont="1" applyFill="1" applyBorder="1" applyAlignment="1">
      <alignment horizontal="center" vertical="center" wrapText="1"/>
    </xf>
    <xf numFmtId="3" fontId="7" fillId="23" borderId="11" xfId="0" applyNumberFormat="1" applyFont="1" applyFill="1" applyBorder="1" applyAlignment="1">
      <alignment horizontal="center" vertical="center" wrapText="1"/>
    </xf>
    <xf numFmtId="3" fontId="7" fillId="7" borderId="9"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0" fontId="13" fillId="7" borderId="13" xfId="0" applyFont="1" applyFill="1" applyBorder="1" applyAlignment="1">
      <alignment horizontal="center" vertical="center" wrapText="1"/>
    </xf>
    <xf numFmtId="0" fontId="25" fillId="7" borderId="0" xfId="0" applyFont="1" applyFill="1" applyAlignment="1">
      <alignment horizontal="center" vertical="center" wrapText="1"/>
    </xf>
    <xf numFmtId="3" fontId="25" fillId="7" borderId="0" xfId="0" applyNumberFormat="1" applyFont="1" applyFill="1" applyAlignment="1">
      <alignment horizontal="center" vertical="center" wrapText="1"/>
    </xf>
    <xf numFmtId="3" fontId="25" fillId="7" borderId="0" xfId="0" applyNumberFormat="1" applyFont="1" applyFill="1" applyAlignment="1">
      <alignment horizontal="center" vertical="center"/>
    </xf>
    <xf numFmtId="3" fontId="5" fillId="7" borderId="0" xfId="0" applyNumberFormat="1" applyFont="1" applyFill="1" applyAlignment="1">
      <alignment horizontal="center" vertical="center"/>
    </xf>
    <xf numFmtId="0" fontId="25" fillId="7" borderId="0" xfId="0" applyFont="1" applyFill="1" applyAlignment="1">
      <alignment horizontal="center" vertical="center"/>
    </xf>
    <xf numFmtId="3" fontId="0" fillId="0" borderId="10" xfId="0" applyNumberFormat="1" applyBorder="1" applyAlignment="1">
      <alignment horizontal="center"/>
    </xf>
    <xf numFmtId="3" fontId="0" fillId="0" borderId="0" xfId="0" applyNumberFormat="1" applyAlignment="1">
      <alignment horizontal="center"/>
    </xf>
    <xf numFmtId="3" fontId="0" fillId="0" borderId="11" xfId="0" applyNumberFormat="1" applyBorder="1" applyAlignment="1">
      <alignment horizontal="center"/>
    </xf>
    <xf numFmtId="0" fontId="5" fillId="7" borderId="0" xfId="0" applyFont="1" applyFill="1" applyAlignment="1">
      <alignment horizontal="center" vertical="center"/>
    </xf>
    <xf numFmtId="0" fontId="1" fillId="0" borderId="0" xfId="0" applyFont="1" applyAlignment="1">
      <alignment horizontal="right"/>
    </xf>
    <xf numFmtId="0" fontId="7" fillId="7" borderId="14" xfId="0" applyFont="1" applyFill="1" applyBorder="1" applyAlignment="1">
      <alignment horizontal="center" vertical="center"/>
    </xf>
    <xf numFmtId="3" fontId="25" fillId="7" borderId="14" xfId="0" applyNumberFormat="1" applyFont="1" applyFill="1" applyBorder="1" applyAlignment="1">
      <alignment horizontal="center" vertical="center"/>
    </xf>
    <xf numFmtId="0" fontId="25" fillId="7" borderId="14" xfId="0" applyFont="1" applyFill="1" applyBorder="1" applyAlignment="1">
      <alignment horizontal="center" vertical="center"/>
    </xf>
    <xf numFmtId="167" fontId="0" fillId="0" borderId="0" xfId="2" applyNumberFormat="1" applyFont="1"/>
    <xf numFmtId="0" fontId="0" fillId="11" borderId="0" xfId="0" applyFill="1" applyAlignment="1">
      <alignment horizontal="right"/>
    </xf>
    <xf numFmtId="3" fontId="7" fillId="3" borderId="3" xfId="2" applyNumberFormat="1" applyFont="1" applyFill="1" applyBorder="1" applyAlignment="1">
      <alignment horizontal="center" vertical="center"/>
    </xf>
    <xf numFmtId="3" fontId="7" fillId="3" borderId="3" xfId="0" applyNumberFormat="1" applyFont="1" applyFill="1" applyBorder="1" applyAlignment="1" applyProtection="1">
      <alignment horizontal="center" vertical="center"/>
      <protection locked="0"/>
    </xf>
    <xf numFmtId="0" fontId="7" fillId="2" borderId="0" xfId="0" applyFont="1" applyFill="1"/>
    <xf numFmtId="0" fontId="7" fillId="4" borderId="0" xfId="0" applyFont="1" applyFill="1"/>
    <xf numFmtId="165" fontId="7" fillId="2" borderId="0" xfId="0" applyNumberFormat="1" applyFont="1" applyFill="1" applyAlignment="1">
      <alignment horizontal="center" vertical="center"/>
    </xf>
    <xf numFmtId="0" fontId="25" fillId="2" borderId="1" xfId="0" applyFont="1" applyFill="1" applyBorder="1" applyAlignment="1">
      <alignment horizontal="center" vertical="center"/>
    </xf>
    <xf numFmtId="1" fontId="0" fillId="0" borderId="10" xfId="0" applyNumberFormat="1" applyBorder="1"/>
    <xf numFmtId="1" fontId="0" fillId="0" borderId="0" xfId="0" applyNumberFormat="1"/>
    <xf numFmtId="1" fontId="0" fillId="0" borderId="11" xfId="0" applyNumberFormat="1" applyBorder="1"/>
    <xf numFmtId="173" fontId="13" fillId="7" borderId="11" xfId="0" applyNumberFormat="1" applyFont="1" applyFill="1" applyBorder="1" applyAlignment="1">
      <alignment horizontal="center" vertical="center" wrapText="1"/>
    </xf>
    <xf numFmtId="1" fontId="1" fillId="0" borderId="0" xfId="0" applyNumberFormat="1" applyFont="1"/>
    <xf numFmtId="167" fontId="13" fillId="7" borderId="14" xfId="0" applyNumberFormat="1" applyFont="1" applyFill="1" applyBorder="1" applyAlignment="1">
      <alignment horizontal="center" vertical="center" wrapText="1"/>
    </xf>
    <xf numFmtId="174" fontId="2" fillId="0" borderId="0" xfId="1" applyNumberFormat="1"/>
    <xf numFmtId="0" fontId="22" fillId="18" borderId="0" xfId="0" applyFont="1" applyFill="1" applyAlignment="1">
      <alignment horizontal="left" vertical="center" wrapText="1"/>
    </xf>
    <xf numFmtId="0" fontId="27" fillId="0" borderId="0" xfId="5"/>
    <xf numFmtId="0" fontId="28" fillId="8" borderId="0" xfId="5" applyFont="1" applyFill="1" applyAlignment="1">
      <alignment horizontal="left" vertical="top"/>
    </xf>
    <xf numFmtId="0" fontId="7" fillId="8" borderId="0" xfId="5" applyFont="1" applyFill="1" applyAlignment="1">
      <alignment horizontal="left" vertical="top"/>
    </xf>
    <xf numFmtId="0" fontId="7" fillId="0" borderId="0" xfId="5" applyFont="1" applyAlignment="1">
      <alignment horizontal="center" vertical="center"/>
    </xf>
    <xf numFmtId="0" fontId="25" fillId="8" borderId="1" xfId="5" applyFont="1" applyFill="1" applyBorder="1" applyAlignment="1">
      <alignment horizontal="left" vertical="top" wrapText="1"/>
    </xf>
    <xf numFmtId="0" fontId="25" fillId="8" borderId="1" xfId="5" applyFont="1" applyFill="1" applyBorder="1" applyAlignment="1">
      <alignment horizontal="left" vertical="top"/>
    </xf>
    <xf numFmtId="0" fontId="27" fillId="0" borderId="0" xfId="5" applyAlignment="1">
      <alignment horizontal="center" vertical="center"/>
    </xf>
    <xf numFmtId="0" fontId="27" fillId="0" borderId="0" xfId="5" applyAlignment="1">
      <alignment wrapText="1"/>
    </xf>
    <xf numFmtId="3" fontId="6" fillId="7" borderId="14" xfId="5" applyNumberFormat="1" applyFont="1" applyFill="1" applyBorder="1" applyAlignment="1">
      <alignment horizontal="center" vertical="center"/>
    </xf>
    <xf numFmtId="3" fontId="13" fillId="7" borderId="14" xfId="5" applyNumberFormat="1" applyFont="1" applyFill="1" applyBorder="1" applyAlignment="1">
      <alignment horizontal="center" vertical="center"/>
    </xf>
    <xf numFmtId="0" fontId="13" fillId="0" borderId="0" xfId="5" applyFont="1"/>
    <xf numFmtId="0" fontId="7" fillId="8" borderId="13" xfId="5" applyFont="1" applyFill="1" applyBorder="1" applyAlignment="1">
      <alignment horizontal="left" vertical="top" wrapText="1"/>
    </xf>
    <xf numFmtId="0" fontId="7" fillId="8" borderId="13" xfId="5" applyFont="1" applyFill="1" applyBorder="1" applyAlignment="1">
      <alignment horizontal="left" vertical="top"/>
    </xf>
    <xf numFmtId="0" fontId="13" fillId="11" borderId="0" xfId="5" applyFont="1" applyFill="1" applyAlignment="1">
      <alignment horizontal="center"/>
    </xf>
    <xf numFmtId="0" fontId="31" fillId="11" borderId="4" xfId="5" applyFont="1" applyFill="1" applyBorder="1" applyAlignment="1">
      <alignment horizontal="center" vertical="center"/>
    </xf>
    <xf numFmtId="0" fontId="7" fillId="0" borderId="10" xfId="5" applyFont="1" applyBorder="1"/>
    <xf numFmtId="1" fontId="27" fillId="0" borderId="10" xfId="5" applyNumberFormat="1" applyBorder="1"/>
    <xf numFmtId="0" fontId="7" fillId="0" borderId="6" xfId="5" applyFont="1" applyBorder="1" applyAlignment="1">
      <alignment horizontal="center" vertical="center"/>
    </xf>
    <xf numFmtId="0" fontId="7" fillId="0" borderId="0" xfId="5" applyFont="1"/>
    <xf numFmtId="1" fontId="27" fillId="0" borderId="0" xfId="5" applyNumberFormat="1"/>
    <xf numFmtId="0" fontId="27" fillId="0" borderId="0" xfId="5" applyAlignment="1">
      <alignment horizontal="right"/>
    </xf>
    <xf numFmtId="0" fontId="7" fillId="0" borderId="0" xfId="5" applyFont="1" applyAlignment="1">
      <alignment horizontal="right"/>
    </xf>
    <xf numFmtId="167" fontId="0" fillId="0" borderId="0" xfId="6" applyNumberFormat="1" applyFont="1" applyBorder="1"/>
    <xf numFmtId="0" fontId="27" fillId="11" borderId="0" xfId="5" applyFill="1"/>
    <xf numFmtId="3" fontId="27" fillId="11" borderId="0" xfId="5" applyNumberFormat="1" applyFill="1"/>
    <xf numFmtId="0" fontId="27" fillId="0" borderId="8" xfId="5" applyBorder="1"/>
    <xf numFmtId="0" fontId="27" fillId="0" borderId="11" xfId="5" applyBorder="1" applyAlignment="1">
      <alignment horizontal="right"/>
    </xf>
    <xf numFmtId="167" fontId="0" fillId="0" borderId="11" xfId="6" applyNumberFormat="1" applyFont="1" applyBorder="1"/>
    <xf numFmtId="0" fontId="27" fillId="0" borderId="6" xfId="5" applyBorder="1"/>
    <xf numFmtId="0" fontId="7" fillId="0" borderId="4" xfId="5" applyFont="1" applyBorder="1"/>
    <xf numFmtId="0" fontId="7" fillId="0" borderId="10" xfId="5" applyFont="1" applyBorder="1" applyAlignment="1">
      <alignment horizontal="right"/>
    </xf>
    <xf numFmtId="0" fontId="27" fillId="0" borderId="10" xfId="5" applyBorder="1"/>
    <xf numFmtId="0" fontId="7" fillId="0" borderId="6" xfId="5" applyFont="1" applyBorder="1"/>
    <xf numFmtId="0" fontId="7" fillId="0" borderId="8" xfId="5" applyFont="1" applyBorder="1"/>
    <xf numFmtId="0" fontId="27" fillId="0" borderId="11" xfId="5" applyBorder="1"/>
    <xf numFmtId="0" fontId="30" fillId="0" borderId="0" xfId="5" applyFont="1" applyAlignment="1">
      <alignment vertical="center" textRotation="90"/>
    </xf>
    <xf numFmtId="3" fontId="13" fillId="7" borderId="13" xfId="5" applyNumberFormat="1" applyFont="1" applyFill="1" applyBorder="1" applyAlignment="1">
      <alignment horizontal="center" vertical="center" wrapText="1"/>
    </xf>
    <xf numFmtId="1" fontId="13" fillId="0" borderId="0" xfId="5" applyNumberFormat="1" applyFont="1"/>
    <xf numFmtId="3" fontId="6" fillId="7" borderId="11" xfId="5" applyNumberFormat="1" applyFont="1" applyFill="1" applyBorder="1" applyAlignment="1">
      <alignment horizontal="center" vertical="center"/>
    </xf>
    <xf numFmtId="0" fontId="27" fillId="11" borderId="44" xfId="5" applyFill="1" applyBorder="1" applyAlignment="1">
      <alignment horizontal="left" vertical="center" wrapText="1"/>
    </xf>
    <xf numFmtId="167" fontId="0" fillId="0" borderId="0" xfId="6" applyNumberFormat="1" applyFont="1" applyFill="1" applyBorder="1"/>
    <xf numFmtId="167" fontId="0" fillId="0" borderId="11" xfId="6" applyNumberFormat="1" applyFont="1" applyFill="1" applyBorder="1"/>
    <xf numFmtId="0" fontId="30" fillId="0" borderId="0" xfId="5" applyFont="1" applyAlignment="1">
      <alignment horizontal="center" vertical="center" textRotation="90"/>
    </xf>
    <xf numFmtId="167" fontId="27" fillId="0" borderId="0" xfId="5" applyNumberFormat="1" applyAlignment="1">
      <alignment horizontal="right"/>
    </xf>
    <xf numFmtId="0" fontId="27" fillId="0" borderId="0" xfId="5" applyAlignment="1">
      <alignment horizontal="center"/>
    </xf>
    <xf numFmtId="0" fontId="30" fillId="0" borderId="0" xfId="5" applyFont="1" applyAlignment="1">
      <alignment horizontal="center" vertical="center" textRotation="180"/>
    </xf>
    <xf numFmtId="167" fontId="6" fillId="7" borderId="13" xfId="5" applyNumberFormat="1" applyFont="1" applyFill="1" applyBorder="1" applyAlignment="1">
      <alignment horizontal="center" vertical="center" wrapText="1"/>
    </xf>
    <xf numFmtId="167" fontId="13" fillId="7" borderId="13" xfId="5" applyNumberFormat="1" applyFont="1" applyFill="1" applyBorder="1" applyAlignment="1">
      <alignment horizontal="center" vertical="center" wrapText="1"/>
    </xf>
    <xf numFmtId="43" fontId="27" fillId="0" borderId="0" xfId="5" applyNumberFormat="1"/>
    <xf numFmtId="0" fontId="27" fillId="0" borderId="4" xfId="5" applyBorder="1"/>
    <xf numFmtId="0" fontId="27" fillId="0" borderId="10" xfId="5" applyBorder="1" applyAlignment="1">
      <alignment horizontal="right"/>
    </xf>
    <xf numFmtId="167" fontId="0" fillId="2" borderId="45" xfId="6" applyNumberFormat="1" applyFont="1" applyFill="1" applyBorder="1" applyAlignment="1">
      <alignment horizontal="left" vertical="center" wrapText="1"/>
    </xf>
    <xf numFmtId="167" fontId="27" fillId="0" borderId="10" xfId="5" applyNumberFormat="1" applyBorder="1"/>
    <xf numFmtId="167" fontId="27" fillId="0" borderId="0" xfId="5" applyNumberFormat="1"/>
    <xf numFmtId="0" fontId="7" fillId="17" borderId="0" xfId="5" applyFont="1" applyFill="1"/>
    <xf numFmtId="0" fontId="7" fillId="17" borderId="0" xfId="5" applyFont="1" applyFill="1" applyAlignment="1">
      <alignment horizontal="right"/>
    </xf>
    <xf numFmtId="167" fontId="0" fillId="0" borderId="0" xfId="0" applyNumberFormat="1"/>
    <xf numFmtId="1" fontId="6" fillId="3" borderId="3" xfId="0" applyNumberFormat="1" applyFont="1" applyFill="1" applyBorder="1" applyAlignment="1" applyProtection="1">
      <alignment horizontal="left" vertical="top" wrapText="1"/>
      <protection locked="0"/>
    </xf>
    <xf numFmtId="0" fontId="5" fillId="0" borderId="19" xfId="0" applyFont="1" applyBorder="1" applyAlignment="1">
      <alignment horizontal="center" wrapText="1"/>
    </xf>
    <xf numFmtId="0" fontId="5" fillId="0" borderId="21" xfId="0" applyFont="1" applyBorder="1" applyAlignment="1">
      <alignment horizontal="center" wrapText="1"/>
    </xf>
    <xf numFmtId="0" fontId="5" fillId="0" borderId="17" xfId="0" applyFont="1" applyBorder="1" applyAlignment="1">
      <alignment horizontal="center" wrapText="1"/>
    </xf>
    <xf numFmtId="0" fontId="5" fillId="2" borderId="19" xfId="0" applyFont="1" applyFill="1" applyBorder="1" applyAlignment="1">
      <alignment horizontal="center" wrapText="1"/>
    </xf>
    <xf numFmtId="0" fontId="5" fillId="2" borderId="21" xfId="0" applyFont="1" applyFill="1" applyBorder="1" applyAlignment="1">
      <alignment horizontal="center" wrapText="1"/>
    </xf>
    <xf numFmtId="0" fontId="5" fillId="2" borderId="17" xfId="0" applyFont="1" applyFill="1" applyBorder="1" applyAlignment="1">
      <alignment horizontal="center" wrapText="1"/>
    </xf>
    <xf numFmtId="3" fontId="7" fillId="7" borderId="14" xfId="0" applyNumberFormat="1" applyFont="1" applyFill="1" applyBorder="1" applyAlignment="1">
      <alignment horizontal="center" vertical="center"/>
    </xf>
    <xf numFmtId="167" fontId="7" fillId="3" borderId="2" xfId="0" applyNumberFormat="1" applyFont="1" applyFill="1" applyBorder="1" applyAlignment="1" applyProtection="1">
      <alignment vertical="center"/>
      <protection locked="0"/>
    </xf>
    <xf numFmtId="167" fontId="7" fillId="3" borderId="12" xfId="0" applyNumberFormat="1" applyFont="1" applyFill="1" applyBorder="1" applyAlignment="1" applyProtection="1">
      <alignment horizontal="center" vertical="center"/>
      <protection locked="0"/>
    </xf>
    <xf numFmtId="167" fontId="7" fillId="3" borderId="12" xfId="0" applyNumberFormat="1" applyFont="1" applyFill="1" applyBorder="1" applyAlignment="1" applyProtection="1">
      <alignment vertical="center"/>
      <protection locked="0"/>
    </xf>
    <xf numFmtId="0" fontId="7" fillId="7" borderId="14" xfId="0" applyFont="1" applyFill="1" applyBorder="1" applyAlignment="1">
      <alignment horizontal="right" vertical="center"/>
    </xf>
    <xf numFmtId="167" fontId="7" fillId="3" borderId="12" xfId="0" applyNumberFormat="1" applyFont="1" applyFill="1" applyBorder="1" applyAlignment="1" applyProtection="1">
      <alignment horizontal="left" vertical="top"/>
      <protection locked="0"/>
    </xf>
    <xf numFmtId="167" fontId="7" fillId="3" borderId="12" xfId="0" applyNumberFormat="1" applyFont="1" applyFill="1" applyBorder="1" applyAlignment="1" applyProtection="1">
      <alignment horizontal="left" vertical="center"/>
      <protection locked="0"/>
    </xf>
    <xf numFmtId="0" fontId="7" fillId="3" borderId="12" xfId="0" applyFont="1" applyFill="1" applyBorder="1" applyAlignment="1" applyProtection="1">
      <alignment horizontal="right" vertical="top"/>
      <protection locked="0"/>
    </xf>
    <xf numFmtId="3" fontId="7" fillId="7" borderId="13" xfId="0" applyNumberFormat="1" applyFont="1" applyFill="1" applyBorder="1" applyAlignment="1">
      <alignment horizontal="center" vertical="center" wrapText="1"/>
    </xf>
    <xf numFmtId="3" fontId="7" fillId="7" borderId="13" xfId="0" applyNumberFormat="1" applyFont="1" applyFill="1" applyBorder="1" applyAlignment="1">
      <alignment horizontal="center" vertical="center"/>
    </xf>
    <xf numFmtId="1" fontId="7" fillId="7" borderId="13" xfId="0" applyNumberFormat="1" applyFont="1" applyFill="1" applyBorder="1" applyAlignment="1">
      <alignment horizontal="center" vertical="center"/>
    </xf>
    <xf numFmtId="0" fontId="7" fillId="7" borderId="13" xfId="0" applyFont="1" applyFill="1" applyBorder="1" applyAlignment="1">
      <alignment horizontal="center" vertical="center" wrapText="1"/>
    </xf>
    <xf numFmtId="0" fontId="7" fillId="3" borderId="3" xfId="0" applyFont="1" applyFill="1" applyBorder="1" applyAlignment="1" applyProtection="1">
      <alignment horizontal="right" vertical="top"/>
      <protection locked="0"/>
    </xf>
    <xf numFmtId="0" fontId="7" fillId="7" borderId="13" xfId="0" applyFont="1" applyFill="1" applyBorder="1" applyAlignment="1">
      <alignment horizontal="center" vertical="center"/>
    </xf>
    <xf numFmtId="0" fontId="7" fillId="3" borderId="3" xfId="0" applyFont="1" applyFill="1" applyBorder="1" applyAlignment="1" applyProtection="1">
      <alignment horizontal="right" vertical="center"/>
      <protection locked="0"/>
    </xf>
    <xf numFmtId="3" fontId="7" fillId="3" borderId="3" xfId="0" applyNumberFormat="1" applyFont="1" applyFill="1" applyBorder="1" applyAlignment="1" applyProtection="1">
      <alignment horizontal="right" vertical="center"/>
      <protection locked="0"/>
    </xf>
    <xf numFmtId="0" fontId="7" fillId="7" borderId="13" xfId="0" applyFont="1" applyFill="1" applyBorder="1" applyAlignment="1">
      <alignment horizontal="right" vertical="center"/>
    </xf>
    <xf numFmtId="0" fontId="7" fillId="2" borderId="0" xfId="0" applyFont="1" applyFill="1" applyAlignment="1">
      <alignment wrapText="1"/>
    </xf>
    <xf numFmtId="0" fontId="7" fillId="3" borderId="12" xfId="0" applyFont="1" applyFill="1" applyBorder="1" applyAlignment="1" applyProtection="1">
      <alignment horizontal="left" vertical="top"/>
      <protection locked="0"/>
    </xf>
    <xf numFmtId="1" fontId="7" fillId="3" borderId="3" xfId="0" applyNumberFormat="1" applyFont="1" applyFill="1" applyBorder="1" applyAlignment="1" applyProtection="1">
      <alignment horizontal="right" vertical="center"/>
      <protection locked="0"/>
    </xf>
    <xf numFmtId="167" fontId="7" fillId="3" borderId="3" xfId="0" applyNumberFormat="1" applyFont="1" applyFill="1" applyBorder="1" applyAlignment="1" applyProtection="1">
      <alignment horizontal="right" vertical="center"/>
      <protection locked="0"/>
    </xf>
    <xf numFmtId="0" fontId="7" fillId="3" borderId="3"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protection locked="0"/>
    </xf>
    <xf numFmtId="167" fontId="7" fillId="7" borderId="14" xfId="0" applyNumberFormat="1" applyFont="1" applyFill="1" applyBorder="1" applyAlignment="1">
      <alignment horizontal="center" vertical="center"/>
    </xf>
    <xf numFmtId="0" fontId="7" fillId="6" borderId="13" xfId="0" applyFont="1" applyFill="1" applyBorder="1" applyAlignment="1">
      <alignment horizontal="center" vertical="center"/>
    </xf>
    <xf numFmtId="0" fontId="7" fillId="7" borderId="15"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7" borderId="13" xfId="0" applyFont="1" applyFill="1" applyBorder="1" applyAlignment="1">
      <alignment horizontal="center" vertical="top"/>
    </xf>
    <xf numFmtId="0" fontId="7" fillId="7" borderId="14" xfId="0" applyFont="1" applyFill="1" applyBorder="1" applyAlignment="1">
      <alignment horizontal="center" vertical="top"/>
    </xf>
    <xf numFmtId="0" fontId="7" fillId="3" borderId="12" xfId="0" applyFont="1" applyFill="1" applyBorder="1" applyAlignment="1" applyProtection="1">
      <alignment horizontal="center" vertical="top"/>
      <protection locked="0"/>
    </xf>
    <xf numFmtId="0" fontId="7" fillId="7" borderId="13" xfId="0" applyFont="1" applyFill="1" applyBorder="1" applyAlignment="1">
      <alignment horizontal="center" vertical="top" wrapText="1"/>
    </xf>
    <xf numFmtId="0" fontId="7" fillId="3" borderId="3" xfId="0" applyFont="1" applyFill="1" applyBorder="1" applyAlignment="1" applyProtection="1">
      <alignment horizontal="center" vertical="top"/>
      <protection locked="0"/>
    </xf>
    <xf numFmtId="3" fontId="7" fillId="7" borderId="14" xfId="0" applyNumberFormat="1" applyFont="1" applyFill="1" applyBorder="1" applyAlignment="1">
      <alignment horizontal="center" vertical="top" wrapText="1"/>
    </xf>
    <xf numFmtId="3" fontId="7" fillId="7" borderId="14" xfId="0" applyNumberFormat="1" applyFont="1" applyFill="1" applyBorder="1" applyAlignment="1">
      <alignment horizontal="center" vertical="top"/>
    </xf>
    <xf numFmtId="3" fontId="7" fillId="7" borderId="13" xfId="0" applyNumberFormat="1" applyFont="1" applyFill="1" applyBorder="1" applyAlignment="1">
      <alignment horizontal="center" vertical="top" wrapText="1"/>
    </xf>
    <xf numFmtId="167" fontId="7" fillId="3" borderId="3" xfId="2" applyNumberFormat="1" applyFont="1" applyFill="1" applyBorder="1" applyAlignment="1" applyProtection="1">
      <alignment horizontal="center" vertical="top"/>
      <protection locked="0"/>
    </xf>
    <xf numFmtId="6" fontId="7" fillId="7" borderId="13" xfId="0" applyNumberFormat="1" applyFont="1" applyFill="1" applyBorder="1" applyAlignment="1">
      <alignment horizontal="center" vertical="center" wrapText="1"/>
    </xf>
    <xf numFmtId="6" fontId="7" fillId="7" borderId="13" xfId="0" applyNumberFormat="1"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2" borderId="0" xfId="0" applyFont="1" applyFill="1" applyAlignment="1">
      <alignment horizontal="right"/>
    </xf>
    <xf numFmtId="0" fontId="7" fillId="7" borderId="14" xfId="0" applyFont="1" applyFill="1" applyBorder="1" applyAlignment="1">
      <alignment horizontal="right" vertical="top"/>
    </xf>
    <xf numFmtId="0" fontId="7" fillId="9" borderId="3"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center" vertical="center"/>
      <protection locked="0"/>
    </xf>
    <xf numFmtId="0" fontId="7" fillId="9" borderId="3" xfId="0" applyFont="1" applyFill="1" applyBorder="1" applyAlignment="1" applyProtection="1">
      <alignment horizontal="left" vertical="top"/>
      <protection locked="0"/>
    </xf>
    <xf numFmtId="0" fontId="11" fillId="7" borderId="13"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1" fontId="7" fillId="6" borderId="3" xfId="0" applyNumberFormat="1" applyFont="1" applyFill="1" applyBorder="1" applyAlignment="1" applyProtection="1">
      <alignment horizontal="center" vertical="center"/>
      <protection locked="0"/>
    </xf>
    <xf numFmtId="0" fontId="11" fillId="6" borderId="14" xfId="0" applyFont="1" applyFill="1" applyBorder="1" applyAlignment="1">
      <alignment horizontal="center" vertical="center" wrapText="1"/>
    </xf>
    <xf numFmtId="0" fontId="11" fillId="6" borderId="14" xfId="0" applyFont="1" applyFill="1" applyBorder="1" applyAlignment="1">
      <alignment horizontal="center" vertical="center"/>
    </xf>
    <xf numFmtId="0" fontId="7" fillId="6" borderId="3"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3" fontId="11" fillId="6" borderId="15" xfId="0" applyNumberFormat="1" applyFont="1" applyFill="1" applyBorder="1" applyAlignment="1">
      <alignment horizontal="center" vertical="center" wrapText="1"/>
    </xf>
    <xf numFmtId="3" fontId="7" fillId="6" borderId="2" xfId="0" applyNumberFormat="1" applyFont="1" applyFill="1" applyBorder="1" applyAlignment="1" applyProtection="1">
      <alignment horizontal="center" vertical="center"/>
      <protection locked="0"/>
    </xf>
    <xf numFmtId="3" fontId="7" fillId="6" borderId="3" xfId="0" applyNumberFormat="1" applyFont="1" applyFill="1" applyBorder="1" applyAlignment="1" applyProtection="1">
      <alignment horizontal="center" vertical="center"/>
      <protection locked="0"/>
    </xf>
    <xf numFmtId="3" fontId="7" fillId="6" borderId="13" xfId="0" applyNumberFormat="1" applyFont="1" applyFill="1" applyBorder="1" applyAlignment="1">
      <alignment horizontal="center" vertical="center"/>
    </xf>
    <xf numFmtId="3" fontId="11" fillId="6" borderId="14" xfId="0" applyNumberFormat="1" applyFont="1" applyFill="1" applyBorder="1" applyAlignment="1">
      <alignment horizontal="center" vertical="center" wrapText="1"/>
    </xf>
    <xf numFmtId="3" fontId="7" fillId="6" borderId="12" xfId="0" applyNumberFormat="1" applyFont="1" applyFill="1" applyBorder="1" applyAlignment="1" applyProtection="1">
      <alignment horizontal="center" vertical="center"/>
      <protection locked="0"/>
    </xf>
    <xf numFmtId="3" fontId="7" fillId="6" borderId="15"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1" fontId="7" fillId="3" borderId="3" xfId="2" applyNumberFormat="1" applyFont="1" applyFill="1" applyBorder="1" applyAlignment="1">
      <alignment horizontal="center" vertical="center"/>
    </xf>
    <xf numFmtId="0" fontId="7" fillId="3" borderId="3" xfId="0"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3"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4"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xf>
    <xf numFmtId="4" fontId="7" fillId="3" borderId="3" xfId="2" applyNumberFormat="1" applyFont="1" applyFill="1" applyBorder="1" applyAlignment="1">
      <alignment horizontal="center" vertical="center"/>
    </xf>
    <xf numFmtId="168" fontId="7" fillId="3" borderId="3" xfId="0" applyNumberFormat="1" applyFont="1" applyFill="1" applyBorder="1" applyAlignment="1">
      <alignment horizontal="center" vertical="center" wrapText="1"/>
    </xf>
    <xf numFmtId="168" fontId="7" fillId="3" borderId="3" xfId="0" applyNumberFormat="1" applyFont="1" applyFill="1" applyBorder="1" applyAlignment="1">
      <alignment horizontal="center" vertical="center"/>
    </xf>
    <xf numFmtId="171" fontId="7" fillId="3" borderId="3" xfId="2" applyNumberFormat="1" applyFont="1" applyFill="1" applyBorder="1" applyAlignment="1">
      <alignment horizontal="center" vertical="center"/>
    </xf>
    <xf numFmtId="1" fontId="7" fillId="3" borderId="3" xfId="0" applyNumberFormat="1" applyFont="1" applyFill="1" applyBorder="1" applyAlignment="1">
      <alignment horizontal="center" vertical="center" wrapText="1"/>
    </xf>
    <xf numFmtId="43" fontId="7" fillId="3" borderId="3" xfId="0" applyNumberFormat="1" applyFont="1" applyFill="1" applyBorder="1" applyAlignment="1">
      <alignment horizontal="center" vertical="center" wrapText="1"/>
    </xf>
    <xf numFmtId="3" fontId="7" fillId="6" borderId="3" xfId="2" applyNumberFormat="1" applyFont="1" applyFill="1" applyBorder="1" applyAlignment="1">
      <alignment horizontal="center" vertical="center"/>
    </xf>
    <xf numFmtId="3" fontId="7" fillId="6" borderId="3" xfId="0" applyNumberFormat="1" applyFont="1" applyFill="1" applyBorder="1" applyAlignment="1">
      <alignment horizontal="center" vertical="center"/>
    </xf>
    <xf numFmtId="1" fontId="7" fillId="3" borderId="3" xfId="0" applyNumberFormat="1" applyFont="1" applyFill="1" applyBorder="1" applyAlignment="1" applyProtection="1">
      <alignment horizontal="center" vertical="center" wrapText="1"/>
      <protection locked="0"/>
    </xf>
    <xf numFmtId="43" fontId="7" fillId="3" borderId="3" xfId="0" applyNumberFormat="1" applyFont="1" applyFill="1" applyBorder="1" applyAlignment="1" applyProtection="1">
      <alignment horizontal="center" vertical="center" wrapText="1"/>
      <protection locked="0"/>
    </xf>
    <xf numFmtId="3" fontId="7" fillId="3" borderId="3" xfId="2" applyNumberFormat="1" applyFont="1" applyFill="1" applyBorder="1" applyAlignment="1" applyProtection="1">
      <alignment horizontal="center" vertical="center"/>
      <protection locked="0"/>
    </xf>
    <xf numFmtId="1" fontId="7" fillId="3" borderId="3" xfId="2" applyNumberFormat="1" applyFont="1" applyFill="1" applyBorder="1" applyAlignment="1" applyProtection="1">
      <alignment horizontal="center" vertical="center"/>
      <protection locked="0"/>
    </xf>
    <xf numFmtId="9" fontId="7" fillId="3" borderId="3" xfId="0" applyNumberFormat="1" applyFont="1" applyFill="1" applyBorder="1" applyAlignment="1" applyProtection="1">
      <alignment horizontal="center" vertical="center" wrapText="1"/>
      <protection locked="0"/>
    </xf>
    <xf numFmtId="9" fontId="7" fillId="3" borderId="3" xfId="2" applyNumberFormat="1" applyFont="1" applyFill="1" applyBorder="1" applyAlignment="1" applyProtection="1">
      <alignment horizontal="center" vertical="center"/>
      <protection locked="0"/>
    </xf>
    <xf numFmtId="9" fontId="7" fillId="6" borderId="3" xfId="4" applyFont="1" applyFill="1" applyBorder="1" applyAlignment="1" applyProtection="1">
      <alignment horizontal="center" vertical="center"/>
      <protection locked="0"/>
    </xf>
    <xf numFmtId="167" fontId="7" fillId="3" borderId="3" xfId="0" applyNumberFormat="1" applyFont="1" applyFill="1" applyBorder="1" applyAlignment="1">
      <alignment horizontal="center" vertical="center" wrapText="1"/>
    </xf>
    <xf numFmtId="169" fontId="7" fillId="3" borderId="3" xfId="0" applyNumberFormat="1" applyFont="1" applyFill="1" applyBorder="1" applyAlignment="1" applyProtection="1">
      <alignment horizontal="center" vertical="center"/>
      <protection locked="0"/>
    </xf>
    <xf numFmtId="167" fontId="7" fillId="3" borderId="3" xfId="2" applyNumberFormat="1" applyFont="1" applyFill="1" applyBorder="1" applyAlignment="1" applyProtection="1">
      <alignment horizontal="center" vertical="center"/>
      <protection locked="0"/>
    </xf>
    <xf numFmtId="167" fontId="7" fillId="3" borderId="3"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top"/>
      <protection locked="0"/>
    </xf>
    <xf numFmtId="1"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top"/>
      <protection locked="0"/>
    </xf>
    <xf numFmtId="1" fontId="7" fillId="3" borderId="3" xfId="0" applyNumberFormat="1" applyFont="1" applyFill="1" applyBorder="1" applyAlignment="1" applyProtection="1">
      <alignment horizontal="center" vertical="center"/>
      <protection locked="0"/>
    </xf>
    <xf numFmtId="1" fontId="7" fillId="3" borderId="3" xfId="0" applyNumberFormat="1" applyFont="1" applyFill="1" applyBorder="1" applyAlignment="1" applyProtection="1">
      <alignment horizontal="center" vertical="top"/>
      <protection locked="0"/>
    </xf>
    <xf numFmtId="3" fontId="7" fillId="27" borderId="0" xfId="0" applyNumberFormat="1" applyFont="1" applyFill="1" applyAlignment="1">
      <alignment horizontal="center" vertical="center" wrapText="1"/>
    </xf>
    <xf numFmtId="3" fontId="7" fillId="27" borderId="11" xfId="0" applyNumberFormat="1" applyFont="1" applyFill="1" applyBorder="1" applyAlignment="1">
      <alignment horizontal="center" vertical="center" wrapText="1"/>
    </xf>
    <xf numFmtId="3" fontId="0" fillId="19" borderId="10" xfId="0" applyNumberFormat="1" applyFill="1" applyBorder="1"/>
    <xf numFmtId="3" fontId="0" fillId="19" borderId="0" xfId="0" applyNumberFormat="1" applyFill="1"/>
    <xf numFmtId="3" fontId="0" fillId="19" borderId="11" xfId="0" applyNumberFormat="1" applyFill="1" applyBorder="1"/>
    <xf numFmtId="3" fontId="0" fillId="19" borderId="27" xfId="0" applyNumberFormat="1" applyFill="1" applyBorder="1"/>
    <xf numFmtId="3" fontId="7" fillId="3" borderId="12" xfId="0" applyNumberFormat="1" applyFont="1" applyFill="1" applyBorder="1" applyAlignment="1" applyProtection="1">
      <alignment horizontal="center" vertical="top"/>
      <protection locked="0"/>
    </xf>
    <xf numFmtId="1" fontId="13" fillId="6" borderId="3" xfId="0" applyNumberFormat="1" applyFont="1" applyFill="1" applyBorder="1" applyAlignment="1" applyProtection="1">
      <alignment horizontal="center" vertical="center"/>
      <protection locked="0"/>
    </xf>
    <xf numFmtId="0" fontId="13" fillId="6" borderId="14" xfId="0" applyFont="1" applyFill="1" applyBorder="1" applyAlignment="1">
      <alignment horizontal="right" vertical="top"/>
    </xf>
    <xf numFmtId="0" fontId="13" fillId="3" borderId="12" xfId="0" applyFont="1" applyFill="1" applyBorder="1" applyAlignment="1" applyProtection="1">
      <alignment horizontal="center" vertical="top"/>
      <protection locked="0"/>
    </xf>
    <xf numFmtId="1" fontId="25" fillId="7" borderId="0" xfId="0" applyNumberFormat="1" applyFont="1" applyFill="1" applyAlignment="1">
      <alignment horizontal="center" vertical="center"/>
    </xf>
    <xf numFmtId="1" fontId="25" fillId="27" borderId="14" xfId="0" applyNumberFormat="1" applyFont="1" applyFill="1" applyBorder="1" applyAlignment="1">
      <alignment horizontal="center" vertical="center"/>
    </xf>
    <xf numFmtId="1" fontId="0" fillId="19" borderId="0" xfId="0" applyNumberFormat="1" applyFill="1" applyAlignment="1">
      <alignment horizontal="center"/>
    </xf>
    <xf numFmtId="1" fontId="0" fillId="19" borderId="10" xfId="0" applyNumberFormat="1" applyFill="1" applyBorder="1" applyAlignment="1">
      <alignment horizontal="center"/>
    </xf>
    <xf numFmtId="1" fontId="0" fillId="19" borderId="11" xfId="0" applyNumberFormat="1" applyFill="1" applyBorder="1" applyAlignment="1">
      <alignment horizontal="center"/>
    </xf>
    <xf numFmtId="1" fontId="13" fillId="3" borderId="3" xfId="0" applyNumberFormat="1" applyFont="1" applyFill="1" applyBorder="1" applyAlignment="1" applyProtection="1">
      <alignment horizontal="right" vertical="center"/>
      <protection locked="0"/>
    </xf>
    <xf numFmtId="167" fontId="13" fillId="3" borderId="3" xfId="0" applyNumberFormat="1" applyFont="1" applyFill="1" applyBorder="1" applyAlignment="1" applyProtection="1">
      <alignment horizontal="right" vertical="center"/>
      <protection locked="0"/>
    </xf>
    <xf numFmtId="167" fontId="13" fillId="7" borderId="14" xfId="0" applyNumberFormat="1" applyFont="1" applyFill="1" applyBorder="1" applyAlignment="1">
      <alignment horizontal="right" vertical="center"/>
    </xf>
    <xf numFmtId="0" fontId="13" fillId="7" borderId="14" xfId="0" applyFont="1" applyFill="1" applyBorder="1" applyAlignment="1">
      <alignment horizontal="right" vertical="center"/>
    </xf>
    <xf numFmtId="167" fontId="13" fillId="3" borderId="12" xfId="0" applyNumberFormat="1" applyFont="1" applyFill="1" applyBorder="1" applyAlignment="1" applyProtection="1">
      <alignment horizontal="right" vertical="center"/>
      <protection locked="0"/>
    </xf>
    <xf numFmtId="0" fontId="13" fillId="3" borderId="3" xfId="0" applyFont="1" applyFill="1" applyBorder="1" applyAlignment="1" applyProtection="1">
      <alignment horizontal="right" vertical="top"/>
      <protection locked="0"/>
    </xf>
    <xf numFmtId="0" fontId="13" fillId="2" borderId="0" xfId="0" applyFont="1" applyFill="1" applyAlignment="1">
      <alignment horizontal="right" wrapText="1"/>
    </xf>
    <xf numFmtId="0" fontId="13" fillId="3" borderId="12" xfId="0" applyFont="1" applyFill="1" applyBorder="1" applyAlignment="1" applyProtection="1">
      <alignment horizontal="right" vertical="top"/>
      <protection locked="0"/>
    </xf>
    <xf numFmtId="0" fontId="13" fillId="3" borderId="3" xfId="0" applyFont="1" applyFill="1" applyBorder="1" applyAlignment="1" applyProtection="1">
      <alignment horizontal="right" vertical="center"/>
      <protection locked="0"/>
    </xf>
    <xf numFmtId="3" fontId="13" fillId="3" borderId="3" xfId="0" applyNumberFormat="1" applyFont="1" applyFill="1" applyBorder="1" applyAlignment="1" applyProtection="1">
      <alignment horizontal="right" vertical="center"/>
      <protection locked="0"/>
    </xf>
    <xf numFmtId="0" fontId="25" fillId="8" borderId="0" xfId="5" applyFont="1" applyFill="1" applyAlignment="1">
      <alignment horizontal="left" vertical="top"/>
    </xf>
    <xf numFmtId="3" fontId="6" fillId="7" borderId="0" xfId="5" applyNumberFormat="1" applyFont="1" applyFill="1" applyAlignment="1">
      <alignment horizontal="center" vertical="center"/>
    </xf>
    <xf numFmtId="167" fontId="0" fillId="3" borderId="45" xfId="6" applyNumberFormat="1" applyFont="1" applyFill="1" applyBorder="1" applyAlignment="1">
      <alignment horizontal="center" vertical="center" wrapText="1"/>
    </xf>
    <xf numFmtId="167" fontId="0" fillId="3" borderId="3" xfId="6" applyNumberFormat="1" applyFont="1" applyFill="1" applyBorder="1" applyAlignment="1">
      <alignment horizontal="center" vertical="center" wrapText="1"/>
    </xf>
    <xf numFmtId="167" fontId="0" fillId="2" borderId="45" xfId="6" applyNumberFormat="1" applyFont="1" applyFill="1" applyBorder="1" applyAlignment="1">
      <alignment horizontal="center" vertical="center" wrapText="1"/>
    </xf>
    <xf numFmtId="167" fontId="0" fillId="2" borderId="3" xfId="6" applyNumberFormat="1" applyFont="1" applyFill="1" applyBorder="1" applyAlignment="1">
      <alignment horizontal="center" vertical="center" wrapText="1"/>
    </xf>
    <xf numFmtId="167" fontId="0" fillId="0" borderId="0" xfId="6" applyNumberFormat="1" applyFont="1" applyBorder="1" applyAlignment="1">
      <alignment horizontal="center" vertical="center"/>
    </xf>
    <xf numFmtId="1" fontId="27" fillId="0" borderId="10" xfId="5" applyNumberFormat="1" applyBorder="1" applyAlignment="1">
      <alignment horizontal="center" vertical="center"/>
    </xf>
    <xf numFmtId="1" fontId="27" fillId="0" borderId="0" xfId="5" applyNumberFormat="1" applyAlignment="1">
      <alignment horizontal="center" vertical="center"/>
    </xf>
    <xf numFmtId="167" fontId="27" fillId="0" borderId="0" xfId="5" applyNumberFormat="1" applyAlignment="1">
      <alignment horizontal="center" vertical="center"/>
    </xf>
    <xf numFmtId="167" fontId="0" fillId="0" borderId="11" xfId="6" applyNumberFormat="1" applyFont="1" applyBorder="1" applyAlignment="1">
      <alignment horizontal="center" vertical="center"/>
    </xf>
    <xf numFmtId="167" fontId="0" fillId="0" borderId="10" xfId="6" applyNumberFormat="1" applyFont="1" applyBorder="1" applyAlignment="1">
      <alignment horizontal="center" vertical="center"/>
    </xf>
    <xf numFmtId="167" fontId="13" fillId="11" borderId="0" xfId="6" applyNumberFormat="1" applyFont="1" applyFill="1" applyBorder="1" applyAlignment="1">
      <alignment horizontal="center" vertical="center" wrapText="1"/>
    </xf>
    <xf numFmtId="0" fontId="13" fillId="11" borderId="0" xfId="5" applyFont="1" applyFill="1"/>
    <xf numFmtId="0" fontId="32" fillId="11" borderId="28" xfId="0" applyFont="1" applyFill="1" applyBorder="1"/>
    <xf numFmtId="1" fontId="13" fillId="11" borderId="0" xfId="5" applyNumberFormat="1" applyFont="1" applyFill="1" applyAlignment="1">
      <alignment horizontal="center" vertical="center"/>
    </xf>
    <xf numFmtId="167" fontId="13" fillId="11" borderId="0" xfId="5" applyNumberFormat="1" applyFont="1" applyFill="1" applyAlignment="1">
      <alignment horizontal="center" vertical="center"/>
    </xf>
    <xf numFmtId="167" fontId="13" fillId="0" borderId="0" xfId="5" applyNumberFormat="1" applyFont="1"/>
    <xf numFmtId="0" fontId="13" fillId="3" borderId="3" xfId="0" applyFont="1" applyFill="1" applyBorder="1" applyAlignment="1">
      <alignment horizontal="center" vertical="center"/>
    </xf>
    <xf numFmtId="3" fontId="13" fillId="3" borderId="3" xfId="2" applyNumberFormat="1" applyFont="1" applyFill="1" applyBorder="1" applyAlignment="1">
      <alignment horizontal="center" vertical="center"/>
    </xf>
    <xf numFmtId="167" fontId="13" fillId="3" borderId="3" xfId="2" applyNumberFormat="1" applyFont="1" applyFill="1" applyBorder="1" applyAlignment="1">
      <alignment horizontal="center" vertical="center" wrapText="1"/>
    </xf>
    <xf numFmtId="3" fontId="13" fillId="6" borderId="3" xfId="0" applyNumberFormat="1" applyFont="1" applyFill="1" applyBorder="1" applyAlignment="1">
      <alignment horizontal="center" vertical="center"/>
    </xf>
    <xf numFmtId="9" fontId="13" fillId="6" borderId="3" xfId="4" applyFont="1" applyFill="1" applyBorder="1" applyAlignment="1" applyProtection="1">
      <alignment horizontal="center" vertical="center"/>
      <protection locked="0"/>
    </xf>
    <xf numFmtId="3" fontId="13" fillId="3" borderId="3" xfId="0" applyNumberFormat="1" applyFont="1" applyFill="1" applyBorder="1" applyAlignment="1" applyProtection="1">
      <alignment horizontal="center" vertical="center"/>
      <protection locked="0"/>
    </xf>
    <xf numFmtId="0" fontId="13" fillId="9" borderId="3" xfId="0" applyFont="1" applyFill="1" applyBorder="1" applyAlignment="1" applyProtection="1">
      <alignment horizontal="left" vertical="top"/>
      <protection locked="0"/>
    </xf>
    <xf numFmtId="3" fontId="13" fillId="3" borderId="12" xfId="0" applyNumberFormat="1" applyFont="1" applyFill="1" applyBorder="1" applyAlignment="1" applyProtection="1">
      <alignment horizontal="center" vertical="top"/>
      <protection locked="0"/>
    </xf>
    <xf numFmtId="0" fontId="7" fillId="2" borderId="0" xfId="0" applyFont="1" applyFill="1" applyAlignment="1">
      <alignment horizontal="center" vertical="top"/>
    </xf>
    <xf numFmtId="175" fontId="13" fillId="3" borderId="12" xfId="0" applyNumberFormat="1" applyFont="1" applyFill="1" applyBorder="1" applyAlignment="1" applyProtection="1">
      <alignment horizontal="center" vertical="center"/>
      <protection locked="0"/>
    </xf>
    <xf numFmtId="3" fontId="0" fillId="28" borderId="10" xfId="0" applyNumberFormat="1" applyFill="1" applyBorder="1"/>
    <xf numFmtId="3" fontId="0" fillId="28" borderId="0" xfId="0" applyNumberFormat="1" applyFill="1"/>
    <xf numFmtId="3" fontId="0" fillId="28" borderId="11" xfId="0" applyNumberFormat="1" applyFill="1" applyBorder="1"/>
    <xf numFmtId="3" fontId="0" fillId="28" borderId="27" xfId="0" applyNumberFormat="1" applyFill="1" applyBorder="1"/>
    <xf numFmtId="0" fontId="13" fillId="7" borderId="14" xfId="0" applyFont="1" applyFill="1" applyBorder="1" applyAlignment="1">
      <alignment horizontal="center" vertical="top" wrapText="1"/>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protection locked="0"/>
    </xf>
    <xf numFmtId="0" fontId="6" fillId="6" borderId="12" xfId="0" applyFont="1" applyFill="1" applyBorder="1" applyAlignment="1" applyProtection="1">
      <alignment horizontal="center" vertical="center" wrapText="1"/>
      <protection locked="0"/>
    </xf>
    <xf numFmtId="170" fontId="14" fillId="7" borderId="14"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3" fontId="14" fillId="7" borderId="14" xfId="0" applyNumberFormat="1" applyFont="1" applyFill="1" applyBorder="1" applyAlignment="1">
      <alignment horizontal="center" vertical="center"/>
    </xf>
    <xf numFmtId="0" fontId="14" fillId="7" borderId="14" xfId="0" applyFont="1" applyFill="1" applyBorder="1" applyAlignment="1">
      <alignment horizontal="center" vertical="center"/>
    </xf>
    <xf numFmtId="166" fontId="33" fillId="2" borderId="0" xfId="3" applyNumberFormat="1" applyFont="1" applyFill="1"/>
    <xf numFmtId="0" fontId="33" fillId="2" borderId="0" xfId="0" applyFont="1" applyFill="1" applyAlignment="1">
      <alignment horizontal="center"/>
    </xf>
    <xf numFmtId="0" fontId="33" fillId="2" borderId="0" xfId="0" applyFont="1" applyFill="1"/>
    <xf numFmtId="0" fontId="0" fillId="2" borderId="0" xfId="0" applyFill="1" applyAlignment="1">
      <alignment horizontal="center" vertical="top" wrapText="1"/>
    </xf>
    <xf numFmtId="0" fontId="0" fillId="2" borderId="12" xfId="0" applyFill="1" applyBorder="1" applyAlignment="1">
      <alignment horizontal="center" vertical="top" wrapText="1"/>
    </xf>
    <xf numFmtId="0" fontId="0" fillId="24" borderId="0" xfId="0" applyFill="1" applyAlignment="1">
      <alignment horizontal="center"/>
    </xf>
    <xf numFmtId="0" fontId="0" fillId="22" borderId="23" xfId="0" applyFill="1" applyBorder="1" applyAlignment="1">
      <alignment horizontal="center" vertical="center"/>
    </xf>
    <xf numFmtId="0" fontId="0" fillId="22" borderId="24" xfId="0" applyFill="1" applyBorder="1" applyAlignment="1">
      <alignment horizontal="center" vertical="center"/>
    </xf>
    <xf numFmtId="0" fontId="0" fillId="22" borderId="25"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19" borderId="24" xfId="0" applyFill="1" applyBorder="1" applyAlignment="1">
      <alignment horizontal="center" vertical="center"/>
    </xf>
    <xf numFmtId="0" fontId="0" fillId="19" borderId="25" xfId="0" applyFill="1" applyBorder="1" applyAlignment="1">
      <alignment horizontal="center" vertical="center"/>
    </xf>
    <xf numFmtId="0" fontId="1" fillId="11" borderId="0" xfId="0" applyFont="1" applyFill="1" applyAlignment="1">
      <alignment horizontal="center" vertical="center" wrapText="1"/>
    </xf>
    <xf numFmtId="0" fontId="0" fillId="19" borderId="23" xfId="0" applyFill="1" applyBorder="1" applyAlignment="1">
      <alignment horizontal="center" vertical="center"/>
    </xf>
    <xf numFmtId="0" fontId="0" fillId="19" borderId="7" xfId="0" applyFill="1" applyBorder="1" applyAlignment="1">
      <alignment horizontal="center" vertical="center"/>
    </xf>
    <xf numFmtId="0" fontId="7" fillId="20" borderId="23" xfId="0" applyFont="1" applyFill="1" applyBorder="1" applyAlignment="1">
      <alignment horizontal="center" vertical="center" wrapText="1"/>
    </xf>
    <xf numFmtId="0" fontId="7" fillId="20" borderId="42" xfId="0" applyFont="1" applyFill="1" applyBorder="1" applyAlignment="1">
      <alignment horizontal="center" vertical="center" wrapText="1"/>
    </xf>
    <xf numFmtId="0" fontId="22" fillId="18" borderId="27" xfId="0" applyFont="1" applyFill="1" applyBorder="1" applyAlignment="1">
      <alignment horizontal="left" vertical="center" wrapText="1"/>
    </xf>
    <xf numFmtId="0" fontId="1" fillId="11" borderId="0" xfId="0" applyFont="1" applyFill="1" applyAlignment="1">
      <alignment horizontal="center" wrapText="1"/>
    </xf>
    <xf numFmtId="0" fontId="24" fillId="0" borderId="0" xfId="5" applyFont="1" applyAlignment="1">
      <alignment horizontal="center" vertical="center"/>
    </xf>
    <xf numFmtId="0" fontId="29" fillId="25" borderId="0" xfId="5" applyFont="1" applyFill="1" applyAlignment="1">
      <alignment horizontal="left" vertical="center" wrapText="1"/>
    </xf>
    <xf numFmtId="0" fontId="27" fillId="11" borderId="0" xfId="5" applyFill="1" applyAlignment="1">
      <alignment horizontal="left" vertical="center" wrapText="1"/>
    </xf>
    <xf numFmtId="0" fontId="30" fillId="0" borderId="23" xfId="5" applyFont="1" applyBorder="1" applyAlignment="1">
      <alignment horizontal="center" vertical="center" textRotation="90"/>
    </xf>
    <xf numFmtId="0" fontId="30" fillId="0" borderId="24" xfId="5" applyFont="1" applyBorder="1" applyAlignment="1">
      <alignment horizontal="center" vertical="center" textRotation="90"/>
    </xf>
    <xf numFmtId="0" fontId="30" fillId="0" borderId="25" xfId="5" applyFont="1" applyBorder="1" applyAlignment="1">
      <alignment horizontal="center" vertical="center" textRotation="90"/>
    </xf>
    <xf numFmtId="0" fontId="27" fillId="5" borderId="23" xfId="5" applyFill="1" applyBorder="1" applyAlignment="1">
      <alignment horizontal="center" vertical="center"/>
    </xf>
    <xf numFmtId="0" fontId="27" fillId="5" borderId="24" xfId="5" applyFill="1" applyBorder="1" applyAlignment="1">
      <alignment horizontal="center" vertical="center"/>
    </xf>
    <xf numFmtId="0" fontId="27" fillId="5" borderId="25" xfId="5" applyFill="1" applyBorder="1" applyAlignment="1">
      <alignment horizontal="center" vertical="center"/>
    </xf>
    <xf numFmtId="0" fontId="27" fillId="3" borderId="23" xfId="5" applyFill="1" applyBorder="1" applyAlignment="1">
      <alignment horizontal="center" vertical="center"/>
    </xf>
    <xf numFmtId="0" fontId="27" fillId="3" borderId="24" xfId="5" applyFill="1" applyBorder="1" applyAlignment="1">
      <alignment horizontal="center" vertical="center"/>
    </xf>
    <xf numFmtId="0" fontId="27" fillId="3" borderId="25" xfId="5" applyFill="1" applyBorder="1" applyAlignment="1">
      <alignment horizontal="center" vertical="center"/>
    </xf>
    <xf numFmtId="0" fontId="30" fillId="0" borderId="23" xfId="5" applyFont="1" applyBorder="1" applyAlignment="1">
      <alignment horizontal="center" vertical="center" textRotation="180"/>
    </xf>
    <xf numFmtId="0" fontId="30" fillId="0" borderId="24" xfId="5" applyFont="1" applyBorder="1" applyAlignment="1">
      <alignment horizontal="center" vertical="center" textRotation="180"/>
    </xf>
    <xf numFmtId="0" fontId="30" fillId="0" borderId="25" xfId="5" applyFont="1" applyBorder="1" applyAlignment="1">
      <alignment horizontal="center" vertical="center" textRotation="180"/>
    </xf>
    <xf numFmtId="0" fontId="25" fillId="8" borderId="0" xfId="5" applyFont="1" applyFill="1" applyAlignment="1">
      <alignment horizontal="center" vertical="center" wrapText="1"/>
    </xf>
    <xf numFmtId="0" fontId="7" fillId="26" borderId="46" xfId="5" applyFont="1" applyFill="1" applyBorder="1" applyAlignment="1">
      <alignment horizontal="center" vertical="center" wrapText="1"/>
    </xf>
    <xf numFmtId="0" fontId="7" fillId="26" borderId="0" xfId="5" applyFont="1" applyFill="1" applyAlignment="1">
      <alignment horizontal="center" vertical="center" wrapText="1"/>
    </xf>
    <xf numFmtId="0" fontId="16" fillId="10" borderId="0" xfId="0" applyFont="1" applyFill="1" applyAlignment="1">
      <alignment horizontal="center" wrapText="1"/>
    </xf>
    <xf numFmtId="0" fontId="16" fillId="10" borderId="0" xfId="0" applyFont="1" applyFill="1" applyAlignment="1">
      <alignment horizontal="center" vertical="center" wrapText="1"/>
    </xf>
    <xf numFmtId="0" fontId="0" fillId="2" borderId="0" xfId="0" applyFill="1" applyAlignment="1">
      <alignment horizontal="left" vertical="top" wrapText="1"/>
    </xf>
    <xf numFmtId="0" fontId="0" fillId="2" borderId="6" xfId="0"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wrapText="1"/>
    </xf>
    <xf numFmtId="0" fontId="10" fillId="4" borderId="0" xfId="0" applyFont="1" applyFill="1" applyAlignment="1">
      <alignment horizontal="center"/>
    </xf>
    <xf numFmtId="0" fontId="0" fillId="2" borderId="19" xfId="0" applyFill="1" applyBorder="1" applyAlignment="1">
      <alignment horizontal="center" vertical="center" wrapText="1"/>
    </xf>
    <xf numFmtId="0" fontId="0" fillId="2" borderId="17" xfId="0" applyFill="1" applyBorder="1" applyAlignment="1">
      <alignment horizontal="center" vertical="center" wrapText="1"/>
    </xf>
    <xf numFmtId="0" fontId="10" fillId="16" borderId="0" xfId="0" applyFont="1" applyFill="1" applyAlignment="1">
      <alignment horizont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0" fontId="1" fillId="2" borderId="19" xfId="0" applyFont="1" applyFill="1" applyBorder="1" applyAlignment="1">
      <alignment horizontal="center" wrapText="1"/>
    </xf>
    <xf numFmtId="0" fontId="1" fillId="2" borderId="21" xfId="0" applyFont="1" applyFill="1" applyBorder="1" applyAlignment="1">
      <alignment horizontal="center" wrapText="1"/>
    </xf>
    <xf numFmtId="0" fontId="1" fillId="2" borderId="17" xfId="0" applyFont="1" applyFill="1" applyBorder="1" applyAlignment="1">
      <alignment horizontal="center" wrapText="1"/>
    </xf>
  </cellXfs>
  <cellStyles count="7">
    <cellStyle name="Comma" xfId="2" builtinId="3"/>
    <cellStyle name="Comma 2" xfId="6" xr:uid="{31088221-1BCB-4C2F-8225-BB2D0D26F893}"/>
    <cellStyle name="Currency" xfId="3" builtinId="4"/>
    <cellStyle name="Normal" xfId="0" builtinId="0"/>
    <cellStyle name="Normal 2" xfId="5" xr:uid="{F036E2B3-ECEF-4223-8F84-2D387D64D7C7}"/>
    <cellStyle name="Normal 5" xfId="1" xr:uid="{44901C1E-E1A5-402C-83AA-434CF17166C2}"/>
    <cellStyle name="Percent" xfId="4" builtinId="5"/>
  </cellStyles>
  <dxfs count="0"/>
  <tableStyles count="0" defaultTableStyle="TableStyleMedium2" defaultPivotStyle="PivotStyleLight16"/>
  <colors>
    <mruColors>
      <color rgb="FFFFCC66"/>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0.xml"/><Relationship Id="rId21" Type="http://schemas.openxmlformats.org/officeDocument/2006/relationships/externalLink" Target="externalLinks/externalLink4.xml"/><Relationship Id="rId63" Type="http://schemas.openxmlformats.org/officeDocument/2006/relationships/externalLink" Target="externalLinks/externalLink46.xml"/><Relationship Id="rId159" Type="http://schemas.openxmlformats.org/officeDocument/2006/relationships/externalLink" Target="externalLinks/externalLink142.xml"/><Relationship Id="rId170" Type="http://schemas.openxmlformats.org/officeDocument/2006/relationships/externalLink" Target="externalLinks/externalLink153.xml"/><Relationship Id="rId226" Type="http://schemas.openxmlformats.org/officeDocument/2006/relationships/externalLink" Target="externalLinks/externalLink209.xml"/><Relationship Id="rId268" Type="http://schemas.openxmlformats.org/officeDocument/2006/relationships/externalLink" Target="externalLinks/externalLink251.xml"/><Relationship Id="rId32" Type="http://schemas.openxmlformats.org/officeDocument/2006/relationships/externalLink" Target="externalLinks/externalLink15.xml"/><Relationship Id="rId74" Type="http://schemas.openxmlformats.org/officeDocument/2006/relationships/externalLink" Target="externalLinks/externalLink57.xml"/><Relationship Id="rId128" Type="http://schemas.openxmlformats.org/officeDocument/2006/relationships/externalLink" Target="externalLinks/externalLink111.xml"/><Relationship Id="rId5" Type="http://schemas.openxmlformats.org/officeDocument/2006/relationships/worksheet" Target="worksheets/sheet5.xml"/><Relationship Id="rId181" Type="http://schemas.openxmlformats.org/officeDocument/2006/relationships/externalLink" Target="externalLinks/externalLink164.xml"/><Relationship Id="rId237" Type="http://schemas.openxmlformats.org/officeDocument/2006/relationships/externalLink" Target="externalLinks/externalLink220.xml"/><Relationship Id="rId279" Type="http://schemas.openxmlformats.org/officeDocument/2006/relationships/externalLink" Target="externalLinks/externalLink262.xml"/><Relationship Id="rId43" Type="http://schemas.openxmlformats.org/officeDocument/2006/relationships/externalLink" Target="externalLinks/externalLink26.xml"/><Relationship Id="rId139" Type="http://schemas.openxmlformats.org/officeDocument/2006/relationships/externalLink" Target="externalLinks/externalLink122.xml"/><Relationship Id="rId290" Type="http://schemas.openxmlformats.org/officeDocument/2006/relationships/theme" Target="theme/theme1.xml"/><Relationship Id="rId85" Type="http://schemas.openxmlformats.org/officeDocument/2006/relationships/externalLink" Target="externalLinks/externalLink68.xml"/><Relationship Id="rId150" Type="http://schemas.openxmlformats.org/officeDocument/2006/relationships/externalLink" Target="externalLinks/externalLink133.xml"/><Relationship Id="rId192" Type="http://schemas.openxmlformats.org/officeDocument/2006/relationships/externalLink" Target="externalLinks/externalLink175.xml"/><Relationship Id="rId206" Type="http://schemas.openxmlformats.org/officeDocument/2006/relationships/externalLink" Target="externalLinks/externalLink189.xml"/><Relationship Id="rId248" Type="http://schemas.openxmlformats.org/officeDocument/2006/relationships/externalLink" Target="externalLinks/externalLink231.xml"/><Relationship Id="rId12" Type="http://schemas.openxmlformats.org/officeDocument/2006/relationships/worksheet" Target="worksheets/sheet12.xml"/><Relationship Id="rId108" Type="http://schemas.openxmlformats.org/officeDocument/2006/relationships/externalLink" Target="externalLinks/externalLink91.xml"/><Relationship Id="rId54" Type="http://schemas.openxmlformats.org/officeDocument/2006/relationships/externalLink" Target="externalLinks/externalLink37.xml"/><Relationship Id="rId75" Type="http://schemas.openxmlformats.org/officeDocument/2006/relationships/externalLink" Target="externalLinks/externalLink58.xml"/><Relationship Id="rId96" Type="http://schemas.openxmlformats.org/officeDocument/2006/relationships/externalLink" Target="externalLinks/externalLink79.xml"/><Relationship Id="rId140" Type="http://schemas.openxmlformats.org/officeDocument/2006/relationships/externalLink" Target="externalLinks/externalLink123.xml"/><Relationship Id="rId161" Type="http://schemas.openxmlformats.org/officeDocument/2006/relationships/externalLink" Target="externalLinks/externalLink144.xml"/><Relationship Id="rId182" Type="http://schemas.openxmlformats.org/officeDocument/2006/relationships/externalLink" Target="externalLinks/externalLink165.xml"/><Relationship Id="rId217" Type="http://schemas.openxmlformats.org/officeDocument/2006/relationships/externalLink" Target="externalLinks/externalLink200.xml"/><Relationship Id="rId6" Type="http://schemas.openxmlformats.org/officeDocument/2006/relationships/worksheet" Target="worksheets/sheet6.xml"/><Relationship Id="rId238" Type="http://schemas.openxmlformats.org/officeDocument/2006/relationships/externalLink" Target="externalLinks/externalLink221.xml"/><Relationship Id="rId259" Type="http://schemas.openxmlformats.org/officeDocument/2006/relationships/externalLink" Target="externalLinks/externalLink242.xml"/><Relationship Id="rId23" Type="http://schemas.openxmlformats.org/officeDocument/2006/relationships/externalLink" Target="externalLinks/externalLink6.xml"/><Relationship Id="rId119" Type="http://schemas.openxmlformats.org/officeDocument/2006/relationships/externalLink" Target="externalLinks/externalLink102.xml"/><Relationship Id="rId270" Type="http://schemas.openxmlformats.org/officeDocument/2006/relationships/externalLink" Target="externalLinks/externalLink253.xml"/><Relationship Id="rId291" Type="http://schemas.openxmlformats.org/officeDocument/2006/relationships/styles" Target="styles.xml"/><Relationship Id="rId44" Type="http://schemas.openxmlformats.org/officeDocument/2006/relationships/externalLink" Target="externalLinks/externalLink27.xml"/><Relationship Id="rId65" Type="http://schemas.openxmlformats.org/officeDocument/2006/relationships/externalLink" Target="externalLinks/externalLink48.xml"/><Relationship Id="rId86" Type="http://schemas.openxmlformats.org/officeDocument/2006/relationships/externalLink" Target="externalLinks/externalLink69.xml"/><Relationship Id="rId130" Type="http://schemas.openxmlformats.org/officeDocument/2006/relationships/externalLink" Target="externalLinks/externalLink113.xml"/><Relationship Id="rId151" Type="http://schemas.openxmlformats.org/officeDocument/2006/relationships/externalLink" Target="externalLinks/externalLink134.xml"/><Relationship Id="rId172" Type="http://schemas.openxmlformats.org/officeDocument/2006/relationships/externalLink" Target="externalLinks/externalLink155.xml"/><Relationship Id="rId193" Type="http://schemas.openxmlformats.org/officeDocument/2006/relationships/externalLink" Target="externalLinks/externalLink176.xml"/><Relationship Id="rId207" Type="http://schemas.openxmlformats.org/officeDocument/2006/relationships/externalLink" Target="externalLinks/externalLink190.xml"/><Relationship Id="rId228" Type="http://schemas.openxmlformats.org/officeDocument/2006/relationships/externalLink" Target="externalLinks/externalLink211.xml"/><Relationship Id="rId249" Type="http://schemas.openxmlformats.org/officeDocument/2006/relationships/externalLink" Target="externalLinks/externalLink232.xml"/><Relationship Id="rId13" Type="http://schemas.openxmlformats.org/officeDocument/2006/relationships/worksheet" Target="worksheets/sheet13.xml"/><Relationship Id="rId109" Type="http://schemas.openxmlformats.org/officeDocument/2006/relationships/externalLink" Target="externalLinks/externalLink92.xml"/><Relationship Id="rId260" Type="http://schemas.openxmlformats.org/officeDocument/2006/relationships/externalLink" Target="externalLinks/externalLink243.xml"/><Relationship Id="rId281" Type="http://schemas.openxmlformats.org/officeDocument/2006/relationships/externalLink" Target="externalLinks/externalLink264.xml"/><Relationship Id="rId34" Type="http://schemas.openxmlformats.org/officeDocument/2006/relationships/externalLink" Target="externalLinks/externalLink17.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20" Type="http://schemas.openxmlformats.org/officeDocument/2006/relationships/externalLink" Target="externalLinks/externalLink103.xml"/><Relationship Id="rId141" Type="http://schemas.openxmlformats.org/officeDocument/2006/relationships/externalLink" Target="externalLinks/externalLink124.xml"/><Relationship Id="rId7" Type="http://schemas.openxmlformats.org/officeDocument/2006/relationships/worksheet" Target="worksheets/sheet7.xml"/><Relationship Id="rId162" Type="http://schemas.openxmlformats.org/officeDocument/2006/relationships/externalLink" Target="externalLinks/externalLink145.xml"/><Relationship Id="rId183" Type="http://schemas.openxmlformats.org/officeDocument/2006/relationships/externalLink" Target="externalLinks/externalLink166.xml"/><Relationship Id="rId218" Type="http://schemas.openxmlformats.org/officeDocument/2006/relationships/externalLink" Target="externalLinks/externalLink201.xml"/><Relationship Id="rId239" Type="http://schemas.openxmlformats.org/officeDocument/2006/relationships/externalLink" Target="externalLinks/externalLink222.xml"/><Relationship Id="rId250" Type="http://schemas.openxmlformats.org/officeDocument/2006/relationships/externalLink" Target="externalLinks/externalLink233.xml"/><Relationship Id="rId271" Type="http://schemas.openxmlformats.org/officeDocument/2006/relationships/externalLink" Target="externalLinks/externalLink254.xml"/><Relationship Id="rId292" Type="http://schemas.openxmlformats.org/officeDocument/2006/relationships/sharedStrings" Target="sharedStrings.xml"/><Relationship Id="rId24" Type="http://schemas.openxmlformats.org/officeDocument/2006/relationships/externalLink" Target="externalLinks/externalLink7.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110" Type="http://schemas.openxmlformats.org/officeDocument/2006/relationships/externalLink" Target="externalLinks/externalLink93.xml"/><Relationship Id="rId131" Type="http://schemas.openxmlformats.org/officeDocument/2006/relationships/externalLink" Target="externalLinks/externalLink114.xml"/><Relationship Id="rId152" Type="http://schemas.openxmlformats.org/officeDocument/2006/relationships/externalLink" Target="externalLinks/externalLink135.xml"/><Relationship Id="rId173" Type="http://schemas.openxmlformats.org/officeDocument/2006/relationships/externalLink" Target="externalLinks/externalLink156.xml"/><Relationship Id="rId194" Type="http://schemas.openxmlformats.org/officeDocument/2006/relationships/externalLink" Target="externalLinks/externalLink177.xml"/><Relationship Id="rId208" Type="http://schemas.openxmlformats.org/officeDocument/2006/relationships/externalLink" Target="externalLinks/externalLink191.xml"/><Relationship Id="rId229" Type="http://schemas.openxmlformats.org/officeDocument/2006/relationships/externalLink" Target="externalLinks/externalLink212.xml"/><Relationship Id="rId240" Type="http://schemas.openxmlformats.org/officeDocument/2006/relationships/externalLink" Target="externalLinks/externalLink223.xml"/><Relationship Id="rId261" Type="http://schemas.openxmlformats.org/officeDocument/2006/relationships/externalLink" Target="externalLinks/externalLink244.xml"/><Relationship Id="rId14" Type="http://schemas.openxmlformats.org/officeDocument/2006/relationships/worksheet" Target="worksheets/sheet14.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282" Type="http://schemas.openxmlformats.org/officeDocument/2006/relationships/externalLink" Target="externalLinks/externalLink265.xml"/><Relationship Id="rId8" Type="http://schemas.openxmlformats.org/officeDocument/2006/relationships/worksheet" Target="worksheets/sheet8.xml"/><Relationship Id="rId98" Type="http://schemas.openxmlformats.org/officeDocument/2006/relationships/externalLink" Target="externalLinks/externalLink81.xml"/><Relationship Id="rId121" Type="http://schemas.openxmlformats.org/officeDocument/2006/relationships/externalLink" Target="externalLinks/externalLink104.xml"/><Relationship Id="rId142" Type="http://schemas.openxmlformats.org/officeDocument/2006/relationships/externalLink" Target="externalLinks/externalLink125.xml"/><Relationship Id="rId163" Type="http://schemas.openxmlformats.org/officeDocument/2006/relationships/externalLink" Target="externalLinks/externalLink146.xml"/><Relationship Id="rId184" Type="http://schemas.openxmlformats.org/officeDocument/2006/relationships/externalLink" Target="externalLinks/externalLink167.xml"/><Relationship Id="rId219" Type="http://schemas.openxmlformats.org/officeDocument/2006/relationships/externalLink" Target="externalLinks/externalLink202.xml"/><Relationship Id="rId230" Type="http://schemas.openxmlformats.org/officeDocument/2006/relationships/externalLink" Target="externalLinks/externalLink213.xml"/><Relationship Id="rId251" Type="http://schemas.openxmlformats.org/officeDocument/2006/relationships/externalLink" Target="externalLinks/externalLink234.xml"/><Relationship Id="rId25" Type="http://schemas.openxmlformats.org/officeDocument/2006/relationships/externalLink" Target="externalLinks/externalLink8.xml"/><Relationship Id="rId46" Type="http://schemas.openxmlformats.org/officeDocument/2006/relationships/externalLink" Target="externalLinks/externalLink29.xml"/><Relationship Id="rId67" Type="http://schemas.openxmlformats.org/officeDocument/2006/relationships/externalLink" Target="externalLinks/externalLink50.xml"/><Relationship Id="rId272" Type="http://schemas.openxmlformats.org/officeDocument/2006/relationships/externalLink" Target="externalLinks/externalLink255.xml"/><Relationship Id="rId293" Type="http://schemas.openxmlformats.org/officeDocument/2006/relationships/sheetMetadata" Target="metadata.xml"/><Relationship Id="rId88" Type="http://schemas.openxmlformats.org/officeDocument/2006/relationships/externalLink" Target="externalLinks/externalLink71.xml"/><Relationship Id="rId111" Type="http://schemas.openxmlformats.org/officeDocument/2006/relationships/externalLink" Target="externalLinks/externalLink94.xml"/><Relationship Id="rId132" Type="http://schemas.openxmlformats.org/officeDocument/2006/relationships/externalLink" Target="externalLinks/externalLink115.xml"/><Relationship Id="rId153" Type="http://schemas.openxmlformats.org/officeDocument/2006/relationships/externalLink" Target="externalLinks/externalLink136.xml"/><Relationship Id="rId174" Type="http://schemas.openxmlformats.org/officeDocument/2006/relationships/externalLink" Target="externalLinks/externalLink157.xml"/><Relationship Id="rId195" Type="http://schemas.openxmlformats.org/officeDocument/2006/relationships/externalLink" Target="externalLinks/externalLink178.xml"/><Relationship Id="rId209" Type="http://schemas.openxmlformats.org/officeDocument/2006/relationships/externalLink" Target="externalLinks/externalLink192.xml"/><Relationship Id="rId220" Type="http://schemas.openxmlformats.org/officeDocument/2006/relationships/externalLink" Target="externalLinks/externalLink203.xml"/><Relationship Id="rId241" Type="http://schemas.openxmlformats.org/officeDocument/2006/relationships/externalLink" Target="externalLinks/externalLink224.xml"/><Relationship Id="rId15" Type="http://schemas.openxmlformats.org/officeDocument/2006/relationships/worksheet" Target="worksheets/sheet15.xml"/><Relationship Id="rId36" Type="http://schemas.openxmlformats.org/officeDocument/2006/relationships/externalLink" Target="externalLinks/externalLink19.xml"/><Relationship Id="rId57" Type="http://schemas.openxmlformats.org/officeDocument/2006/relationships/externalLink" Target="externalLinks/externalLink40.xml"/><Relationship Id="rId262" Type="http://schemas.openxmlformats.org/officeDocument/2006/relationships/externalLink" Target="externalLinks/externalLink245.xml"/><Relationship Id="rId283" Type="http://schemas.openxmlformats.org/officeDocument/2006/relationships/externalLink" Target="externalLinks/externalLink266.xml"/><Relationship Id="rId78" Type="http://schemas.openxmlformats.org/officeDocument/2006/relationships/externalLink" Target="externalLinks/externalLink61.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122" Type="http://schemas.openxmlformats.org/officeDocument/2006/relationships/externalLink" Target="externalLinks/externalLink105.xml"/><Relationship Id="rId143" Type="http://schemas.openxmlformats.org/officeDocument/2006/relationships/externalLink" Target="externalLinks/externalLink126.xml"/><Relationship Id="rId164" Type="http://schemas.openxmlformats.org/officeDocument/2006/relationships/externalLink" Target="externalLinks/externalLink147.xml"/><Relationship Id="rId185" Type="http://schemas.openxmlformats.org/officeDocument/2006/relationships/externalLink" Target="externalLinks/externalLink168.xml"/><Relationship Id="rId9" Type="http://schemas.openxmlformats.org/officeDocument/2006/relationships/worksheet" Target="worksheets/sheet9.xml"/><Relationship Id="rId210" Type="http://schemas.openxmlformats.org/officeDocument/2006/relationships/externalLink" Target="externalLinks/externalLink193.xml"/><Relationship Id="rId26" Type="http://schemas.openxmlformats.org/officeDocument/2006/relationships/externalLink" Target="externalLinks/externalLink9.xml"/><Relationship Id="rId231" Type="http://schemas.openxmlformats.org/officeDocument/2006/relationships/externalLink" Target="externalLinks/externalLink214.xml"/><Relationship Id="rId252" Type="http://schemas.openxmlformats.org/officeDocument/2006/relationships/externalLink" Target="externalLinks/externalLink235.xml"/><Relationship Id="rId273" Type="http://schemas.openxmlformats.org/officeDocument/2006/relationships/externalLink" Target="externalLinks/externalLink256.xml"/><Relationship Id="rId294" Type="http://schemas.openxmlformats.org/officeDocument/2006/relationships/calcChain" Target="calcChain.xml"/><Relationship Id="rId47" Type="http://schemas.openxmlformats.org/officeDocument/2006/relationships/externalLink" Target="externalLinks/externalLink30.xml"/><Relationship Id="rId68" Type="http://schemas.openxmlformats.org/officeDocument/2006/relationships/externalLink" Target="externalLinks/externalLink51.xml"/><Relationship Id="rId89" Type="http://schemas.openxmlformats.org/officeDocument/2006/relationships/externalLink" Target="externalLinks/externalLink72.xml"/><Relationship Id="rId112" Type="http://schemas.openxmlformats.org/officeDocument/2006/relationships/externalLink" Target="externalLinks/externalLink95.xml"/><Relationship Id="rId133" Type="http://schemas.openxmlformats.org/officeDocument/2006/relationships/externalLink" Target="externalLinks/externalLink116.xml"/><Relationship Id="rId154" Type="http://schemas.openxmlformats.org/officeDocument/2006/relationships/externalLink" Target="externalLinks/externalLink137.xml"/><Relationship Id="rId175" Type="http://schemas.openxmlformats.org/officeDocument/2006/relationships/externalLink" Target="externalLinks/externalLink158.xml"/><Relationship Id="rId196" Type="http://schemas.openxmlformats.org/officeDocument/2006/relationships/externalLink" Target="externalLinks/externalLink179.xml"/><Relationship Id="rId200" Type="http://schemas.openxmlformats.org/officeDocument/2006/relationships/externalLink" Target="externalLinks/externalLink183.xml"/><Relationship Id="rId16" Type="http://schemas.openxmlformats.org/officeDocument/2006/relationships/worksheet" Target="worksheets/sheet16.xml"/><Relationship Id="rId221" Type="http://schemas.openxmlformats.org/officeDocument/2006/relationships/externalLink" Target="externalLinks/externalLink204.xml"/><Relationship Id="rId242" Type="http://schemas.openxmlformats.org/officeDocument/2006/relationships/externalLink" Target="externalLinks/externalLink225.xml"/><Relationship Id="rId263" Type="http://schemas.openxmlformats.org/officeDocument/2006/relationships/externalLink" Target="externalLinks/externalLink246.xml"/><Relationship Id="rId284" Type="http://schemas.openxmlformats.org/officeDocument/2006/relationships/externalLink" Target="externalLinks/externalLink267.xml"/><Relationship Id="rId37" Type="http://schemas.openxmlformats.org/officeDocument/2006/relationships/externalLink" Target="externalLinks/externalLink20.xml"/><Relationship Id="rId58" Type="http://schemas.openxmlformats.org/officeDocument/2006/relationships/externalLink" Target="externalLinks/externalLink41.xml"/><Relationship Id="rId79" Type="http://schemas.openxmlformats.org/officeDocument/2006/relationships/externalLink" Target="externalLinks/externalLink62.xml"/><Relationship Id="rId102" Type="http://schemas.openxmlformats.org/officeDocument/2006/relationships/externalLink" Target="externalLinks/externalLink85.xml"/><Relationship Id="rId123" Type="http://schemas.openxmlformats.org/officeDocument/2006/relationships/externalLink" Target="externalLinks/externalLink106.xml"/><Relationship Id="rId144" Type="http://schemas.openxmlformats.org/officeDocument/2006/relationships/externalLink" Target="externalLinks/externalLink127.xml"/><Relationship Id="rId90" Type="http://schemas.openxmlformats.org/officeDocument/2006/relationships/externalLink" Target="externalLinks/externalLink73.xml"/><Relationship Id="rId165" Type="http://schemas.openxmlformats.org/officeDocument/2006/relationships/externalLink" Target="externalLinks/externalLink148.xml"/><Relationship Id="rId186" Type="http://schemas.openxmlformats.org/officeDocument/2006/relationships/externalLink" Target="externalLinks/externalLink169.xml"/><Relationship Id="rId211" Type="http://schemas.openxmlformats.org/officeDocument/2006/relationships/externalLink" Target="externalLinks/externalLink194.xml"/><Relationship Id="rId232" Type="http://schemas.openxmlformats.org/officeDocument/2006/relationships/externalLink" Target="externalLinks/externalLink215.xml"/><Relationship Id="rId253" Type="http://schemas.openxmlformats.org/officeDocument/2006/relationships/externalLink" Target="externalLinks/externalLink236.xml"/><Relationship Id="rId274" Type="http://schemas.openxmlformats.org/officeDocument/2006/relationships/externalLink" Target="externalLinks/externalLink257.xml"/><Relationship Id="rId295" Type="http://schemas.openxmlformats.org/officeDocument/2006/relationships/customXml" Target="../customXml/item1.xml"/><Relationship Id="rId27" Type="http://schemas.openxmlformats.org/officeDocument/2006/relationships/externalLink" Target="externalLinks/externalLink10.xml"/><Relationship Id="rId48" Type="http://schemas.openxmlformats.org/officeDocument/2006/relationships/externalLink" Target="externalLinks/externalLink31.xml"/><Relationship Id="rId69" Type="http://schemas.openxmlformats.org/officeDocument/2006/relationships/externalLink" Target="externalLinks/externalLink52.xml"/><Relationship Id="rId113" Type="http://schemas.openxmlformats.org/officeDocument/2006/relationships/externalLink" Target="externalLinks/externalLink96.xml"/><Relationship Id="rId134" Type="http://schemas.openxmlformats.org/officeDocument/2006/relationships/externalLink" Target="externalLinks/externalLink117.xml"/><Relationship Id="rId80" Type="http://schemas.openxmlformats.org/officeDocument/2006/relationships/externalLink" Target="externalLinks/externalLink63.xml"/><Relationship Id="rId155" Type="http://schemas.openxmlformats.org/officeDocument/2006/relationships/externalLink" Target="externalLinks/externalLink138.xml"/><Relationship Id="rId176" Type="http://schemas.openxmlformats.org/officeDocument/2006/relationships/externalLink" Target="externalLinks/externalLink159.xml"/><Relationship Id="rId197" Type="http://schemas.openxmlformats.org/officeDocument/2006/relationships/externalLink" Target="externalLinks/externalLink180.xml"/><Relationship Id="rId201" Type="http://schemas.openxmlformats.org/officeDocument/2006/relationships/externalLink" Target="externalLinks/externalLink184.xml"/><Relationship Id="rId222" Type="http://schemas.openxmlformats.org/officeDocument/2006/relationships/externalLink" Target="externalLinks/externalLink205.xml"/><Relationship Id="rId243" Type="http://schemas.openxmlformats.org/officeDocument/2006/relationships/externalLink" Target="externalLinks/externalLink226.xml"/><Relationship Id="rId264" Type="http://schemas.openxmlformats.org/officeDocument/2006/relationships/externalLink" Target="externalLinks/externalLink247.xml"/><Relationship Id="rId285" Type="http://schemas.openxmlformats.org/officeDocument/2006/relationships/externalLink" Target="externalLinks/externalLink268.xml"/><Relationship Id="rId17" Type="http://schemas.openxmlformats.org/officeDocument/2006/relationships/worksheet" Target="worksheets/sheet17.xml"/><Relationship Id="rId38" Type="http://schemas.openxmlformats.org/officeDocument/2006/relationships/externalLink" Target="externalLinks/externalLink21.xml"/><Relationship Id="rId59" Type="http://schemas.openxmlformats.org/officeDocument/2006/relationships/externalLink" Target="externalLinks/externalLink42.xml"/><Relationship Id="rId103" Type="http://schemas.openxmlformats.org/officeDocument/2006/relationships/externalLink" Target="externalLinks/externalLink86.xml"/><Relationship Id="rId124" Type="http://schemas.openxmlformats.org/officeDocument/2006/relationships/externalLink" Target="externalLinks/externalLink107.xml"/><Relationship Id="rId70" Type="http://schemas.openxmlformats.org/officeDocument/2006/relationships/externalLink" Target="externalLinks/externalLink53.xml"/><Relationship Id="rId91" Type="http://schemas.openxmlformats.org/officeDocument/2006/relationships/externalLink" Target="externalLinks/externalLink74.xml"/><Relationship Id="rId145" Type="http://schemas.openxmlformats.org/officeDocument/2006/relationships/externalLink" Target="externalLinks/externalLink128.xml"/><Relationship Id="rId166" Type="http://schemas.openxmlformats.org/officeDocument/2006/relationships/externalLink" Target="externalLinks/externalLink149.xml"/><Relationship Id="rId187" Type="http://schemas.openxmlformats.org/officeDocument/2006/relationships/externalLink" Target="externalLinks/externalLink170.xml"/><Relationship Id="rId1" Type="http://schemas.openxmlformats.org/officeDocument/2006/relationships/worksheet" Target="worksheets/sheet1.xml"/><Relationship Id="rId212" Type="http://schemas.openxmlformats.org/officeDocument/2006/relationships/externalLink" Target="externalLinks/externalLink195.xml"/><Relationship Id="rId233" Type="http://schemas.openxmlformats.org/officeDocument/2006/relationships/externalLink" Target="externalLinks/externalLink216.xml"/><Relationship Id="rId254" Type="http://schemas.openxmlformats.org/officeDocument/2006/relationships/externalLink" Target="externalLinks/externalLink237.xml"/><Relationship Id="rId28" Type="http://schemas.openxmlformats.org/officeDocument/2006/relationships/externalLink" Target="externalLinks/externalLink11.xml"/><Relationship Id="rId49" Type="http://schemas.openxmlformats.org/officeDocument/2006/relationships/externalLink" Target="externalLinks/externalLink32.xml"/><Relationship Id="rId114" Type="http://schemas.openxmlformats.org/officeDocument/2006/relationships/externalLink" Target="externalLinks/externalLink97.xml"/><Relationship Id="rId275" Type="http://schemas.openxmlformats.org/officeDocument/2006/relationships/externalLink" Target="externalLinks/externalLink258.xml"/><Relationship Id="rId296" Type="http://schemas.openxmlformats.org/officeDocument/2006/relationships/customXml" Target="../customXml/item2.xml"/><Relationship Id="rId60" Type="http://schemas.openxmlformats.org/officeDocument/2006/relationships/externalLink" Target="externalLinks/externalLink43.xml"/><Relationship Id="rId81" Type="http://schemas.openxmlformats.org/officeDocument/2006/relationships/externalLink" Target="externalLinks/externalLink64.xml"/><Relationship Id="rId135" Type="http://schemas.openxmlformats.org/officeDocument/2006/relationships/externalLink" Target="externalLinks/externalLink118.xml"/><Relationship Id="rId156" Type="http://schemas.openxmlformats.org/officeDocument/2006/relationships/externalLink" Target="externalLinks/externalLink139.xml"/><Relationship Id="rId177" Type="http://schemas.openxmlformats.org/officeDocument/2006/relationships/externalLink" Target="externalLinks/externalLink160.xml"/><Relationship Id="rId198" Type="http://schemas.openxmlformats.org/officeDocument/2006/relationships/externalLink" Target="externalLinks/externalLink181.xml"/><Relationship Id="rId202" Type="http://schemas.openxmlformats.org/officeDocument/2006/relationships/externalLink" Target="externalLinks/externalLink185.xml"/><Relationship Id="rId223" Type="http://schemas.openxmlformats.org/officeDocument/2006/relationships/externalLink" Target="externalLinks/externalLink206.xml"/><Relationship Id="rId244" Type="http://schemas.openxmlformats.org/officeDocument/2006/relationships/externalLink" Target="externalLinks/externalLink227.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265" Type="http://schemas.openxmlformats.org/officeDocument/2006/relationships/externalLink" Target="externalLinks/externalLink248.xml"/><Relationship Id="rId286" Type="http://schemas.openxmlformats.org/officeDocument/2006/relationships/externalLink" Target="externalLinks/externalLink269.xml"/><Relationship Id="rId50" Type="http://schemas.openxmlformats.org/officeDocument/2006/relationships/externalLink" Target="externalLinks/externalLink33.xml"/><Relationship Id="rId104" Type="http://schemas.openxmlformats.org/officeDocument/2006/relationships/externalLink" Target="externalLinks/externalLink87.xml"/><Relationship Id="rId125" Type="http://schemas.openxmlformats.org/officeDocument/2006/relationships/externalLink" Target="externalLinks/externalLink108.xml"/><Relationship Id="rId146" Type="http://schemas.openxmlformats.org/officeDocument/2006/relationships/externalLink" Target="externalLinks/externalLink129.xml"/><Relationship Id="rId167" Type="http://schemas.openxmlformats.org/officeDocument/2006/relationships/externalLink" Target="externalLinks/externalLink150.xml"/><Relationship Id="rId188" Type="http://schemas.openxmlformats.org/officeDocument/2006/relationships/externalLink" Target="externalLinks/externalLink171.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13" Type="http://schemas.openxmlformats.org/officeDocument/2006/relationships/externalLink" Target="externalLinks/externalLink196.xml"/><Relationship Id="rId234" Type="http://schemas.openxmlformats.org/officeDocument/2006/relationships/externalLink" Target="externalLinks/externalLink217.xml"/><Relationship Id="rId2" Type="http://schemas.openxmlformats.org/officeDocument/2006/relationships/worksheet" Target="worksheets/sheet2.xml"/><Relationship Id="rId29" Type="http://schemas.openxmlformats.org/officeDocument/2006/relationships/externalLink" Target="externalLinks/externalLink12.xml"/><Relationship Id="rId255" Type="http://schemas.openxmlformats.org/officeDocument/2006/relationships/externalLink" Target="externalLinks/externalLink238.xml"/><Relationship Id="rId276" Type="http://schemas.openxmlformats.org/officeDocument/2006/relationships/externalLink" Target="externalLinks/externalLink259.xml"/><Relationship Id="rId297" Type="http://schemas.openxmlformats.org/officeDocument/2006/relationships/customXml" Target="../customXml/item3.xml"/><Relationship Id="rId40" Type="http://schemas.openxmlformats.org/officeDocument/2006/relationships/externalLink" Target="externalLinks/externalLink23.xml"/><Relationship Id="rId115" Type="http://schemas.openxmlformats.org/officeDocument/2006/relationships/externalLink" Target="externalLinks/externalLink98.xml"/><Relationship Id="rId136" Type="http://schemas.openxmlformats.org/officeDocument/2006/relationships/externalLink" Target="externalLinks/externalLink119.xml"/><Relationship Id="rId157" Type="http://schemas.openxmlformats.org/officeDocument/2006/relationships/externalLink" Target="externalLinks/externalLink140.xml"/><Relationship Id="rId178" Type="http://schemas.openxmlformats.org/officeDocument/2006/relationships/externalLink" Target="externalLinks/externalLink161.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9" Type="http://schemas.openxmlformats.org/officeDocument/2006/relationships/externalLink" Target="externalLinks/externalLink182.xml"/><Relationship Id="rId203" Type="http://schemas.openxmlformats.org/officeDocument/2006/relationships/externalLink" Target="externalLinks/externalLink186.xml"/><Relationship Id="rId19" Type="http://schemas.openxmlformats.org/officeDocument/2006/relationships/externalLink" Target="externalLinks/externalLink2.xml"/><Relationship Id="rId224" Type="http://schemas.openxmlformats.org/officeDocument/2006/relationships/externalLink" Target="externalLinks/externalLink207.xml"/><Relationship Id="rId245" Type="http://schemas.openxmlformats.org/officeDocument/2006/relationships/externalLink" Target="externalLinks/externalLink228.xml"/><Relationship Id="rId266" Type="http://schemas.openxmlformats.org/officeDocument/2006/relationships/externalLink" Target="externalLinks/externalLink249.xml"/><Relationship Id="rId287" Type="http://schemas.openxmlformats.org/officeDocument/2006/relationships/externalLink" Target="externalLinks/externalLink270.xml"/><Relationship Id="rId30" Type="http://schemas.openxmlformats.org/officeDocument/2006/relationships/externalLink" Target="externalLinks/externalLink13.xml"/><Relationship Id="rId105" Type="http://schemas.openxmlformats.org/officeDocument/2006/relationships/externalLink" Target="externalLinks/externalLink88.xml"/><Relationship Id="rId126" Type="http://schemas.openxmlformats.org/officeDocument/2006/relationships/externalLink" Target="externalLinks/externalLink109.xml"/><Relationship Id="rId147" Type="http://schemas.openxmlformats.org/officeDocument/2006/relationships/externalLink" Target="externalLinks/externalLink130.xml"/><Relationship Id="rId168" Type="http://schemas.openxmlformats.org/officeDocument/2006/relationships/externalLink" Target="externalLinks/externalLink151.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externalLink" Target="externalLinks/externalLink76.xml"/><Relationship Id="rId189" Type="http://schemas.openxmlformats.org/officeDocument/2006/relationships/externalLink" Target="externalLinks/externalLink172.xml"/><Relationship Id="rId3" Type="http://schemas.openxmlformats.org/officeDocument/2006/relationships/worksheet" Target="worksheets/sheet3.xml"/><Relationship Id="rId214" Type="http://schemas.openxmlformats.org/officeDocument/2006/relationships/externalLink" Target="externalLinks/externalLink197.xml"/><Relationship Id="rId235" Type="http://schemas.openxmlformats.org/officeDocument/2006/relationships/externalLink" Target="externalLinks/externalLink218.xml"/><Relationship Id="rId256" Type="http://schemas.openxmlformats.org/officeDocument/2006/relationships/externalLink" Target="externalLinks/externalLink239.xml"/><Relationship Id="rId277" Type="http://schemas.openxmlformats.org/officeDocument/2006/relationships/externalLink" Target="externalLinks/externalLink260.xml"/><Relationship Id="rId116" Type="http://schemas.openxmlformats.org/officeDocument/2006/relationships/externalLink" Target="externalLinks/externalLink99.xml"/><Relationship Id="rId137" Type="http://schemas.openxmlformats.org/officeDocument/2006/relationships/externalLink" Target="externalLinks/externalLink120.xml"/><Relationship Id="rId158" Type="http://schemas.openxmlformats.org/officeDocument/2006/relationships/externalLink" Target="externalLinks/externalLink14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62" Type="http://schemas.openxmlformats.org/officeDocument/2006/relationships/externalLink" Target="externalLinks/externalLink45.xml"/><Relationship Id="rId83" Type="http://schemas.openxmlformats.org/officeDocument/2006/relationships/externalLink" Target="externalLinks/externalLink66.xml"/><Relationship Id="rId179" Type="http://schemas.openxmlformats.org/officeDocument/2006/relationships/externalLink" Target="externalLinks/externalLink162.xml"/><Relationship Id="rId190" Type="http://schemas.openxmlformats.org/officeDocument/2006/relationships/externalLink" Target="externalLinks/externalLink173.xml"/><Relationship Id="rId204" Type="http://schemas.openxmlformats.org/officeDocument/2006/relationships/externalLink" Target="externalLinks/externalLink187.xml"/><Relationship Id="rId225" Type="http://schemas.openxmlformats.org/officeDocument/2006/relationships/externalLink" Target="externalLinks/externalLink208.xml"/><Relationship Id="rId246" Type="http://schemas.openxmlformats.org/officeDocument/2006/relationships/externalLink" Target="externalLinks/externalLink229.xml"/><Relationship Id="rId267" Type="http://schemas.openxmlformats.org/officeDocument/2006/relationships/externalLink" Target="externalLinks/externalLink250.xml"/><Relationship Id="rId288" Type="http://schemas.openxmlformats.org/officeDocument/2006/relationships/externalLink" Target="externalLinks/externalLink271.xml"/><Relationship Id="rId106" Type="http://schemas.openxmlformats.org/officeDocument/2006/relationships/externalLink" Target="externalLinks/externalLink89.xml"/><Relationship Id="rId127" Type="http://schemas.openxmlformats.org/officeDocument/2006/relationships/externalLink" Target="externalLinks/externalLink110.xml"/><Relationship Id="rId10" Type="http://schemas.openxmlformats.org/officeDocument/2006/relationships/worksheet" Target="worksheets/sheet10.xml"/><Relationship Id="rId31" Type="http://schemas.openxmlformats.org/officeDocument/2006/relationships/externalLink" Target="externalLinks/externalLink14.xml"/><Relationship Id="rId52" Type="http://schemas.openxmlformats.org/officeDocument/2006/relationships/externalLink" Target="externalLinks/externalLink35.xml"/><Relationship Id="rId73" Type="http://schemas.openxmlformats.org/officeDocument/2006/relationships/externalLink" Target="externalLinks/externalLink56.xml"/><Relationship Id="rId94" Type="http://schemas.openxmlformats.org/officeDocument/2006/relationships/externalLink" Target="externalLinks/externalLink77.xml"/><Relationship Id="rId148" Type="http://schemas.openxmlformats.org/officeDocument/2006/relationships/externalLink" Target="externalLinks/externalLink131.xml"/><Relationship Id="rId169" Type="http://schemas.openxmlformats.org/officeDocument/2006/relationships/externalLink" Target="externalLinks/externalLink152.xml"/><Relationship Id="rId4" Type="http://schemas.openxmlformats.org/officeDocument/2006/relationships/worksheet" Target="worksheets/sheet4.xml"/><Relationship Id="rId180" Type="http://schemas.openxmlformats.org/officeDocument/2006/relationships/externalLink" Target="externalLinks/externalLink163.xml"/><Relationship Id="rId215" Type="http://schemas.openxmlformats.org/officeDocument/2006/relationships/externalLink" Target="externalLinks/externalLink198.xml"/><Relationship Id="rId236" Type="http://schemas.openxmlformats.org/officeDocument/2006/relationships/externalLink" Target="externalLinks/externalLink219.xml"/><Relationship Id="rId257" Type="http://schemas.openxmlformats.org/officeDocument/2006/relationships/externalLink" Target="externalLinks/externalLink240.xml"/><Relationship Id="rId278" Type="http://schemas.openxmlformats.org/officeDocument/2006/relationships/externalLink" Target="externalLinks/externalLink261.xml"/><Relationship Id="rId42" Type="http://schemas.openxmlformats.org/officeDocument/2006/relationships/externalLink" Target="externalLinks/externalLink25.xml"/><Relationship Id="rId84" Type="http://schemas.openxmlformats.org/officeDocument/2006/relationships/externalLink" Target="externalLinks/externalLink67.xml"/><Relationship Id="rId138" Type="http://schemas.openxmlformats.org/officeDocument/2006/relationships/externalLink" Target="externalLinks/externalLink121.xml"/><Relationship Id="rId191" Type="http://schemas.openxmlformats.org/officeDocument/2006/relationships/externalLink" Target="externalLinks/externalLink174.xml"/><Relationship Id="rId205" Type="http://schemas.openxmlformats.org/officeDocument/2006/relationships/externalLink" Target="externalLinks/externalLink188.xml"/><Relationship Id="rId247" Type="http://schemas.openxmlformats.org/officeDocument/2006/relationships/externalLink" Target="externalLinks/externalLink230.xml"/><Relationship Id="rId107" Type="http://schemas.openxmlformats.org/officeDocument/2006/relationships/externalLink" Target="externalLinks/externalLink90.xml"/><Relationship Id="rId289" Type="http://schemas.openxmlformats.org/officeDocument/2006/relationships/externalLink" Target="externalLinks/externalLink272.xml"/><Relationship Id="rId11" Type="http://schemas.openxmlformats.org/officeDocument/2006/relationships/worksheet" Target="worksheets/sheet11.xml"/><Relationship Id="rId53" Type="http://schemas.openxmlformats.org/officeDocument/2006/relationships/externalLink" Target="externalLinks/externalLink36.xml"/><Relationship Id="rId149" Type="http://schemas.openxmlformats.org/officeDocument/2006/relationships/externalLink" Target="externalLinks/externalLink132.xml"/><Relationship Id="rId95" Type="http://schemas.openxmlformats.org/officeDocument/2006/relationships/externalLink" Target="externalLinks/externalLink78.xml"/><Relationship Id="rId160" Type="http://schemas.openxmlformats.org/officeDocument/2006/relationships/externalLink" Target="externalLinks/externalLink143.xml"/><Relationship Id="rId216" Type="http://schemas.openxmlformats.org/officeDocument/2006/relationships/externalLink" Target="externalLinks/externalLink199.xml"/><Relationship Id="rId258" Type="http://schemas.openxmlformats.org/officeDocument/2006/relationships/externalLink" Target="externalLinks/externalLink241.xml"/><Relationship Id="rId22" Type="http://schemas.openxmlformats.org/officeDocument/2006/relationships/externalLink" Target="externalLinks/externalLink5.xml"/><Relationship Id="rId64" Type="http://schemas.openxmlformats.org/officeDocument/2006/relationships/externalLink" Target="externalLinks/externalLink47.xml"/><Relationship Id="rId118" Type="http://schemas.openxmlformats.org/officeDocument/2006/relationships/externalLink" Target="externalLinks/externalLink101.xml"/><Relationship Id="rId171" Type="http://schemas.openxmlformats.org/officeDocument/2006/relationships/externalLink" Target="externalLinks/externalLink154.xml"/><Relationship Id="rId227" Type="http://schemas.openxmlformats.org/officeDocument/2006/relationships/externalLink" Target="externalLinks/externalLink210.xml"/><Relationship Id="rId269" Type="http://schemas.openxmlformats.org/officeDocument/2006/relationships/externalLink" Target="externalLinks/externalLink252.xml"/><Relationship Id="rId33" Type="http://schemas.openxmlformats.org/officeDocument/2006/relationships/externalLink" Target="externalLinks/externalLink16.xml"/><Relationship Id="rId129" Type="http://schemas.openxmlformats.org/officeDocument/2006/relationships/externalLink" Target="externalLinks/externalLink112.xml"/><Relationship Id="rId280" Type="http://schemas.openxmlformats.org/officeDocument/2006/relationships/externalLink" Target="externalLinks/externalLink26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4</xdr:row>
      <xdr:rowOff>227517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emplate Refs"/>
      <sheetName val="Targets"/>
      <sheetName val="Risk Timeframe"/>
      <sheetName val="Risk Level"/>
      <sheetName val="Reduction Type"/>
      <sheetName val="Primary Risk Dimension"/>
      <sheetName val="Sheet3"/>
      <sheetName val="WageRates"/>
      <sheetName val="Pivot"/>
      <sheetName val="Menus"/>
      <sheetName val="Summary"/>
      <sheetName val="ALI"/>
      <sheetName val="Headcount Plan (2)"/>
      <sheetName val="Reference"/>
      <sheetName val="Excep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Sheet2"/>
      <sheetName val="Sheet3"/>
      <sheetName val="Dup"/>
      <sheetName val="Missing"/>
      <sheetName val="Setup"/>
      <sheetName val="Error_Checks"/>
      <sheetName val="Hierarchy Consolidator"/>
      <sheetName val="Sheet1"/>
      <sheetName val="Count"/>
      <sheetName val="Results"/>
      <sheetName val="Line Count"/>
    </sheetNames>
    <sheetDataSet>
      <sheetData sheetId="0"/>
      <sheetData sheetId="1"/>
      <sheetData sheetId="2"/>
      <sheetData sheetId="3" refreshError="1"/>
      <sheetData sheetId="4" refreshError="1"/>
      <sheetData sheetId="5"/>
      <sheetData sheetId="6"/>
      <sheetData sheetId="7"/>
      <sheetData sheetId="8"/>
      <sheetData sheetId="9" refreshError="1"/>
      <sheetData sheetId="10" refreshError="1"/>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8" dT="2022-07-26T00:11:49.82" personId="{00000000-0000-0000-0000-000000000000}" id="{D7EBFC27-8719-451A-8676-8256EDCD3B6F}" done="1">
    <text>[Mention was removed] - anything i changed or may have changed is in red on this tab &amp; table 1 &amp; table 2 for notifications (figured I would check what i could &amp; update while here)</text>
  </threadedComment>
  <threadedComment ref="S18" dT="2022-07-26T15:20:15.81" personId="{00000000-0000-0000-0000-000000000000}" id="{658F9E2D-FE03-4A91-B5B3-AFBD75D6486B}" parentId="{D7EBFC27-8719-451A-8676-8256EDCD3B6F}">
    <text>Thanks [Mention was removed] appreciate the fast response, as always!</text>
  </threadedComment>
  <threadedComment ref="O72" dT="2021-07-06T16:48:20.36" personId="{00000000-0000-0000-0000-000000000000}" id="{61FDBC61-EAED-4C03-9076-5198BE6A63BA}">
    <text>80,938 provided by AmberB. Will overwrite with Matthew N's data when received</text>
  </threadedComment>
  <threadedComment ref="O72" dT="2021-07-12T18:20:25.60" personId="{00000000-0000-0000-0000-000000000000}" id="{295A4328-A6F2-444A-BE77-7D325EAE683A}" parentId="{61FDBC61-EAED-4C03-9076-5198BE6A63BA}">
    <text>99,435 provided by Matthew N as official #.</text>
  </threadedComment>
  <threadedComment ref="P72" dT="2021-10-11T22:16:01.25" personId="{00000000-0000-0000-0000-000000000000}" id="{8B4401A1-380A-4D77-8FEF-B96D0ED1FD39}">
    <text>71,318 provided by Amber B. Will overwrite when Matt Ns numbers come in.</text>
  </threadedComment>
  <threadedComment ref="P72" dT="2021-10-13T15:56:18.89" personId="{00000000-0000-0000-0000-000000000000}" id="{BF5DB708-67EC-4599-ABB6-A287E854999E}" parentId="{8B4401A1-380A-4D77-8FEF-B96D0ED1FD39}">
    <text>Matt N - 70,837 for Q3 (JM)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H24"/>
  <sheetViews>
    <sheetView showGridLines="0" topLeftCell="A2" zoomScale="60" zoomScaleNormal="60" zoomScalePageLayoutView="90" workbookViewId="0">
      <selection activeCell="C2" sqref="C2"/>
    </sheetView>
  </sheetViews>
  <sheetFormatPr defaultColWidth="8.42578125" defaultRowHeight="14.45"/>
  <cols>
    <col min="1" max="1" width="8.42578125" style="7"/>
    <col min="2" max="2" width="4.85546875" style="7" customWidth="1"/>
    <col min="3" max="3" width="33.85546875" style="7" customWidth="1"/>
    <col min="4" max="4" width="53.85546875" style="7" customWidth="1"/>
    <col min="5" max="5" width="47.42578125" style="7" customWidth="1"/>
    <col min="6" max="6" width="8.42578125" style="7"/>
    <col min="7" max="7" width="7.140625" style="7" customWidth="1"/>
    <col min="8" max="8" width="41" style="7" customWidth="1"/>
    <col min="9" max="16384" width="8.42578125" style="7"/>
  </cols>
  <sheetData>
    <row r="1" spans="2:8" hidden="1">
      <c r="C1" s="7" t="s">
        <v>0</v>
      </c>
      <c r="D1" s="7" t="s">
        <v>1</v>
      </c>
      <c r="E1" s="7" t="s">
        <v>2</v>
      </c>
    </row>
    <row r="2" spans="2:8" ht="48" customHeight="1"/>
    <row r="3" spans="2:8" ht="25.9">
      <c r="B3" s="180" t="s">
        <v>3</v>
      </c>
    </row>
    <row r="4" spans="2:8" ht="25.9">
      <c r="B4" s="37" t="s">
        <v>4</v>
      </c>
    </row>
    <row r="5" spans="2:8" ht="18.600000000000001" thickBot="1">
      <c r="B5" s="45"/>
    </row>
    <row r="6" spans="2:8">
      <c r="B6" s="24" t="s">
        <v>5</v>
      </c>
      <c r="C6" s="25"/>
      <c r="D6" s="25"/>
      <c r="E6" s="25"/>
      <c r="F6" s="25"/>
      <c r="G6" s="25"/>
      <c r="H6" s="26"/>
    </row>
    <row r="7" spans="2:8">
      <c r="B7" s="181">
        <v>1</v>
      </c>
      <c r="C7" s="182" t="s">
        <v>6</v>
      </c>
      <c r="D7" s="21"/>
      <c r="E7" s="21"/>
      <c r="F7" s="21"/>
      <c r="G7" s="21"/>
      <c r="H7" s="22"/>
    </row>
    <row r="8" spans="2:8">
      <c r="B8" s="183">
        <v>2</v>
      </c>
      <c r="C8" s="184" t="s">
        <v>7</v>
      </c>
      <c r="D8" s="17"/>
      <c r="E8" s="17"/>
      <c r="F8" s="17"/>
      <c r="G8" s="17"/>
      <c r="H8" s="18"/>
    </row>
    <row r="9" spans="2:8" ht="14.1" customHeight="1">
      <c r="B9" s="183">
        <v>3</v>
      </c>
      <c r="C9" s="184" t="s">
        <v>8</v>
      </c>
      <c r="D9" s="17"/>
      <c r="E9" s="17"/>
      <c r="F9" s="17"/>
      <c r="G9" s="17"/>
      <c r="H9" s="18"/>
    </row>
    <row r="10" spans="2:8" ht="14.1" customHeight="1">
      <c r="B10" s="183">
        <v>4</v>
      </c>
      <c r="C10" s="185" t="s">
        <v>9</v>
      </c>
      <c r="D10" s="31"/>
      <c r="E10" s="31"/>
      <c r="F10" s="31"/>
      <c r="G10" s="31"/>
      <c r="H10" s="46"/>
    </row>
    <row r="11" spans="2:8" ht="14.1" customHeight="1">
      <c r="B11" s="183">
        <v>5</v>
      </c>
      <c r="C11" s="186" t="s">
        <v>10</v>
      </c>
      <c r="D11" s="32"/>
      <c r="E11" s="32"/>
      <c r="F11" s="32"/>
      <c r="G11" s="32"/>
      <c r="H11" s="34"/>
    </row>
    <row r="12" spans="2:8" ht="14.1" customHeight="1">
      <c r="B12" s="183" t="s">
        <v>11</v>
      </c>
      <c r="C12" s="184" t="s">
        <v>12</v>
      </c>
      <c r="D12" s="17"/>
      <c r="E12" s="17"/>
      <c r="F12" s="17"/>
      <c r="G12" s="17"/>
      <c r="H12" s="18"/>
    </row>
    <row r="13" spans="2:8" ht="14.1" customHeight="1">
      <c r="B13" s="183">
        <v>6</v>
      </c>
      <c r="C13" s="184" t="s">
        <v>13</v>
      </c>
      <c r="D13" s="17"/>
      <c r="E13" s="17"/>
      <c r="F13" s="17"/>
      <c r="G13" s="17"/>
      <c r="H13" s="18"/>
    </row>
    <row r="14" spans="2:8" ht="14.1" customHeight="1">
      <c r="B14" s="183">
        <v>7</v>
      </c>
      <c r="C14" s="184" t="s">
        <v>14</v>
      </c>
      <c r="D14" s="17"/>
      <c r="E14" s="17"/>
      <c r="F14" s="17"/>
      <c r="G14" s="17"/>
      <c r="H14" s="18"/>
    </row>
    <row r="15" spans="2:8">
      <c r="B15" s="183" t="s">
        <v>11</v>
      </c>
      <c r="C15" s="184" t="s">
        <v>15</v>
      </c>
      <c r="D15" s="17"/>
      <c r="E15" s="17"/>
      <c r="F15" s="17"/>
      <c r="G15" s="17"/>
      <c r="H15" s="18"/>
    </row>
    <row r="16" spans="2:8">
      <c r="B16" s="183">
        <v>8</v>
      </c>
      <c r="C16" s="184" t="s">
        <v>16</v>
      </c>
      <c r="D16" s="17"/>
      <c r="E16" s="17"/>
      <c r="F16" s="17"/>
      <c r="G16" s="17"/>
      <c r="H16" s="18"/>
    </row>
    <row r="17" spans="2:8">
      <c r="B17" s="187" t="s">
        <v>17</v>
      </c>
      <c r="C17" s="188" t="s">
        <v>18</v>
      </c>
      <c r="D17" s="19"/>
      <c r="E17" s="19"/>
      <c r="F17" s="19"/>
      <c r="G17" s="19"/>
      <c r="H17" s="20"/>
    </row>
    <row r="18" spans="2:8" ht="18" customHeight="1"/>
    <row r="19" spans="2:8" ht="18" customHeight="1">
      <c r="B19" s="35" t="s">
        <v>19</v>
      </c>
    </row>
    <row r="20" spans="2:8" ht="18" customHeight="1">
      <c r="B20" s="38" t="s">
        <v>20</v>
      </c>
      <c r="C20" s="42"/>
      <c r="D20" s="56" t="s">
        <v>21</v>
      </c>
      <c r="E20" s="35"/>
    </row>
    <row r="21" spans="2:8">
      <c r="B21" s="39" t="s">
        <v>22</v>
      </c>
      <c r="D21" s="47">
        <v>2020</v>
      </c>
      <c r="E21" s="41"/>
    </row>
    <row r="22" spans="2:8">
      <c r="B22" s="39" t="s">
        <v>23</v>
      </c>
      <c r="D22" s="47">
        <v>2022</v>
      </c>
    </row>
    <row r="23" spans="2:8">
      <c r="B23" s="39" t="s">
        <v>24</v>
      </c>
      <c r="D23" s="48" t="s">
        <v>25</v>
      </c>
    </row>
    <row r="24" spans="2:8" ht="15" thickBot="1">
      <c r="B24" s="40" t="s">
        <v>26</v>
      </c>
      <c r="C24" s="36"/>
      <c r="D24" s="49">
        <v>44774</v>
      </c>
    </row>
  </sheetData>
  <pageMargins left="0.7" right="0.7" top="0.75" bottom="0.75" header="0.3" footer="0.3"/>
  <pageSetup paperSize="3" scale="9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6C4C-6B83-4404-ADD1-CAC52D6004E8}">
  <sheetPr>
    <tabColor theme="9"/>
  </sheetPr>
  <dimension ref="A1:X105"/>
  <sheetViews>
    <sheetView zoomScale="80" zoomScaleNormal="80" workbookViewId="0">
      <pane xSplit="4" ySplit="2" topLeftCell="I63" activePane="bottomRight" state="frozen"/>
      <selection pane="bottomRight" activeCell="S96" sqref="S96:S99"/>
      <selection pane="bottomLeft"/>
      <selection pane="topRight"/>
    </sheetView>
  </sheetViews>
  <sheetFormatPr defaultColWidth="39.140625" defaultRowHeight="14.45"/>
  <cols>
    <col min="1" max="1" width="22" style="133" customWidth="1"/>
    <col min="2" max="2" width="42.7109375" bestFit="1" customWidth="1"/>
    <col min="3" max="3" width="12.5703125" style="324" customWidth="1"/>
    <col min="4" max="4" width="38.7109375" bestFit="1" customWidth="1"/>
    <col min="5" max="9" width="11.28515625" customWidth="1"/>
    <col min="10" max="17" width="8.7109375" customWidth="1"/>
    <col min="18" max="18" width="9.28515625" customWidth="1"/>
    <col min="19" max="19" width="11.42578125" customWidth="1"/>
    <col min="20" max="21" width="6.28515625" customWidth="1"/>
    <col min="22" max="22" width="11.5703125" customWidth="1"/>
    <col min="23" max="24" width="12.5703125" customWidth="1"/>
  </cols>
  <sheetData>
    <row r="1" spans="1:22">
      <c r="B1" s="3" t="s">
        <v>27</v>
      </c>
      <c r="C1" s="250"/>
      <c r="D1" s="2"/>
      <c r="E1" s="2"/>
      <c r="F1" s="2"/>
      <c r="G1" s="2"/>
      <c r="H1" s="2"/>
      <c r="I1" s="2"/>
      <c r="J1" s="158">
        <v>1</v>
      </c>
      <c r="K1" s="158">
        <v>2</v>
      </c>
      <c r="L1" s="158">
        <v>3</v>
      </c>
      <c r="M1" s="158">
        <v>4</v>
      </c>
      <c r="N1" s="158">
        <v>1</v>
      </c>
      <c r="O1" s="158">
        <v>2</v>
      </c>
      <c r="P1" s="158">
        <v>3</v>
      </c>
      <c r="Q1" s="158">
        <v>4</v>
      </c>
      <c r="R1" s="158">
        <v>1</v>
      </c>
      <c r="S1" s="158">
        <v>2</v>
      </c>
      <c r="T1" s="158">
        <v>3</v>
      </c>
      <c r="U1" s="158">
        <v>4</v>
      </c>
    </row>
    <row r="2" spans="1:22">
      <c r="A2" s="133" t="s">
        <v>28</v>
      </c>
      <c r="B2" s="4" t="s">
        <v>29</v>
      </c>
      <c r="C2" s="249" t="s">
        <v>30</v>
      </c>
      <c r="D2" s="5" t="s">
        <v>31</v>
      </c>
      <c r="E2" s="5">
        <v>2015</v>
      </c>
      <c r="F2" s="5">
        <v>2016</v>
      </c>
      <c r="G2" s="5">
        <v>2017</v>
      </c>
      <c r="H2" s="5">
        <v>2018</v>
      </c>
      <c r="I2" s="5">
        <v>2019</v>
      </c>
      <c r="J2" s="5">
        <v>2020</v>
      </c>
      <c r="K2" s="5">
        <v>2020</v>
      </c>
      <c r="L2" s="5">
        <v>2020</v>
      </c>
      <c r="M2" s="5">
        <v>2020</v>
      </c>
      <c r="N2" s="5">
        <v>2021</v>
      </c>
      <c r="O2" s="5">
        <v>2021</v>
      </c>
      <c r="P2" s="5">
        <v>2021</v>
      </c>
      <c r="Q2" s="5">
        <v>2021</v>
      </c>
      <c r="R2" s="5">
        <v>2022</v>
      </c>
      <c r="S2" s="5">
        <v>2022</v>
      </c>
      <c r="T2" s="5">
        <v>2022</v>
      </c>
      <c r="U2" s="5">
        <v>2022</v>
      </c>
    </row>
    <row r="3" spans="1:22" ht="28.9">
      <c r="A3" s="133">
        <v>8</v>
      </c>
      <c r="B3" s="10" t="s">
        <v>32</v>
      </c>
      <c r="C3" s="265" t="s">
        <v>33</v>
      </c>
      <c r="D3" s="10" t="s">
        <v>34</v>
      </c>
      <c r="E3" s="266">
        <v>9718</v>
      </c>
      <c r="F3" s="266">
        <v>9723</v>
      </c>
      <c r="G3" s="266">
        <v>9724</v>
      </c>
      <c r="H3" s="266">
        <v>9729</v>
      </c>
      <c r="I3" s="266">
        <v>9730</v>
      </c>
      <c r="J3" s="267">
        <v>1594</v>
      </c>
      <c r="K3" s="267">
        <v>6934</v>
      </c>
      <c r="L3" s="267">
        <v>1235</v>
      </c>
      <c r="M3" s="268">
        <v>235</v>
      </c>
      <c r="N3" s="267">
        <v>3707</v>
      </c>
      <c r="O3" s="267">
        <v>5895</v>
      </c>
      <c r="P3" s="268">
        <v>955</v>
      </c>
      <c r="Q3" s="268">
        <v>1</v>
      </c>
      <c r="R3" s="271">
        <f>R8</f>
        <v>3367.6426146660001</v>
      </c>
      <c r="S3" s="271">
        <f>S8</f>
        <v>5705.8492131900002</v>
      </c>
      <c r="T3" s="163"/>
      <c r="U3" s="163"/>
    </row>
    <row r="5" spans="1:22" ht="28.9">
      <c r="A5" s="133">
        <v>20</v>
      </c>
      <c r="B5" s="27" t="s">
        <v>35</v>
      </c>
      <c r="C5" s="269" t="s">
        <v>36</v>
      </c>
      <c r="D5" s="27" t="s">
        <v>37</v>
      </c>
      <c r="E5" s="266">
        <v>40194</v>
      </c>
      <c r="F5" s="266">
        <v>40199</v>
      </c>
      <c r="G5" s="266">
        <v>40198</v>
      </c>
      <c r="H5" s="266">
        <v>40206</v>
      </c>
      <c r="I5" s="266">
        <v>40207</v>
      </c>
      <c r="J5" s="267">
        <v>3045</v>
      </c>
      <c r="K5" s="267">
        <v>24160</v>
      </c>
      <c r="L5" s="267">
        <v>10753</v>
      </c>
      <c r="M5" s="267">
        <v>2719</v>
      </c>
      <c r="N5" s="267">
        <v>5417</v>
      </c>
      <c r="O5" s="267">
        <v>14645</v>
      </c>
      <c r="P5" s="267">
        <v>16238</v>
      </c>
      <c r="Q5" s="267">
        <v>4318</v>
      </c>
      <c r="R5" s="273">
        <f>R9</f>
        <v>7144.549498974</v>
      </c>
      <c r="S5" s="273">
        <f>S9</f>
        <v>13997.516707257</v>
      </c>
      <c r="T5" s="166"/>
      <c r="U5" s="166"/>
    </row>
    <row r="6" spans="1:22">
      <c r="B6" s="133"/>
      <c r="C6" s="133"/>
      <c r="D6" s="133"/>
      <c r="E6" s="133"/>
      <c r="F6" s="133"/>
      <c r="G6" s="133"/>
      <c r="H6" s="133"/>
      <c r="I6" s="133"/>
      <c r="J6" s="133"/>
      <c r="K6" s="133"/>
      <c r="L6" s="133"/>
      <c r="M6" s="133"/>
      <c r="N6" s="133"/>
      <c r="O6" s="133"/>
      <c r="P6" s="133"/>
      <c r="Q6" s="133"/>
      <c r="R6" s="133"/>
      <c r="S6" s="133"/>
      <c r="T6" s="133"/>
      <c r="U6" s="133"/>
      <c r="V6" s="133"/>
    </row>
    <row r="7" spans="1:22" ht="15" thickBot="1">
      <c r="B7" s="133"/>
      <c r="C7" s="133"/>
      <c r="D7" s="133"/>
      <c r="E7" s="133"/>
      <c r="F7" s="133"/>
      <c r="G7" s="133"/>
      <c r="H7" s="133"/>
      <c r="I7" s="133"/>
      <c r="J7" s="133"/>
      <c r="K7" s="133"/>
      <c r="L7" s="133"/>
      <c r="M7" s="133"/>
      <c r="N7" s="133"/>
      <c r="O7" s="133"/>
      <c r="P7" s="133"/>
      <c r="Q7" s="133"/>
      <c r="R7" s="133"/>
      <c r="S7" s="133"/>
      <c r="T7" s="133"/>
      <c r="U7" s="133"/>
      <c r="V7" s="133"/>
    </row>
    <row r="8" spans="1:22">
      <c r="B8" s="133"/>
      <c r="C8" s="133"/>
      <c r="D8" s="270" t="s">
        <v>38</v>
      </c>
      <c r="E8" s="271">
        <v>9718.3260576599987</v>
      </c>
      <c r="F8" s="271">
        <v>9722.6650349400006</v>
      </c>
      <c r="G8" s="271">
        <v>9724.2243548999995</v>
      </c>
      <c r="H8" s="271">
        <v>9729.4107886799993</v>
      </c>
      <c r="I8" s="271">
        <v>9730.088753879998</v>
      </c>
      <c r="J8" s="271">
        <v>1593.7944904199999</v>
      </c>
      <c r="K8" s="271">
        <v>6933.889083</v>
      </c>
      <c r="L8" s="271">
        <v>1234.8119170199998</v>
      </c>
      <c r="M8" s="271">
        <v>234.5759592</v>
      </c>
      <c r="N8" s="271">
        <v>3707.2154083800001</v>
      </c>
      <c r="O8" s="271">
        <v>5895.11080356</v>
      </c>
      <c r="P8" s="271">
        <v>954.77839116000007</v>
      </c>
      <c r="Q8" s="271">
        <v>0.61016868000000002</v>
      </c>
      <c r="R8" s="271">
        <f>SUM(R11:R13)</f>
        <v>3367.6426146660001</v>
      </c>
      <c r="S8" s="271">
        <f t="shared" ref="S8:U8" si="0">SUM(S11:S13)</f>
        <v>5705.8492131900002</v>
      </c>
      <c r="T8" s="271">
        <f t="shared" si="0"/>
        <v>0</v>
      </c>
      <c r="U8" s="271">
        <f t="shared" si="0"/>
        <v>0</v>
      </c>
      <c r="V8" s="133"/>
    </row>
    <row r="9" spans="1:22">
      <c r="B9" s="133"/>
      <c r="C9" s="133"/>
      <c r="D9" s="272" t="s">
        <v>39</v>
      </c>
      <c r="E9" s="273">
        <v>40193.804861612996</v>
      </c>
      <c r="F9" s="273">
        <v>40198.831549541996</v>
      </c>
      <c r="G9" s="273">
        <v>40197.968931998999</v>
      </c>
      <c r="H9" s="273">
        <v>40205.577303282</v>
      </c>
      <c r="I9" s="273">
        <v>40206.793476815998</v>
      </c>
      <c r="J9" s="273">
        <v>3045.16296444</v>
      </c>
      <c r="K9" s="273">
        <v>24160.412930726998</v>
      </c>
      <c r="L9" s="273">
        <v>10752.577796865</v>
      </c>
      <c r="M9" s="273">
        <v>2719.4240363519998</v>
      </c>
      <c r="N9" s="273">
        <v>5416.7743804050006</v>
      </c>
      <c r="O9" s="273">
        <v>14644.673988008999</v>
      </c>
      <c r="P9" s="273">
        <v>16238.400053609999</v>
      </c>
      <c r="Q9" s="273">
        <v>4318.1772249539999</v>
      </c>
      <c r="R9" s="273">
        <f>SUM(R11:R14)</f>
        <v>7144.549498974</v>
      </c>
      <c r="S9" s="273">
        <f t="shared" ref="S9:U9" si="1">SUM(S11:S14)</f>
        <v>13997.516707257</v>
      </c>
      <c r="T9" s="273">
        <f t="shared" si="1"/>
        <v>0</v>
      </c>
      <c r="U9" s="273">
        <f t="shared" si="1"/>
        <v>0</v>
      </c>
      <c r="V9" s="133"/>
    </row>
    <row r="10" spans="1:22" ht="18">
      <c r="B10" s="133"/>
      <c r="C10" s="133"/>
      <c r="D10" s="471" t="s">
        <v>40</v>
      </c>
      <c r="E10" s="275"/>
      <c r="F10" s="275"/>
      <c r="G10" s="275"/>
      <c r="H10" s="275"/>
      <c r="I10" s="275"/>
      <c r="J10" s="275"/>
      <c r="K10" s="275"/>
      <c r="L10" s="275"/>
      <c r="M10" s="275"/>
      <c r="N10" s="275"/>
      <c r="O10" s="275"/>
      <c r="P10" s="275"/>
      <c r="Q10" s="275"/>
      <c r="R10" s="275"/>
      <c r="S10" s="275"/>
      <c r="T10" s="275"/>
      <c r="U10" s="275"/>
      <c r="V10" s="133"/>
    </row>
    <row r="11" spans="1:22">
      <c r="B11" s="707" t="s">
        <v>41</v>
      </c>
      <c r="C11" s="276"/>
      <c r="D11" s="277">
        <v>3</v>
      </c>
      <c r="E11" s="278">
        <v>5918.1638234279999</v>
      </c>
      <c r="F11" s="278">
        <v>5918.2994227320005</v>
      </c>
      <c r="G11" s="278">
        <v>5917.7570255159999</v>
      </c>
      <c r="H11" s="278">
        <v>5920.8080098560004</v>
      </c>
      <c r="I11" s="278">
        <v>5920.8080098560004</v>
      </c>
      <c r="J11" s="271">
        <v>1120.3892493000001</v>
      </c>
      <c r="K11" s="278">
        <v>3962.9235592260002</v>
      </c>
      <c r="L11" s="278">
        <v>863.86926595800003</v>
      </c>
      <c r="M11" s="278">
        <v>151.02372482999999</v>
      </c>
      <c r="N11" s="278">
        <v>2058.1601359380002</v>
      </c>
      <c r="O11" s="278">
        <v>3810.5099415300001</v>
      </c>
      <c r="P11" s="278">
        <v>871.42892715599999</v>
      </c>
      <c r="Q11" s="278">
        <v>0.37289808600000002</v>
      </c>
      <c r="R11" s="278">
        <f>R18*C16</f>
        <v>2217.7605167460001</v>
      </c>
      <c r="S11" s="278">
        <f>S18*C16</f>
        <v>3231.738212232</v>
      </c>
      <c r="T11" s="279"/>
      <c r="U11" s="280"/>
      <c r="V11" s="133"/>
    </row>
    <row r="12" spans="1:22">
      <c r="B12" s="708"/>
      <c r="C12" s="281"/>
      <c r="D12">
        <v>2</v>
      </c>
      <c r="E12" s="282">
        <v>3799.560297732</v>
      </c>
      <c r="F12" s="282">
        <v>3803.7638761560002</v>
      </c>
      <c r="G12" s="282">
        <v>3805.865665368</v>
      </c>
      <c r="H12" s="282">
        <v>3808.0013544060002</v>
      </c>
      <c r="I12" s="282">
        <v>3808.6793509260001</v>
      </c>
      <c r="J12" s="282">
        <v>473.47886974200003</v>
      </c>
      <c r="K12" s="282">
        <v>2970.3366539460003</v>
      </c>
      <c r="L12" s="282">
        <v>370.89799626600001</v>
      </c>
      <c r="M12" s="282">
        <v>83.563071090000008</v>
      </c>
      <c r="N12" s="282">
        <v>1648.9214364660002</v>
      </c>
      <c r="O12" s="282">
        <v>2084.2969017840001</v>
      </c>
      <c r="P12" s="282">
        <v>83.291872482000002</v>
      </c>
      <c r="Q12" s="282">
        <v>0.16949913</v>
      </c>
      <c r="R12" s="282">
        <f>R19*C16</f>
        <v>1149.88209792</v>
      </c>
      <c r="S12" s="282">
        <f>S19*C16</f>
        <v>2474.1110009580002</v>
      </c>
      <c r="T12" s="133"/>
      <c r="U12" s="283"/>
      <c r="V12" s="133"/>
    </row>
    <row r="13" spans="1:22">
      <c r="B13" s="708"/>
      <c r="C13" s="281"/>
      <c r="D13">
        <v>1</v>
      </c>
      <c r="E13" s="282">
        <v>1.050894606</v>
      </c>
      <c r="F13" s="282">
        <v>1.050894606</v>
      </c>
      <c r="G13" s="282">
        <v>1.050894606</v>
      </c>
      <c r="H13" s="282">
        <v>1.050894606</v>
      </c>
      <c r="I13" s="282">
        <v>1.050894606</v>
      </c>
      <c r="J13" s="282">
        <v>0</v>
      </c>
      <c r="K13" s="282">
        <v>0.94919512800000005</v>
      </c>
      <c r="L13" s="282">
        <v>0.10169947800000001</v>
      </c>
      <c r="M13" s="282">
        <v>0</v>
      </c>
      <c r="N13" s="282">
        <v>0.30509843400000003</v>
      </c>
      <c r="O13" s="282">
        <v>0.57629704199999998</v>
      </c>
      <c r="P13" s="282">
        <v>0.10169947800000001</v>
      </c>
      <c r="Q13" s="282">
        <v>6.7799652000000002E-2</v>
      </c>
      <c r="R13" s="282">
        <v>0</v>
      </c>
      <c r="S13" s="282">
        <v>0</v>
      </c>
      <c r="T13" s="133"/>
      <c r="U13" s="283"/>
      <c r="V13" s="133"/>
    </row>
    <row r="14" spans="1:22">
      <c r="B14" s="709"/>
      <c r="C14" s="284"/>
      <c r="D14" s="285" t="s">
        <v>42</v>
      </c>
      <c r="E14" s="286">
        <v>30475.478803952999</v>
      </c>
      <c r="F14" s="286">
        <v>30476.166514601999</v>
      </c>
      <c r="G14" s="286">
        <v>30473.744577098998</v>
      </c>
      <c r="H14" s="286">
        <v>30476.166514601999</v>
      </c>
      <c r="I14" s="286">
        <v>30476.704722936</v>
      </c>
      <c r="J14" s="286">
        <v>1451.3684740199999</v>
      </c>
      <c r="K14" s="286">
        <v>17226.523847727</v>
      </c>
      <c r="L14" s="286">
        <v>9517.7658798449993</v>
      </c>
      <c r="M14" s="286">
        <v>2484.8480771519999</v>
      </c>
      <c r="N14" s="286">
        <v>1709.558972025</v>
      </c>
      <c r="O14" s="286">
        <v>8749.5631844489999</v>
      </c>
      <c r="P14" s="286">
        <v>15283.621662449999</v>
      </c>
      <c r="Q14" s="286">
        <v>4317.5670562739997</v>
      </c>
      <c r="R14" s="286">
        <f>R21*C17</f>
        <v>3776.9068843079999</v>
      </c>
      <c r="S14" s="286">
        <f>S21*C17</f>
        <v>8291.667494067</v>
      </c>
      <c r="T14" s="287"/>
      <c r="U14" s="288"/>
      <c r="V14" s="133"/>
    </row>
    <row r="15" spans="1:22" ht="15" thickBot="1">
      <c r="B15" s="289"/>
      <c r="C15" s="290"/>
      <c r="D15" s="290"/>
      <c r="E15" s="290"/>
      <c r="F15" s="290"/>
      <c r="G15" s="290"/>
      <c r="H15" s="290"/>
      <c r="I15" s="290"/>
      <c r="J15" s="290"/>
      <c r="K15" s="290"/>
      <c r="L15" s="290"/>
      <c r="M15" s="290"/>
      <c r="N15" s="290"/>
      <c r="O15" s="290"/>
      <c r="P15" s="290"/>
      <c r="Q15" s="290"/>
      <c r="R15" s="290"/>
      <c r="S15" s="290"/>
      <c r="T15" s="290"/>
      <c r="U15" s="291"/>
      <c r="V15" s="133"/>
    </row>
    <row r="16" spans="1:22">
      <c r="B16" s="710" t="s">
        <v>43</v>
      </c>
      <c r="C16" s="292">
        <v>3.3899826000000001E-2</v>
      </c>
      <c r="D16" s="270" t="s">
        <v>38</v>
      </c>
      <c r="E16" s="277"/>
      <c r="F16" s="277"/>
      <c r="G16" s="277"/>
      <c r="H16" s="277"/>
      <c r="I16" s="277"/>
      <c r="J16" s="277"/>
      <c r="K16" s="277"/>
      <c r="L16" s="277"/>
      <c r="M16" s="277"/>
      <c r="N16" s="277"/>
      <c r="O16" s="277"/>
      <c r="P16" s="277"/>
      <c r="Q16" s="277"/>
      <c r="R16" s="277"/>
      <c r="S16" s="277"/>
      <c r="T16" s="277"/>
      <c r="U16" s="293"/>
    </row>
    <row r="17" spans="1:22" ht="15" thickBot="1">
      <c r="B17" s="710"/>
      <c r="C17" s="294">
        <v>2.9900462999999999E-2</v>
      </c>
      <c r="D17" s="295" t="s">
        <v>39</v>
      </c>
      <c r="U17" s="296"/>
    </row>
    <row r="18" spans="1:22">
      <c r="B18" s="710"/>
      <c r="C18" s="297"/>
      <c r="D18" s="298">
        <v>3</v>
      </c>
      <c r="E18" s="299">
        <v>174578</v>
      </c>
      <c r="F18" s="299">
        <v>174582</v>
      </c>
      <c r="G18" s="299">
        <v>174566</v>
      </c>
      <c r="H18" s="299">
        <v>174656</v>
      </c>
      <c r="I18" s="299">
        <v>174656</v>
      </c>
      <c r="J18" s="300">
        <v>33050</v>
      </c>
      <c r="K18" s="300">
        <v>116901</v>
      </c>
      <c r="L18" s="300">
        <v>25483</v>
      </c>
      <c r="M18" s="300">
        <v>4455</v>
      </c>
      <c r="N18" s="300">
        <v>60713</v>
      </c>
      <c r="O18" s="301">
        <v>112405</v>
      </c>
      <c r="P18" s="302">
        <v>25706</v>
      </c>
      <c r="Q18" s="301">
        <v>11</v>
      </c>
      <c r="R18" s="301">
        <v>65421</v>
      </c>
      <c r="S18" s="685">
        <v>95332</v>
      </c>
      <c r="T18" s="277"/>
      <c r="U18" s="293"/>
    </row>
    <row r="19" spans="1:22">
      <c r="B19" s="710"/>
      <c r="C19" s="303"/>
      <c r="D19" s="304">
        <v>2</v>
      </c>
      <c r="E19" s="305">
        <v>112082</v>
      </c>
      <c r="F19" s="305">
        <v>112206</v>
      </c>
      <c r="G19" s="305">
        <v>112268</v>
      </c>
      <c r="H19" s="305">
        <v>112331</v>
      </c>
      <c r="I19" s="305">
        <v>112351</v>
      </c>
      <c r="J19" s="306">
        <v>13967</v>
      </c>
      <c r="K19" s="306">
        <v>87621</v>
      </c>
      <c r="L19" s="306">
        <v>10941</v>
      </c>
      <c r="M19" s="306">
        <v>2465</v>
      </c>
      <c r="N19" s="306">
        <v>48641</v>
      </c>
      <c r="O19" s="307">
        <v>61484</v>
      </c>
      <c r="P19" s="308">
        <v>2457</v>
      </c>
      <c r="Q19" s="307">
        <v>5</v>
      </c>
      <c r="R19" s="307">
        <v>33920</v>
      </c>
      <c r="S19" s="686">
        <v>72983</v>
      </c>
      <c r="U19" s="296"/>
    </row>
    <row r="20" spans="1:22" ht="15" thickBot="1">
      <c r="B20" s="710"/>
      <c r="C20" s="297"/>
      <c r="D20" s="309">
        <v>1</v>
      </c>
      <c r="E20" s="310">
        <v>31</v>
      </c>
      <c r="F20" s="310">
        <v>31</v>
      </c>
      <c r="G20" s="310">
        <v>31</v>
      </c>
      <c r="H20" s="310">
        <v>31</v>
      </c>
      <c r="I20" s="310">
        <v>31</v>
      </c>
      <c r="J20" s="311"/>
      <c r="K20" s="311">
        <v>28</v>
      </c>
      <c r="L20" s="311">
        <v>3</v>
      </c>
      <c r="M20" s="311"/>
      <c r="N20" s="311">
        <v>9</v>
      </c>
      <c r="O20" s="312">
        <v>17</v>
      </c>
      <c r="P20" s="313">
        <v>3</v>
      </c>
      <c r="Q20" s="312">
        <v>2</v>
      </c>
      <c r="R20" s="312"/>
      <c r="S20" s="687"/>
      <c r="T20" s="314"/>
      <c r="U20" s="315"/>
    </row>
    <row r="21" spans="1:22" ht="15" thickBot="1">
      <c r="B21" s="711"/>
      <c r="C21" s="316"/>
      <c r="D21" s="317" t="s">
        <v>42</v>
      </c>
      <c r="E21" s="318">
        <v>1019231</v>
      </c>
      <c r="F21" s="318">
        <v>1019254</v>
      </c>
      <c r="G21" s="318">
        <v>1019173</v>
      </c>
      <c r="H21" s="318">
        <v>1019254</v>
      </c>
      <c r="I21" s="318">
        <v>1019272</v>
      </c>
      <c r="J21" s="319">
        <v>48540</v>
      </c>
      <c r="K21" s="319">
        <v>576129</v>
      </c>
      <c r="L21" s="319">
        <v>318315</v>
      </c>
      <c r="M21" s="319">
        <v>83104</v>
      </c>
      <c r="N21" s="319">
        <v>57175</v>
      </c>
      <c r="O21" s="320">
        <v>292623</v>
      </c>
      <c r="P21" s="321">
        <v>511150</v>
      </c>
      <c r="Q21" s="320">
        <v>144398</v>
      </c>
      <c r="R21" s="320">
        <v>126316</v>
      </c>
      <c r="S21" s="688">
        <v>277309</v>
      </c>
      <c r="T21" s="322"/>
      <c r="U21" s="323"/>
    </row>
    <row r="22" spans="1:22">
      <c r="B22" s="133"/>
    </row>
    <row r="23" spans="1:22" ht="43.15">
      <c r="A23" s="133">
        <v>9</v>
      </c>
      <c r="B23" s="133"/>
      <c r="C23" s="269" t="s">
        <v>44</v>
      </c>
      <c r="D23" s="27" t="s">
        <v>45</v>
      </c>
      <c r="E23" s="266">
        <v>1869</v>
      </c>
      <c r="F23" s="266">
        <v>2324</v>
      </c>
      <c r="G23" s="266">
        <v>1984</v>
      </c>
      <c r="H23" s="266">
        <v>2425</v>
      </c>
      <c r="I23" s="266">
        <v>14349</v>
      </c>
      <c r="J23" s="266">
        <v>4137</v>
      </c>
      <c r="K23" s="266">
        <v>4537</v>
      </c>
      <c r="L23" s="266">
        <v>4232</v>
      </c>
      <c r="M23" s="266">
        <v>3495</v>
      </c>
      <c r="N23" s="266">
        <v>3831</v>
      </c>
      <c r="O23" s="266">
        <v>5471</v>
      </c>
      <c r="P23" s="266">
        <v>2762</v>
      </c>
      <c r="Q23" s="325">
        <v>97</v>
      </c>
      <c r="R23" s="328">
        <f>SUM(R27,R52,R66)</f>
        <v>3949.16022987</v>
      </c>
      <c r="S23" s="328">
        <f>SUM(S27,S52,S66)</f>
        <v>5234.6416317900002</v>
      </c>
      <c r="T23" s="166"/>
      <c r="U23" s="166"/>
      <c r="V23" s="712" t="s">
        <v>46</v>
      </c>
    </row>
    <row r="24" spans="1:22" ht="28.9">
      <c r="A24" s="133">
        <v>21</v>
      </c>
      <c r="C24" s="269" t="s">
        <v>47</v>
      </c>
      <c r="D24" s="27" t="s">
        <v>48</v>
      </c>
      <c r="E24" s="266">
        <v>7950</v>
      </c>
      <c r="F24" s="266">
        <v>8034</v>
      </c>
      <c r="G24" s="266">
        <v>7865</v>
      </c>
      <c r="H24" s="266">
        <v>9069</v>
      </c>
      <c r="I24" s="266">
        <v>24059</v>
      </c>
      <c r="J24" s="266">
        <v>4477</v>
      </c>
      <c r="K24" s="266">
        <v>5540</v>
      </c>
      <c r="L24" s="266">
        <v>5938</v>
      </c>
      <c r="M24" s="266">
        <v>6604</v>
      </c>
      <c r="N24" s="266">
        <v>4328</v>
      </c>
      <c r="O24" s="266">
        <v>6673</v>
      </c>
      <c r="P24" s="266">
        <v>5118</v>
      </c>
      <c r="Q24" s="266">
        <v>2379</v>
      </c>
      <c r="R24" s="332">
        <f>SUM(R28,R53,R66)</f>
        <v>4296.663600375</v>
      </c>
      <c r="S24" s="332">
        <f>SUM(S28,S53,S66)</f>
        <v>6049.8964159349998</v>
      </c>
      <c r="T24" s="166"/>
      <c r="U24" s="166"/>
      <c r="V24" s="712"/>
    </row>
    <row r="26" spans="1:22" ht="15" thickBot="1"/>
    <row r="27" spans="1:22">
      <c r="A27" s="133">
        <v>66</v>
      </c>
      <c r="D27" s="326" t="s">
        <v>38</v>
      </c>
      <c r="E27" s="327">
        <v>1868.6940084240002</v>
      </c>
      <c r="F27" s="327">
        <v>2324.3076698640002</v>
      </c>
      <c r="G27" s="327">
        <v>1983.8856171720004</v>
      </c>
      <c r="H27" s="327">
        <v>1566.0363618960002</v>
      </c>
      <c r="I27" s="327">
        <v>1846.4896223940002</v>
      </c>
      <c r="J27" s="327">
        <v>514.56545885399998</v>
      </c>
      <c r="K27" s="327">
        <v>1347.68758263</v>
      </c>
      <c r="L27" s="327">
        <v>48.171652746000007</v>
      </c>
      <c r="M27" s="327">
        <v>2.610286602</v>
      </c>
      <c r="N27" s="327">
        <v>648.77486998800009</v>
      </c>
      <c r="O27" s="327">
        <v>289.33501490999998</v>
      </c>
      <c r="P27" s="327">
        <v>44.815569972000006</v>
      </c>
      <c r="Q27" s="327">
        <v>11.525940840000001</v>
      </c>
      <c r="R27" s="328">
        <f>SUM(R30:R31)</f>
        <v>173.90610738000001</v>
      </c>
      <c r="S27" s="328">
        <f>SUM(S30:S31)</f>
        <v>82.512176484000008</v>
      </c>
      <c r="T27" s="329"/>
      <c r="U27" s="330"/>
    </row>
    <row r="28" spans="1:22">
      <c r="A28" s="133">
        <v>74</v>
      </c>
      <c r="D28" s="272" t="s">
        <v>39</v>
      </c>
      <c r="E28" s="331">
        <v>7949.9398747530004</v>
      </c>
      <c r="F28" s="331">
        <v>8033.8309801769992</v>
      </c>
      <c r="G28" s="331">
        <v>7864.6488790860003</v>
      </c>
      <c r="H28" s="331">
        <v>7850.6053766249997</v>
      </c>
      <c r="I28" s="331">
        <v>7955.722322091</v>
      </c>
      <c r="J28" s="331">
        <v>851.18487130799997</v>
      </c>
      <c r="K28" s="331">
        <v>2342.6852898809998</v>
      </c>
      <c r="L28" s="331">
        <v>1742.810293734</v>
      </c>
      <c r="M28" s="331">
        <v>3103.5275034060001</v>
      </c>
      <c r="N28" s="331">
        <v>912.43715272200006</v>
      </c>
      <c r="O28" s="331">
        <v>1359.113780124</v>
      </c>
      <c r="P28" s="331">
        <v>2309.2075334249998</v>
      </c>
      <c r="Q28" s="331">
        <v>2283.9910293030002</v>
      </c>
      <c r="R28" s="332">
        <f>SUM(R30:R33)</f>
        <v>520.900980495</v>
      </c>
      <c r="S28" s="332">
        <f>SUM(S30:S33)</f>
        <v>895.83467054699986</v>
      </c>
      <c r="T28" s="273"/>
      <c r="U28" s="274"/>
    </row>
    <row r="29" spans="1:22" ht="25.5" customHeight="1" thickBot="1">
      <c r="D29" s="471" t="s">
        <v>49</v>
      </c>
      <c r="E29" s="333"/>
      <c r="F29" s="333"/>
      <c r="G29" s="333"/>
      <c r="H29" s="333"/>
      <c r="I29" s="333"/>
      <c r="J29" s="334"/>
      <c r="K29" s="334"/>
      <c r="L29" s="334"/>
      <c r="M29" s="334"/>
      <c r="N29" s="334"/>
      <c r="O29" s="335"/>
      <c r="P29" s="336"/>
      <c r="Q29" s="337"/>
      <c r="R29" s="338"/>
      <c r="S29" s="338"/>
      <c r="T29" s="338"/>
      <c r="U29" s="338"/>
    </row>
    <row r="30" spans="1:22">
      <c r="B30" s="707" t="s">
        <v>41</v>
      </c>
      <c r="C30" s="339"/>
      <c r="D30" s="277">
        <v>3</v>
      </c>
      <c r="E30" s="299">
        <v>1187.5448046060001</v>
      </c>
      <c r="F30" s="299">
        <v>1183.714124268</v>
      </c>
      <c r="G30" s="299">
        <v>1164.6963218820001</v>
      </c>
      <c r="H30" s="299">
        <v>1042.4196495000001</v>
      </c>
      <c r="I30" s="299">
        <v>1288.2950874780001</v>
      </c>
      <c r="J30" s="300">
        <v>355.67697439200003</v>
      </c>
      <c r="K30" s="300">
        <v>829.46094256800006</v>
      </c>
      <c r="L30" s="300">
        <v>19.526299776000002</v>
      </c>
      <c r="M30" s="300">
        <v>1.254293562</v>
      </c>
      <c r="N30" s="300">
        <v>288.080721348</v>
      </c>
      <c r="O30" s="301">
        <v>100.648583394</v>
      </c>
      <c r="P30" s="302">
        <v>36.916910514000001</v>
      </c>
      <c r="Q30" s="300">
        <v>4.6442761619999997</v>
      </c>
      <c r="R30" s="464">
        <f>R37*C35</f>
        <v>73.291423812000005</v>
      </c>
      <c r="S30" s="464">
        <f>S37*C35</f>
        <v>33.154029827999999</v>
      </c>
      <c r="T30" s="277"/>
      <c r="U30" s="293"/>
    </row>
    <row r="31" spans="1:22">
      <c r="B31" s="708"/>
      <c r="D31">
        <v>2</v>
      </c>
      <c r="E31" s="305">
        <v>678.43721773800007</v>
      </c>
      <c r="F31" s="305">
        <v>1138.35615708</v>
      </c>
      <c r="G31" s="305">
        <v>817.59600346800005</v>
      </c>
      <c r="H31" s="305">
        <v>522.43021848600006</v>
      </c>
      <c r="I31" s="305">
        <v>557.27923961400006</v>
      </c>
      <c r="J31" s="306">
        <v>158.82068481000002</v>
      </c>
      <c r="K31" s="306">
        <v>518.124940584</v>
      </c>
      <c r="L31" s="306">
        <v>28.645352970000001</v>
      </c>
      <c r="M31" s="306">
        <v>1.3220932140000001</v>
      </c>
      <c r="N31" s="306">
        <v>360.69414864000004</v>
      </c>
      <c r="O31" s="307">
        <v>188.686431516</v>
      </c>
      <c r="P31" s="308">
        <v>7.7969599800000005</v>
      </c>
      <c r="Q31" s="306">
        <v>6.8816646779999999</v>
      </c>
      <c r="R31" s="465">
        <f>R38*C35</f>
        <v>100.614683568</v>
      </c>
      <c r="S31" s="465">
        <f>S38*C35</f>
        <v>49.358146656000002</v>
      </c>
      <c r="U31" s="296"/>
    </row>
    <row r="32" spans="1:22">
      <c r="B32" s="708"/>
      <c r="D32">
        <v>1</v>
      </c>
      <c r="E32" s="305">
        <v>2.71198608</v>
      </c>
      <c r="F32" s="305">
        <v>2.2373885160000002</v>
      </c>
      <c r="G32" s="305">
        <v>1.5932918220000001</v>
      </c>
      <c r="H32" s="305">
        <v>1.18649391</v>
      </c>
      <c r="I32" s="305">
        <v>0.91529530199999998</v>
      </c>
      <c r="J32" s="306">
        <v>6.7799652000000002E-2</v>
      </c>
      <c r="K32" s="306">
        <v>0.10169947800000001</v>
      </c>
      <c r="L32" s="306">
        <v>0</v>
      </c>
      <c r="M32" s="306">
        <v>3.3899826000000001E-2</v>
      </c>
      <c r="N32" s="306">
        <v>0</v>
      </c>
      <c r="O32" s="307">
        <v>0</v>
      </c>
      <c r="P32" s="308">
        <v>0.10169947800000001</v>
      </c>
      <c r="Q32" s="306">
        <v>0</v>
      </c>
      <c r="R32" s="465">
        <v>0</v>
      </c>
      <c r="S32" s="465">
        <v>0</v>
      </c>
      <c r="U32" s="296"/>
    </row>
    <row r="33" spans="1:21" ht="15" thickBot="1">
      <c r="B33" s="709"/>
      <c r="C33" s="340"/>
      <c r="D33" s="285" t="s">
        <v>42</v>
      </c>
      <c r="E33" s="341">
        <v>6081.2458663289999</v>
      </c>
      <c r="F33" s="341">
        <v>5709.5233103129995</v>
      </c>
      <c r="G33" s="341">
        <v>5880.7632619139995</v>
      </c>
      <c r="H33" s="341">
        <v>6284.5690147289997</v>
      </c>
      <c r="I33" s="341">
        <v>6109.2326996969996</v>
      </c>
      <c r="J33" s="342">
        <v>336.61941245399998</v>
      </c>
      <c r="K33" s="342">
        <v>994.99770725099995</v>
      </c>
      <c r="L33" s="342">
        <v>1694.6386409879999</v>
      </c>
      <c r="M33" s="342">
        <v>3100.917216804</v>
      </c>
      <c r="N33" s="342">
        <v>263.66228273399997</v>
      </c>
      <c r="O33" s="343">
        <v>1069.778765214</v>
      </c>
      <c r="P33" s="344">
        <v>2264.3919634529998</v>
      </c>
      <c r="Q33" s="342">
        <v>2272.465088463</v>
      </c>
      <c r="R33" s="466">
        <f>R40*C36</f>
        <v>346.99487311499996</v>
      </c>
      <c r="S33" s="466">
        <f>S40*C36</f>
        <v>813.32249406299991</v>
      </c>
      <c r="T33" s="314"/>
      <c r="U33" s="315"/>
    </row>
    <row r="34" spans="1:21" ht="15" thickBot="1">
      <c r="B34" s="295"/>
      <c r="U34" s="296"/>
    </row>
    <row r="35" spans="1:21">
      <c r="B35" s="713" t="s">
        <v>43</v>
      </c>
      <c r="C35" s="345">
        <v>3.3899826000000001E-2</v>
      </c>
      <c r="D35" s="346" t="s">
        <v>38</v>
      </c>
      <c r="E35" s="277"/>
      <c r="F35" s="277"/>
      <c r="G35" s="277"/>
      <c r="H35" s="277"/>
      <c r="I35" s="277"/>
      <c r="J35" s="277"/>
      <c r="K35" s="277"/>
      <c r="L35" s="277"/>
      <c r="M35" s="277"/>
      <c r="N35" s="277"/>
      <c r="O35" s="277"/>
      <c r="P35" s="277"/>
      <c r="Q35" s="277"/>
      <c r="R35" s="277"/>
      <c r="S35" s="277"/>
      <c r="T35" s="277"/>
      <c r="U35" s="293"/>
    </row>
    <row r="36" spans="1:21" ht="15" thickBot="1">
      <c r="B36" s="710"/>
      <c r="C36" s="347">
        <v>2.9900462999999999E-2</v>
      </c>
      <c r="D36" s="272" t="s">
        <v>39</v>
      </c>
      <c r="U36" s="296"/>
    </row>
    <row r="37" spans="1:21">
      <c r="B37" s="710"/>
      <c r="C37" s="348"/>
      <c r="D37" s="349">
        <v>3</v>
      </c>
      <c r="E37" s="299">
        <v>35031</v>
      </c>
      <c r="F37" s="299">
        <v>34918</v>
      </c>
      <c r="G37" s="299">
        <v>34357</v>
      </c>
      <c r="H37" s="299">
        <v>30750</v>
      </c>
      <c r="I37" s="299">
        <v>38003</v>
      </c>
      <c r="J37" s="300">
        <v>10492</v>
      </c>
      <c r="K37" s="300">
        <v>24468</v>
      </c>
      <c r="L37" s="300">
        <v>576</v>
      </c>
      <c r="M37" s="300">
        <v>37</v>
      </c>
      <c r="N37" s="300">
        <v>8498</v>
      </c>
      <c r="O37" s="301">
        <v>2969</v>
      </c>
      <c r="P37" s="302">
        <v>1089</v>
      </c>
      <c r="Q37" s="300">
        <v>137</v>
      </c>
      <c r="R37" s="300">
        <v>2162</v>
      </c>
      <c r="S37" s="634">
        <v>978</v>
      </c>
      <c r="T37" s="277"/>
      <c r="U37" s="293"/>
    </row>
    <row r="38" spans="1:21">
      <c r="B38" s="710"/>
      <c r="C38" s="348"/>
      <c r="D38" s="350">
        <v>2</v>
      </c>
      <c r="E38" s="305">
        <v>20013</v>
      </c>
      <c r="F38" s="305">
        <v>33580</v>
      </c>
      <c r="G38" s="305">
        <v>24118</v>
      </c>
      <c r="H38" s="305">
        <v>15411</v>
      </c>
      <c r="I38" s="305">
        <v>16439</v>
      </c>
      <c r="J38" s="306">
        <v>4685</v>
      </c>
      <c r="K38" s="306">
        <v>15284</v>
      </c>
      <c r="L38" s="306">
        <v>845</v>
      </c>
      <c r="M38" s="306">
        <v>39</v>
      </c>
      <c r="N38" s="306">
        <v>10640</v>
      </c>
      <c r="O38" s="307">
        <v>5566</v>
      </c>
      <c r="P38" s="308">
        <v>230</v>
      </c>
      <c r="Q38" s="306">
        <v>203</v>
      </c>
      <c r="R38" s="306">
        <v>2968</v>
      </c>
      <c r="S38" s="635">
        <v>1456</v>
      </c>
      <c r="U38" s="296"/>
    </row>
    <row r="39" spans="1:21" ht="15" thickBot="1">
      <c r="B39" s="710"/>
      <c r="C39" s="348"/>
      <c r="D39" s="351">
        <v>1</v>
      </c>
      <c r="E39" s="310">
        <v>80</v>
      </c>
      <c r="F39" s="310">
        <v>66</v>
      </c>
      <c r="G39" s="310">
        <v>47</v>
      </c>
      <c r="H39" s="310">
        <v>35</v>
      </c>
      <c r="I39" s="310">
        <v>27</v>
      </c>
      <c r="J39" s="311">
        <v>2</v>
      </c>
      <c r="K39" s="311">
        <v>3</v>
      </c>
      <c r="L39" s="311"/>
      <c r="M39" s="311">
        <v>1</v>
      </c>
      <c r="N39" s="311"/>
      <c r="O39" s="312"/>
      <c r="P39" s="313">
        <v>3</v>
      </c>
      <c r="Q39" s="311"/>
      <c r="R39" s="311"/>
      <c r="S39" s="636"/>
      <c r="T39" s="314"/>
      <c r="U39" s="315"/>
    </row>
    <row r="40" spans="1:21" ht="15" thickBot="1">
      <c r="B40" s="711"/>
      <c r="C40" s="352"/>
      <c r="D40" s="353" t="s">
        <v>42</v>
      </c>
      <c r="E40" s="318">
        <v>203383</v>
      </c>
      <c r="F40" s="318">
        <v>190951</v>
      </c>
      <c r="G40" s="318">
        <v>196678</v>
      </c>
      <c r="H40" s="318">
        <v>210183</v>
      </c>
      <c r="I40" s="318">
        <v>204319</v>
      </c>
      <c r="J40" s="319">
        <v>11258</v>
      </c>
      <c r="K40" s="319">
        <v>33277</v>
      </c>
      <c r="L40" s="319">
        <v>56676</v>
      </c>
      <c r="M40" s="319">
        <v>103708</v>
      </c>
      <c r="N40" s="319">
        <v>8818</v>
      </c>
      <c r="O40" s="320">
        <v>35778</v>
      </c>
      <c r="P40" s="321">
        <v>75731</v>
      </c>
      <c r="Q40" s="319">
        <v>76001</v>
      </c>
      <c r="R40" s="319">
        <v>11605</v>
      </c>
      <c r="S40" s="637">
        <v>27201</v>
      </c>
      <c r="T40" s="322"/>
      <c r="U40" s="323"/>
    </row>
    <row r="43" spans="1:21" hidden="1">
      <c r="A43" s="133" t="s">
        <v>50</v>
      </c>
      <c r="D43" s="275" t="s">
        <v>51</v>
      </c>
      <c r="E43" s="354"/>
      <c r="F43" s="354"/>
      <c r="G43" s="354"/>
      <c r="H43" s="333"/>
      <c r="I43" s="333"/>
      <c r="J43" s="354"/>
      <c r="K43" s="354"/>
      <c r="L43" s="354"/>
      <c r="M43" s="354"/>
      <c r="N43" s="334"/>
      <c r="O43" s="335"/>
      <c r="P43" s="336"/>
      <c r="Q43" s="354"/>
      <c r="R43" s="338"/>
      <c r="S43" s="338"/>
      <c r="T43" s="338"/>
      <c r="U43" s="338"/>
    </row>
    <row r="44" spans="1:21" ht="35.450000000000003" hidden="1" customHeight="1">
      <c r="B44" s="714" t="s">
        <v>43</v>
      </c>
      <c r="C44" s="715" t="s">
        <v>52</v>
      </c>
      <c r="D44" s="326" t="s">
        <v>38</v>
      </c>
      <c r="E44" s="355"/>
      <c r="F44" s="355"/>
      <c r="G44" s="355"/>
      <c r="H44" s="329">
        <v>859.08939049200001</v>
      </c>
      <c r="I44" s="329">
        <v>8641.9470428759996</v>
      </c>
      <c r="J44" s="356"/>
      <c r="K44" s="356"/>
      <c r="L44" s="356"/>
      <c r="M44" s="356"/>
      <c r="N44" s="357"/>
      <c r="O44" s="358"/>
      <c r="P44" s="359"/>
      <c r="Q44" s="356"/>
      <c r="R44" s="360"/>
      <c r="S44" s="360"/>
      <c r="T44" s="360"/>
      <c r="U44" s="361"/>
    </row>
    <row r="45" spans="1:21" ht="35.450000000000003" hidden="1" customHeight="1" thickBot="1">
      <c r="B45" s="714"/>
      <c r="C45" s="716"/>
      <c r="D45" s="272" t="s">
        <v>39</v>
      </c>
      <c r="E45" s="273">
        <f>SUM(E46:E48)*0.0338998257924635</f>
        <v>0</v>
      </c>
      <c r="F45" s="273">
        <f t="shared" ref="F45:P45" si="2">SUM(F46:F48)*0.0338998257924635</f>
        <v>0</v>
      </c>
      <c r="G45" s="273">
        <f t="shared" si="2"/>
        <v>0</v>
      </c>
      <c r="H45" s="273">
        <v>1218.0145483440001</v>
      </c>
      <c r="I45" s="273">
        <v>12241.544181593999</v>
      </c>
      <c r="J45" s="362">
        <f t="shared" si="2"/>
        <v>0</v>
      </c>
      <c r="K45" s="362">
        <f t="shared" si="2"/>
        <v>0</v>
      </c>
      <c r="L45" s="362">
        <f t="shared" si="2"/>
        <v>0</v>
      </c>
      <c r="M45" s="362">
        <f t="shared" si="2"/>
        <v>0</v>
      </c>
      <c r="N45" s="362">
        <f t="shared" si="2"/>
        <v>0</v>
      </c>
      <c r="O45" s="362">
        <f t="shared" si="2"/>
        <v>0</v>
      </c>
      <c r="P45" s="362">
        <f t="shared" si="2"/>
        <v>0</v>
      </c>
      <c r="Q45" s="362">
        <f t="shared" ref="Q45" si="3">SUM(Q46:Q48)*0.0338998257924635</f>
        <v>0</v>
      </c>
      <c r="R45" s="362"/>
      <c r="S45" s="362"/>
      <c r="T45" s="362"/>
      <c r="U45" s="363"/>
    </row>
    <row r="46" spans="1:21" hidden="1">
      <c r="B46" s="714"/>
      <c r="C46" s="364"/>
      <c r="D46" s="365">
        <v>3</v>
      </c>
      <c r="E46" s="366"/>
      <c r="F46" s="367"/>
      <c r="G46" s="366"/>
      <c r="H46" s="367">
        <v>17688</v>
      </c>
      <c r="I46" s="367">
        <v>154171</v>
      </c>
      <c r="J46" s="368"/>
      <c r="K46" s="368"/>
      <c r="L46" s="368"/>
      <c r="M46" s="368"/>
      <c r="N46" s="368"/>
      <c r="O46" s="368"/>
      <c r="P46" s="368"/>
      <c r="Q46" s="368"/>
      <c r="R46" s="368"/>
      <c r="S46" s="368"/>
      <c r="T46" s="368"/>
      <c r="U46" s="369"/>
    </row>
    <row r="47" spans="1:21" hidden="1">
      <c r="B47" s="714"/>
      <c r="C47" s="364"/>
      <c r="D47" s="73">
        <v>2</v>
      </c>
      <c r="E47" s="370"/>
      <c r="F47" s="371"/>
      <c r="G47" s="370"/>
      <c r="H47" s="371">
        <v>7646</v>
      </c>
      <c r="I47" s="371">
        <v>100450</v>
      </c>
      <c r="J47" s="372"/>
      <c r="K47" s="372"/>
      <c r="L47" s="372"/>
      <c r="M47" s="372"/>
      <c r="N47" s="372"/>
      <c r="O47" s="372"/>
      <c r="P47" s="372"/>
      <c r="Q47" s="372"/>
      <c r="R47" s="372"/>
      <c r="S47" s="372"/>
      <c r="T47" s="372"/>
      <c r="U47" s="373"/>
    </row>
    <row r="48" spans="1:21" ht="15" hidden="1" thickBot="1">
      <c r="B48" s="714"/>
      <c r="C48" s="364"/>
      <c r="D48" s="374">
        <v>1</v>
      </c>
      <c r="E48" s="375"/>
      <c r="F48" s="376"/>
      <c r="G48" s="375"/>
      <c r="H48" s="376">
        <v>8</v>
      </c>
      <c r="I48" s="376">
        <v>305</v>
      </c>
      <c r="J48" s="377"/>
      <c r="K48" s="377"/>
      <c r="L48" s="377"/>
      <c r="M48" s="377"/>
      <c r="N48" s="377"/>
      <c r="O48" s="377"/>
      <c r="P48" s="377"/>
      <c r="Q48" s="377"/>
      <c r="R48" s="377"/>
      <c r="S48" s="377"/>
      <c r="T48" s="377"/>
      <c r="U48" s="378"/>
    </row>
    <row r="49" spans="1:21" ht="15" hidden="1" thickBot="1">
      <c r="B49" s="714"/>
      <c r="C49" s="379"/>
      <c r="D49" s="380" t="s">
        <v>42</v>
      </c>
      <c r="E49" s="381"/>
      <c r="F49" s="381">
        <f>I49*C38</f>
        <v>0</v>
      </c>
      <c r="G49" s="381"/>
      <c r="H49" s="382">
        <v>12004</v>
      </c>
      <c r="I49" s="382">
        <v>120386</v>
      </c>
      <c r="J49" s="383"/>
      <c r="K49" s="383"/>
      <c r="L49" s="383"/>
      <c r="M49" s="383"/>
      <c r="N49" s="383"/>
      <c r="O49" s="383"/>
      <c r="P49" s="383"/>
      <c r="Q49" s="383"/>
      <c r="R49" s="383"/>
      <c r="S49" s="383"/>
      <c r="T49" s="383"/>
      <c r="U49" s="384"/>
    </row>
    <row r="50" spans="1:21" hidden="1"/>
    <row r="51" spans="1:21" ht="15" thickBot="1"/>
    <row r="52" spans="1:21">
      <c r="D52" s="326" t="s">
        <v>38</v>
      </c>
      <c r="E52" s="329"/>
      <c r="F52" s="329"/>
      <c r="G52" s="329"/>
      <c r="H52" s="329"/>
      <c r="I52" s="329"/>
      <c r="J52" s="329" cm="1">
        <f t="array" ref="J52">SUM((J59:J61)*0.033899826)</f>
        <v>1194.6298682400002</v>
      </c>
      <c r="K52" s="329" cm="1">
        <f t="array" ref="K52">SUM((K59:K61)*0.033899826)</f>
        <v>761.79688987199995</v>
      </c>
      <c r="L52" s="329" cm="1">
        <f t="array" ref="L52">SUM((L59:L61)*0.033899826)</f>
        <v>1757.3330800139997</v>
      </c>
      <c r="M52" s="329" cm="1">
        <f t="array" ref="M52">SUM((M59:M61)*0.033899826)</f>
        <v>1064.7257350080001</v>
      </c>
      <c r="N52" s="329" cm="1">
        <f t="array" ref="N52">SUM((N59:N61)*0.033899826)</f>
        <v>2967.2856696059998</v>
      </c>
      <c r="O52" s="329" cm="1">
        <f t="array" ref="O52">SUM((O59:O61)*0.033899826)</f>
        <v>1834.7941824240002</v>
      </c>
      <c r="P52" s="329" cm="1">
        <f t="array" ref="P52">SUM((P59:P61)*0.033899826)</f>
        <v>315.67517971200004</v>
      </c>
      <c r="Q52" s="329" cm="1">
        <f t="array" ref="Q52">SUM((Q59:Q61)*0.033899826)</f>
        <v>7.1189634599999998</v>
      </c>
      <c r="R52" s="328">
        <f>SUM(R55:R57)</f>
        <v>2231.049248538</v>
      </c>
      <c r="S52" s="328">
        <f>SUM(S55:S57)</f>
        <v>2154.4017419520001</v>
      </c>
      <c r="T52" s="329"/>
      <c r="U52" s="330"/>
    </row>
    <row r="53" spans="1:21">
      <c r="A53" s="133">
        <v>68</v>
      </c>
      <c r="D53" s="272" t="s">
        <v>53</v>
      </c>
      <c r="E53" s="273"/>
      <c r="F53" s="273"/>
      <c r="G53" s="273"/>
      <c r="H53" s="273"/>
      <c r="I53" s="273"/>
      <c r="J53" s="273" cm="1">
        <f t="array" ref="J53">SUM((J59:J62)*0.033899826)</f>
        <v>1198.9690459680003</v>
      </c>
      <c r="K53" s="273" cm="1">
        <f t="array" ref="K53">SUM((K59:K62)*0.033899826)</f>
        <v>769.96674793799991</v>
      </c>
      <c r="L53" s="273" cm="1">
        <f t="array" ref="L53">SUM((L59:L62)*0.033899826)</f>
        <v>1768.2827238119996</v>
      </c>
      <c r="M53" s="273" cm="1">
        <f t="array" ref="M53">SUM((M59:M62)*0.033899826)</f>
        <v>1072.7260939440002</v>
      </c>
      <c r="N53" s="273" cm="1">
        <f t="array" ref="N53">SUM((N59:N62)*0.033899826)</f>
        <v>3200.8893705719997</v>
      </c>
      <c r="O53" s="273" cm="1">
        <f t="array" ref="O53">SUM((O59:O62)*0.033899826)</f>
        <v>1967.0713034760001</v>
      </c>
      <c r="P53" s="273" cm="1">
        <f t="array" ref="P53">SUM((P59:P62)*0.033899826)</f>
        <v>408.01830573600006</v>
      </c>
      <c r="Q53" s="273" cm="1">
        <f t="array" ref="Q53">SUM((Q59:Q62)*0.033899826)</f>
        <v>16.78041387</v>
      </c>
      <c r="R53" s="332">
        <f>SUM(R55:R58)</f>
        <v>2231.5577459279998</v>
      </c>
      <c r="S53" s="332">
        <f>SUM(S55:S58)</f>
        <v>2156.3340320339998</v>
      </c>
      <c r="T53" s="273"/>
      <c r="U53" s="274"/>
    </row>
    <row r="54" spans="1:21" ht="23.25" customHeight="1">
      <c r="A54" s="133">
        <v>76</v>
      </c>
      <c r="D54" s="717" t="s">
        <v>54</v>
      </c>
      <c r="E54" s="717"/>
      <c r="F54" s="354"/>
      <c r="G54" s="354"/>
      <c r="H54" s="333"/>
      <c r="I54" s="333"/>
      <c r="J54" s="354"/>
      <c r="K54" s="354"/>
      <c r="L54" s="354"/>
      <c r="M54" s="354"/>
      <c r="N54" s="334"/>
      <c r="O54" s="335"/>
      <c r="P54" s="336"/>
      <c r="Q54" s="354"/>
      <c r="R54" s="338"/>
      <c r="S54" s="338"/>
      <c r="T54" s="338"/>
      <c r="U54" s="338"/>
    </row>
    <row r="55" spans="1:21">
      <c r="B55" s="707" t="s">
        <v>41</v>
      </c>
      <c r="C55" s="385"/>
      <c r="D55" s="277">
        <v>3</v>
      </c>
      <c r="E55" s="386" t="s">
        <v>55</v>
      </c>
      <c r="F55" s="386" t="s">
        <v>55</v>
      </c>
      <c r="G55" s="386" t="s">
        <v>55</v>
      </c>
      <c r="H55" s="386" t="s">
        <v>55</v>
      </c>
      <c r="I55" s="386" t="s">
        <v>55</v>
      </c>
      <c r="J55" s="367">
        <v>919.15988216400001</v>
      </c>
      <c r="K55" s="367">
        <v>579.51752547000001</v>
      </c>
      <c r="L55" s="367">
        <v>1110.761698716</v>
      </c>
      <c r="M55" s="367">
        <v>858.61479292800004</v>
      </c>
      <c r="N55" s="367">
        <v>1845.4387277880001</v>
      </c>
      <c r="O55" s="367">
        <v>1226.7669032880001</v>
      </c>
      <c r="P55" s="367">
        <v>278.18197215600003</v>
      </c>
      <c r="Q55" s="367">
        <v>4.9154747700000003</v>
      </c>
      <c r="R55" s="367">
        <f>R59*C59</f>
        <v>1329.3816765900001</v>
      </c>
      <c r="S55" s="367">
        <f>S59*C59</f>
        <v>1445.8275788999999</v>
      </c>
      <c r="T55" s="367"/>
      <c r="U55" s="367"/>
    </row>
    <row r="56" spans="1:21">
      <c r="B56" s="708"/>
      <c r="C56" s="387"/>
      <c r="D56">
        <v>2</v>
      </c>
      <c r="E56" s="388" t="s">
        <v>55</v>
      </c>
      <c r="F56" s="388" t="s">
        <v>55</v>
      </c>
      <c r="G56" s="388" t="s">
        <v>55</v>
      </c>
      <c r="H56" s="388" t="s">
        <v>55</v>
      </c>
      <c r="I56" s="388" t="s">
        <v>55</v>
      </c>
      <c r="J56" s="371">
        <v>275.30048694600004</v>
      </c>
      <c r="K56" s="371">
        <v>182.10986527200001</v>
      </c>
      <c r="L56" s="371">
        <v>646.53748147199997</v>
      </c>
      <c r="M56" s="371">
        <v>206.11094208</v>
      </c>
      <c r="N56" s="371">
        <v>1121.846941818</v>
      </c>
      <c r="O56" s="371">
        <v>608.02727913600006</v>
      </c>
      <c r="P56" s="371">
        <v>37.493207556000002</v>
      </c>
      <c r="Q56" s="371">
        <v>2.2034886899999999</v>
      </c>
      <c r="R56" s="371">
        <f>R60*C59</f>
        <v>901.66757194800005</v>
      </c>
      <c r="S56" s="371">
        <f>S60*C59</f>
        <v>708.57416305200002</v>
      </c>
      <c r="T56" s="371"/>
      <c r="U56" s="371"/>
    </row>
    <row r="57" spans="1:21">
      <c r="B57" s="708"/>
      <c r="C57" s="387"/>
      <c r="D57">
        <v>1</v>
      </c>
      <c r="E57" s="388" t="s">
        <v>55</v>
      </c>
      <c r="F57" s="388" t="s">
        <v>55</v>
      </c>
      <c r="G57" s="388" t="s">
        <v>55</v>
      </c>
      <c r="H57" s="388" t="s">
        <v>55</v>
      </c>
      <c r="I57" s="388" t="s">
        <v>55</v>
      </c>
      <c r="J57" s="371">
        <v>0.16949913</v>
      </c>
      <c r="K57" s="371">
        <v>0.16949913</v>
      </c>
      <c r="L57" s="371">
        <v>3.3899826000000001E-2</v>
      </c>
      <c r="M57" s="371">
        <v>0</v>
      </c>
      <c r="N57" s="371">
        <v>0</v>
      </c>
      <c r="O57" s="371">
        <v>0</v>
      </c>
      <c r="P57" s="371">
        <v>0</v>
      </c>
      <c r="Q57" s="371">
        <v>0</v>
      </c>
      <c r="R57" s="371">
        <v>0</v>
      </c>
      <c r="S57" s="371"/>
      <c r="T57" s="371"/>
      <c r="U57" s="371"/>
    </row>
    <row r="58" spans="1:21" ht="15" thickBot="1">
      <c r="B58" s="709"/>
      <c r="C58" s="389"/>
      <c r="D58" s="285" t="s">
        <v>42</v>
      </c>
      <c r="E58" s="390" t="s">
        <v>55</v>
      </c>
      <c r="F58" s="390" t="s">
        <v>55</v>
      </c>
      <c r="G58" s="390" t="s">
        <v>55</v>
      </c>
      <c r="H58" s="390" t="s">
        <v>55</v>
      </c>
      <c r="I58" s="390" t="s">
        <v>55</v>
      </c>
      <c r="J58" s="391">
        <v>4.3391777280000001</v>
      </c>
      <c r="K58" s="391">
        <v>8.1698580659999998</v>
      </c>
      <c r="L58" s="391">
        <v>10.949643798</v>
      </c>
      <c r="M58" s="391">
        <v>8.0003589359999996</v>
      </c>
      <c r="N58" s="391">
        <v>233.60370096600002</v>
      </c>
      <c r="O58" s="391">
        <v>132.27712105200001</v>
      </c>
      <c r="P58" s="391">
        <v>92.343126024</v>
      </c>
      <c r="Q58" s="391">
        <v>9.6614504100000005</v>
      </c>
      <c r="R58" s="391">
        <f>R62*C59</f>
        <v>0.50849739000000005</v>
      </c>
      <c r="S58" s="391">
        <f>S62*C59</f>
        <v>1.932290082</v>
      </c>
      <c r="T58" s="391"/>
      <c r="U58" s="391"/>
    </row>
    <row r="59" spans="1:21">
      <c r="B59" s="713" t="s">
        <v>43</v>
      </c>
      <c r="C59" s="392">
        <v>3.3899826000000001E-2</v>
      </c>
      <c r="D59" s="365">
        <v>3</v>
      </c>
      <c r="E59" s="366"/>
      <c r="F59" s="366"/>
      <c r="G59" s="366"/>
      <c r="H59" s="367"/>
      <c r="I59" s="367"/>
      <c r="J59" s="393">
        <v>27114</v>
      </c>
      <c r="K59" s="393">
        <v>17095</v>
      </c>
      <c r="L59" s="393">
        <v>32766</v>
      </c>
      <c r="M59" s="393">
        <v>25328</v>
      </c>
      <c r="N59" s="393">
        <v>54438</v>
      </c>
      <c r="O59" s="393">
        <v>36188</v>
      </c>
      <c r="P59" s="394">
        <v>8206</v>
      </c>
      <c r="Q59" s="395">
        <v>145</v>
      </c>
      <c r="R59" s="395">
        <v>39215</v>
      </c>
      <c r="S59" s="634">
        <v>42650</v>
      </c>
      <c r="T59" s="395"/>
      <c r="U59" s="395"/>
    </row>
    <row r="60" spans="1:21">
      <c r="B60" s="710"/>
      <c r="C60" s="396">
        <v>3.3899826000000001E-2</v>
      </c>
      <c r="D60" s="73">
        <v>2</v>
      </c>
      <c r="E60" s="370"/>
      <c r="F60" s="370"/>
      <c r="G60" s="370"/>
      <c r="H60" s="371"/>
      <c r="I60" s="371"/>
      <c r="J60" s="397">
        <v>8121</v>
      </c>
      <c r="K60" s="397">
        <v>5372</v>
      </c>
      <c r="L60" s="397">
        <v>19072</v>
      </c>
      <c r="M60" s="397">
        <v>6080</v>
      </c>
      <c r="N60" s="397">
        <v>33093</v>
      </c>
      <c r="O60" s="397">
        <v>17936</v>
      </c>
      <c r="P60" s="398">
        <v>1106</v>
      </c>
      <c r="Q60" s="66">
        <v>65</v>
      </c>
      <c r="R60" s="66">
        <v>26598</v>
      </c>
      <c r="S60" s="635">
        <v>20902</v>
      </c>
      <c r="T60" s="66"/>
      <c r="U60" s="66"/>
    </row>
    <row r="61" spans="1:21" ht="15" thickBot="1">
      <c r="B61" s="710"/>
      <c r="C61" s="399"/>
      <c r="D61" s="374">
        <v>1</v>
      </c>
      <c r="E61" s="375"/>
      <c r="F61" s="375"/>
      <c r="G61" s="375"/>
      <c r="H61" s="376"/>
      <c r="I61" s="376"/>
      <c r="J61" s="400">
        <v>5</v>
      </c>
      <c r="K61" s="400">
        <v>5</v>
      </c>
      <c r="L61" s="400">
        <v>1</v>
      </c>
      <c r="M61" s="400"/>
      <c r="N61" s="400"/>
      <c r="O61" s="401"/>
      <c r="P61" s="401"/>
      <c r="Q61" s="402"/>
      <c r="R61" s="402"/>
      <c r="S61" s="636"/>
      <c r="T61" s="402"/>
      <c r="U61" s="402"/>
    </row>
    <row r="62" spans="1:21" ht="15" thickBot="1">
      <c r="B62" s="711"/>
      <c r="C62" s="403"/>
      <c r="D62" s="404" t="s">
        <v>42</v>
      </c>
      <c r="E62" s="405"/>
      <c r="F62" s="405"/>
      <c r="G62" s="405"/>
      <c r="H62" s="406"/>
      <c r="I62" s="406"/>
      <c r="J62" s="407">
        <v>128</v>
      </c>
      <c r="K62" s="407">
        <v>241</v>
      </c>
      <c r="L62" s="407">
        <v>323</v>
      </c>
      <c r="M62" s="407">
        <v>236</v>
      </c>
      <c r="N62" s="407">
        <v>6891</v>
      </c>
      <c r="O62" s="407">
        <v>3902</v>
      </c>
      <c r="P62" s="408">
        <v>2724</v>
      </c>
      <c r="Q62" s="409">
        <v>285</v>
      </c>
      <c r="R62" s="409">
        <v>15</v>
      </c>
      <c r="S62" s="637">
        <v>57</v>
      </c>
      <c r="T62" s="322"/>
      <c r="U62" s="323"/>
    </row>
    <row r="63" spans="1:21">
      <c r="C63" s="410"/>
    </row>
    <row r="64" spans="1:21">
      <c r="C64" s="410"/>
    </row>
    <row r="65" spans="1:21" ht="15" thickBot="1"/>
    <row r="66" spans="1:21" ht="15" thickBot="1">
      <c r="A66" s="133" t="s">
        <v>56</v>
      </c>
      <c r="D66" s="411" t="s">
        <v>57</v>
      </c>
      <c r="E66" s="412" t="s">
        <v>55</v>
      </c>
      <c r="F66" s="412" t="s">
        <v>55</v>
      </c>
      <c r="G66" s="412" t="s">
        <v>55</v>
      </c>
      <c r="H66" s="412" t="s">
        <v>55</v>
      </c>
      <c r="I66" s="413">
        <v>3861</v>
      </c>
      <c r="J66" s="414">
        <v>2427</v>
      </c>
      <c r="K66" s="414">
        <v>2427</v>
      </c>
      <c r="L66" s="414">
        <v>2427</v>
      </c>
      <c r="M66" s="414">
        <v>2427</v>
      </c>
      <c r="N66" s="415">
        <v>215</v>
      </c>
      <c r="O66" s="416">
        <v>3371</v>
      </c>
      <c r="P66" s="414">
        <v>2401</v>
      </c>
      <c r="Q66" s="417">
        <v>78</v>
      </c>
      <c r="R66" s="416">
        <f>SUM(R68:R70)</f>
        <v>1544.2048739520001</v>
      </c>
      <c r="S66" s="416">
        <f>S72*C68</f>
        <v>2997.7277133540001</v>
      </c>
      <c r="T66" s="417"/>
      <c r="U66" s="417"/>
    </row>
    <row r="67" spans="1:21" ht="23.25" customHeight="1" thickBot="1">
      <c r="D67" s="471" t="s">
        <v>58</v>
      </c>
      <c r="E67" s="275"/>
      <c r="F67" s="275"/>
      <c r="G67" s="275"/>
      <c r="H67" s="275"/>
      <c r="I67" s="275"/>
      <c r="J67" s="275"/>
      <c r="K67" s="275"/>
      <c r="L67" s="275"/>
      <c r="M67" s="275"/>
      <c r="N67" s="275"/>
      <c r="O67" s="275"/>
      <c r="P67" s="275"/>
      <c r="Q67" s="275"/>
      <c r="R67" s="275"/>
      <c r="S67" s="275"/>
      <c r="T67" s="275"/>
      <c r="U67" s="275"/>
    </row>
    <row r="68" spans="1:21" ht="15" thickBot="1">
      <c r="B68" s="707" t="s">
        <v>41</v>
      </c>
      <c r="C68" s="418">
        <v>3.3899826000000001E-2</v>
      </c>
      <c r="D68" s="419" t="s">
        <v>59</v>
      </c>
      <c r="E68" s="386" t="s">
        <v>55</v>
      </c>
      <c r="F68" s="386" t="s">
        <v>55</v>
      </c>
      <c r="G68" s="386" t="s">
        <v>55</v>
      </c>
      <c r="H68" s="386" t="s">
        <v>55</v>
      </c>
      <c r="I68" s="420">
        <f t="shared" ref="I68:N68" si="4">I66*0.65</f>
        <v>2509.65</v>
      </c>
      <c r="J68" s="420">
        <f t="shared" si="4"/>
        <v>1577.55</v>
      </c>
      <c r="K68" s="420">
        <f t="shared" si="4"/>
        <v>1577.55</v>
      </c>
      <c r="L68" s="420">
        <f t="shared" si="4"/>
        <v>1577.55</v>
      </c>
      <c r="M68" s="420">
        <f t="shared" si="4"/>
        <v>1577.55</v>
      </c>
      <c r="N68" s="420">
        <f t="shared" si="4"/>
        <v>139.75</v>
      </c>
      <c r="O68" s="421">
        <f>O73*C68</f>
        <v>2191.0389789015003</v>
      </c>
      <c r="P68" s="420">
        <f>P66*0.65</f>
        <v>1560.65</v>
      </c>
      <c r="Q68" s="420">
        <f>Q66*0.65</f>
        <v>50.7</v>
      </c>
      <c r="R68" s="421">
        <f>R73*C68</f>
        <v>753.59313198000007</v>
      </c>
      <c r="S68" s="421">
        <f>S73*C68</f>
        <v>1982.224525698</v>
      </c>
      <c r="T68" s="421"/>
      <c r="U68" s="421"/>
    </row>
    <row r="69" spans="1:21">
      <c r="B69" s="708"/>
      <c r="D69" s="422" t="s">
        <v>60</v>
      </c>
      <c r="E69" s="388" t="s">
        <v>55</v>
      </c>
      <c r="F69" s="388" t="s">
        <v>55</v>
      </c>
      <c r="G69" s="388" t="s">
        <v>55</v>
      </c>
      <c r="H69" s="388" t="s">
        <v>55</v>
      </c>
      <c r="I69" s="423">
        <f t="shared" ref="I69:N69" si="5">I66*0.32</f>
        <v>1235.52</v>
      </c>
      <c r="J69" s="423">
        <f t="shared" si="5"/>
        <v>776.64</v>
      </c>
      <c r="K69" s="423">
        <f t="shared" si="5"/>
        <v>776.64</v>
      </c>
      <c r="L69" s="423">
        <f t="shared" si="5"/>
        <v>776.64</v>
      </c>
      <c r="M69" s="423">
        <f t="shared" si="5"/>
        <v>776.64</v>
      </c>
      <c r="N69" s="423">
        <f t="shared" si="5"/>
        <v>68.8</v>
      </c>
      <c r="O69" s="424">
        <f>O74*C68</f>
        <v>1078.6653434592001</v>
      </c>
      <c r="P69" s="423">
        <f>P66*0.32</f>
        <v>768.32</v>
      </c>
      <c r="Q69" s="423">
        <f>Q66*0.32</f>
        <v>24.96</v>
      </c>
      <c r="R69" s="424">
        <f>R74*C68</f>
        <v>790.20494406</v>
      </c>
      <c r="S69" s="424">
        <f>S74*C68</f>
        <v>1015.164189396</v>
      </c>
      <c r="T69" s="424"/>
      <c r="U69" s="424"/>
    </row>
    <row r="70" spans="1:21">
      <c r="B70" s="709"/>
      <c r="C70" s="340"/>
      <c r="D70" s="285" t="s">
        <v>61</v>
      </c>
      <c r="E70" s="390" t="s">
        <v>55</v>
      </c>
      <c r="F70" s="390" t="s">
        <v>55</v>
      </c>
      <c r="G70" s="390" t="s">
        <v>55</v>
      </c>
      <c r="H70" s="390" t="s">
        <v>55</v>
      </c>
      <c r="I70" s="425">
        <f t="shared" ref="I70:N70" si="6">I66*0.03</f>
        <v>115.83</v>
      </c>
      <c r="J70" s="425">
        <f t="shared" si="6"/>
        <v>72.81</v>
      </c>
      <c r="K70" s="425">
        <f t="shared" si="6"/>
        <v>72.81</v>
      </c>
      <c r="L70" s="425">
        <f t="shared" si="6"/>
        <v>72.81</v>
      </c>
      <c r="M70" s="425">
        <f t="shared" si="6"/>
        <v>72.81</v>
      </c>
      <c r="N70" s="425">
        <f t="shared" si="6"/>
        <v>6.45</v>
      </c>
      <c r="O70" s="331">
        <f>O75*C68</f>
        <v>101.12487594929999</v>
      </c>
      <c r="P70" s="425">
        <f>P66*0.03</f>
        <v>72.03</v>
      </c>
      <c r="Q70" s="425">
        <f>Q66*0.03</f>
        <v>2.34</v>
      </c>
      <c r="R70" s="467">
        <f>R75*C68</f>
        <v>0.40679791200000004</v>
      </c>
      <c r="S70" s="467">
        <f>S75*C68</f>
        <v>0.33899826</v>
      </c>
      <c r="T70" s="331"/>
      <c r="U70" s="331"/>
    </row>
    <row r="71" spans="1:21" ht="15" thickBot="1">
      <c r="B71" s="426"/>
      <c r="U71" s="296"/>
    </row>
    <row r="72" spans="1:21">
      <c r="B72" s="704" t="s">
        <v>62</v>
      </c>
      <c r="C72" s="427"/>
      <c r="D72" s="419" t="s">
        <v>57</v>
      </c>
      <c r="E72" s="428"/>
      <c r="F72" s="428"/>
      <c r="G72" s="428"/>
      <c r="H72" s="428"/>
      <c r="I72" s="429"/>
      <c r="J72" s="430"/>
      <c r="K72" s="430"/>
      <c r="L72" s="430"/>
      <c r="M72" s="430"/>
      <c r="N72" s="431">
        <v>6352</v>
      </c>
      <c r="O72" s="431">
        <v>99435</v>
      </c>
      <c r="P72" s="431">
        <v>70837</v>
      </c>
      <c r="Q72" s="431">
        <v>2306</v>
      </c>
      <c r="R72" s="431">
        <f>SUM(R73:R75)</f>
        <v>45552</v>
      </c>
      <c r="S72" s="431">
        <f>SUM(S73:S75)</f>
        <v>88429</v>
      </c>
      <c r="T72" s="431"/>
      <c r="U72" s="432"/>
    </row>
    <row r="73" spans="1:21">
      <c r="B73" s="705"/>
      <c r="C73" s="433"/>
      <c r="D73" s="422" t="s">
        <v>59</v>
      </c>
      <c r="E73" s="434"/>
      <c r="F73" s="434"/>
      <c r="G73" s="434"/>
      <c r="H73" s="434"/>
      <c r="I73" s="435"/>
      <c r="J73" s="435"/>
      <c r="K73" s="435"/>
      <c r="L73" s="435"/>
      <c r="M73" s="435"/>
      <c r="N73" s="423">
        <f>N72*0.65</f>
        <v>4128.8</v>
      </c>
      <c r="O73" s="423">
        <f>O72*0.65</f>
        <v>64632.75</v>
      </c>
      <c r="P73" s="423">
        <f>P72*0.65</f>
        <v>46044.05</v>
      </c>
      <c r="Q73" s="423">
        <f>Q72*0.65</f>
        <v>1498.9</v>
      </c>
      <c r="R73" s="423">
        <v>22230</v>
      </c>
      <c r="S73" s="632">
        <v>58473</v>
      </c>
      <c r="T73" s="423"/>
      <c r="U73" s="436"/>
    </row>
    <row r="74" spans="1:21">
      <c r="B74" s="705"/>
      <c r="C74" s="433"/>
      <c r="D74" s="422" t="s">
        <v>60</v>
      </c>
      <c r="E74" s="434"/>
      <c r="F74" s="434"/>
      <c r="G74" s="434"/>
      <c r="H74" s="434"/>
      <c r="I74" s="435"/>
      <c r="J74" s="435"/>
      <c r="K74" s="435"/>
      <c r="L74" s="435"/>
      <c r="M74" s="435"/>
      <c r="N74" s="423">
        <f>N72*0.32</f>
        <v>2032.64</v>
      </c>
      <c r="O74" s="423">
        <f>O72*0.32</f>
        <v>31819.200000000001</v>
      </c>
      <c r="P74" s="423">
        <f>P72*0.32</f>
        <v>22667.84</v>
      </c>
      <c r="Q74" s="423">
        <f>Q72*0.32</f>
        <v>737.92</v>
      </c>
      <c r="R74" s="423">
        <v>23310</v>
      </c>
      <c r="S74" s="632">
        <v>29946</v>
      </c>
      <c r="T74" s="423"/>
      <c r="U74" s="436"/>
    </row>
    <row r="75" spans="1:21">
      <c r="B75" s="706"/>
      <c r="C75" s="437"/>
      <c r="D75" s="285" t="s">
        <v>61</v>
      </c>
      <c r="E75" s="438"/>
      <c r="F75" s="438"/>
      <c r="G75" s="438"/>
      <c r="H75" s="438"/>
      <c r="I75" s="439"/>
      <c r="J75" s="439"/>
      <c r="K75" s="439"/>
      <c r="L75" s="439"/>
      <c r="M75" s="439"/>
      <c r="N75" s="425">
        <f>N72*0.03</f>
        <v>190.56</v>
      </c>
      <c r="O75" s="425">
        <f>O72*0.03</f>
        <v>2983.0499999999997</v>
      </c>
      <c r="P75" s="425">
        <f>P72*0.03</f>
        <v>2125.11</v>
      </c>
      <c r="Q75" s="425">
        <f>Q72*0.03</f>
        <v>69.179999999999993</v>
      </c>
      <c r="R75" s="425">
        <v>12</v>
      </c>
      <c r="S75" s="633">
        <v>10</v>
      </c>
      <c r="T75" s="425"/>
      <c r="U75" s="440"/>
    </row>
    <row r="78" spans="1:21" ht="43.15">
      <c r="A78" s="133">
        <v>10</v>
      </c>
      <c r="C78" s="28" t="s">
        <v>63</v>
      </c>
      <c r="D78" s="27" t="s">
        <v>64</v>
      </c>
      <c r="E78" s="388" t="s">
        <v>55</v>
      </c>
      <c r="F78" s="388" t="s">
        <v>55</v>
      </c>
      <c r="G78" s="388" t="s">
        <v>55</v>
      </c>
      <c r="H78" s="441">
        <v>12605</v>
      </c>
      <c r="I78" s="441">
        <v>5663</v>
      </c>
      <c r="J78" s="441">
        <v>1382</v>
      </c>
      <c r="K78" s="441">
        <v>1382</v>
      </c>
      <c r="L78" s="441">
        <v>1382</v>
      </c>
      <c r="M78" s="441">
        <v>1382</v>
      </c>
      <c r="N78" s="441">
        <v>2548</v>
      </c>
      <c r="O78" s="441">
        <v>2183</v>
      </c>
      <c r="P78" s="388">
        <v>258</v>
      </c>
      <c r="Q78" s="325">
        <v>339</v>
      </c>
      <c r="R78" s="469">
        <f>SUM(R83:R85,R88:R90)</f>
        <v>4132.8144034300003</v>
      </c>
      <c r="S78" s="469">
        <f>SUM(S83:S85,S88:S90)</f>
        <v>372.10519910400001</v>
      </c>
      <c r="T78" s="166"/>
      <c r="U78" s="166"/>
    </row>
    <row r="79" spans="1:21" ht="43.15">
      <c r="A79" s="133">
        <v>22</v>
      </c>
      <c r="C79" s="9" t="s">
        <v>65</v>
      </c>
      <c r="D79" s="11" t="s">
        <v>66</v>
      </c>
      <c r="E79" s="441">
        <v>4320</v>
      </c>
      <c r="F79" s="441">
        <v>4509</v>
      </c>
      <c r="G79" s="441">
        <v>4093</v>
      </c>
      <c r="H79" s="441">
        <v>29902</v>
      </c>
      <c r="I79" s="441">
        <v>8887</v>
      </c>
      <c r="J79" s="441">
        <v>2106</v>
      </c>
      <c r="K79" s="441">
        <v>2106</v>
      </c>
      <c r="L79" s="441">
        <v>2106</v>
      </c>
      <c r="M79" s="441">
        <v>2106</v>
      </c>
      <c r="N79" s="441">
        <v>3458</v>
      </c>
      <c r="O79" s="441">
        <v>2986</v>
      </c>
      <c r="P79" s="441">
        <v>1092</v>
      </c>
      <c r="Q79" s="442">
        <v>876</v>
      </c>
      <c r="R79" s="266">
        <f>SUM(R83:R85,R88:R91)</f>
        <v>5189.2206494800002</v>
      </c>
      <c r="S79" s="266">
        <f>SUM(S83:S85,S88:S91)</f>
        <v>894.16728308400002</v>
      </c>
      <c r="T79" s="167"/>
      <c r="U79" s="167"/>
    </row>
    <row r="81" spans="1:24" ht="22.5" customHeight="1">
      <c r="C81" s="133"/>
      <c r="D81" s="471" t="s">
        <v>67</v>
      </c>
      <c r="E81" s="275"/>
      <c r="F81" s="275"/>
      <c r="G81" s="275"/>
      <c r="H81" s="275"/>
      <c r="I81" s="275"/>
      <c r="J81" s="275"/>
      <c r="K81" s="275"/>
      <c r="L81" s="275"/>
      <c r="M81" s="275"/>
      <c r="N81" s="275"/>
      <c r="O81" s="275"/>
      <c r="P81" s="275"/>
      <c r="Q81" s="275"/>
      <c r="R81" s="275"/>
      <c r="S81" s="275"/>
      <c r="T81" s="275"/>
      <c r="U81" s="275"/>
    </row>
    <row r="82" spans="1:24" ht="15" thickBot="1">
      <c r="A82" s="133" t="s">
        <v>68</v>
      </c>
      <c r="C82" s="133"/>
      <c r="D82" s="422" t="s">
        <v>57</v>
      </c>
      <c r="E82" s="443" t="s">
        <v>55</v>
      </c>
      <c r="F82" s="443" t="s">
        <v>55</v>
      </c>
      <c r="G82" s="443" t="s">
        <v>55</v>
      </c>
      <c r="H82" s="444">
        <v>26055</v>
      </c>
      <c r="I82" s="444">
        <v>4962</v>
      </c>
      <c r="J82" s="445">
        <v>1112</v>
      </c>
      <c r="K82" s="445">
        <v>1112</v>
      </c>
      <c r="L82" s="445">
        <v>1112</v>
      </c>
      <c r="M82" s="445">
        <v>1112</v>
      </c>
      <c r="N82" s="446">
        <v>2465</v>
      </c>
      <c r="O82" s="446">
        <v>1945</v>
      </c>
      <c r="P82" s="447">
        <v>0</v>
      </c>
      <c r="Q82" s="447">
        <v>0</v>
      </c>
      <c r="R82" s="447">
        <v>4114</v>
      </c>
      <c r="S82" s="447">
        <v>294</v>
      </c>
      <c r="T82" s="447"/>
      <c r="U82" s="447"/>
    </row>
    <row r="83" spans="1:24">
      <c r="B83" s="704" t="s">
        <v>69</v>
      </c>
      <c r="C83" s="279"/>
      <c r="D83" s="419" t="s">
        <v>59</v>
      </c>
      <c r="E83" s="448" t="s">
        <v>55</v>
      </c>
      <c r="F83" s="448" t="s">
        <v>55</v>
      </c>
      <c r="G83" s="448" t="s">
        <v>55</v>
      </c>
      <c r="H83" s="448">
        <f>H82*0.65</f>
        <v>16935.75</v>
      </c>
      <c r="I83" s="448">
        <f t="shared" ref="I83:Q83" si="7">I82*0.65</f>
        <v>3225.3</v>
      </c>
      <c r="J83" s="448">
        <f t="shared" si="7"/>
        <v>722.80000000000007</v>
      </c>
      <c r="K83" s="448">
        <f t="shared" si="7"/>
        <v>722.80000000000007</v>
      </c>
      <c r="L83" s="448">
        <f t="shared" si="7"/>
        <v>722.80000000000007</v>
      </c>
      <c r="M83" s="448">
        <f t="shared" si="7"/>
        <v>722.80000000000007</v>
      </c>
      <c r="N83" s="448">
        <f t="shared" si="7"/>
        <v>1602.25</v>
      </c>
      <c r="O83" s="448">
        <f t="shared" si="7"/>
        <v>1264.25</v>
      </c>
      <c r="P83" s="448">
        <f t="shared" si="7"/>
        <v>0</v>
      </c>
      <c r="Q83" s="448">
        <f t="shared" si="7"/>
        <v>0</v>
      </c>
      <c r="R83" s="448">
        <f>R82*0.65</f>
        <v>2674.1</v>
      </c>
      <c r="S83" s="448">
        <f>S82*0.65</f>
        <v>191.1</v>
      </c>
      <c r="T83" s="277"/>
      <c r="U83" s="293"/>
    </row>
    <row r="84" spans="1:24">
      <c r="B84" s="705"/>
      <c r="C84" s="133"/>
      <c r="D84" s="422" t="s">
        <v>60</v>
      </c>
      <c r="E84" s="449" t="s">
        <v>55</v>
      </c>
      <c r="F84" s="449" t="s">
        <v>55</v>
      </c>
      <c r="G84" s="449" t="s">
        <v>55</v>
      </c>
      <c r="H84" s="449">
        <f>H82*0.32</f>
        <v>8337.6</v>
      </c>
      <c r="I84" s="449">
        <f t="shared" ref="I84:Q84" si="8">I82*0.32</f>
        <v>1587.8400000000001</v>
      </c>
      <c r="J84" s="449">
        <f t="shared" si="8"/>
        <v>355.84000000000003</v>
      </c>
      <c r="K84" s="449">
        <f t="shared" si="8"/>
        <v>355.84000000000003</v>
      </c>
      <c r="L84" s="449">
        <f t="shared" si="8"/>
        <v>355.84000000000003</v>
      </c>
      <c r="M84" s="449">
        <f t="shared" si="8"/>
        <v>355.84000000000003</v>
      </c>
      <c r="N84" s="449">
        <f t="shared" si="8"/>
        <v>788.80000000000007</v>
      </c>
      <c r="O84" s="449">
        <f t="shared" si="8"/>
        <v>622.4</v>
      </c>
      <c r="P84" s="449">
        <f t="shared" si="8"/>
        <v>0</v>
      </c>
      <c r="Q84" s="449">
        <f t="shared" si="8"/>
        <v>0</v>
      </c>
      <c r="R84" s="449">
        <f>R82*0.32</f>
        <v>1316.48</v>
      </c>
      <c r="S84" s="449">
        <f>S82*0.32</f>
        <v>94.08</v>
      </c>
      <c r="U84" s="296"/>
    </row>
    <row r="85" spans="1:24" ht="15" thickBot="1">
      <c r="B85" s="706"/>
      <c r="C85" s="287"/>
      <c r="D85" s="285" t="s">
        <v>61</v>
      </c>
      <c r="E85" s="450" t="s">
        <v>55</v>
      </c>
      <c r="F85" s="450" t="s">
        <v>55</v>
      </c>
      <c r="G85" s="450" t="s">
        <v>55</v>
      </c>
      <c r="H85" s="450">
        <f>H82*0.03</f>
        <v>781.65</v>
      </c>
      <c r="I85" s="450">
        <f t="shared" ref="I85:Q85" si="9">I82*0.03</f>
        <v>148.85999999999999</v>
      </c>
      <c r="J85" s="450">
        <f t="shared" si="9"/>
        <v>33.36</v>
      </c>
      <c r="K85" s="450">
        <f t="shared" si="9"/>
        <v>33.36</v>
      </c>
      <c r="L85" s="450">
        <f t="shared" si="9"/>
        <v>33.36</v>
      </c>
      <c r="M85" s="450">
        <f t="shared" si="9"/>
        <v>33.36</v>
      </c>
      <c r="N85" s="450">
        <f t="shared" si="9"/>
        <v>73.95</v>
      </c>
      <c r="O85" s="450">
        <f t="shared" si="9"/>
        <v>58.349999999999994</v>
      </c>
      <c r="P85" s="450">
        <f t="shared" si="9"/>
        <v>0</v>
      </c>
      <c r="Q85" s="450">
        <f t="shared" si="9"/>
        <v>0</v>
      </c>
      <c r="R85" s="450">
        <f>R82*0.03</f>
        <v>123.42</v>
      </c>
      <c r="S85" s="450">
        <f>S82*0.03</f>
        <v>8.82</v>
      </c>
      <c r="T85" s="314"/>
      <c r="U85" s="315"/>
    </row>
    <row r="86" spans="1:24" ht="18">
      <c r="C86" s="133"/>
      <c r="D86" s="471" t="s">
        <v>70</v>
      </c>
      <c r="E86" s="275"/>
      <c r="F86" s="275"/>
      <c r="G86" s="275"/>
      <c r="H86" s="275"/>
      <c r="I86" s="275"/>
      <c r="J86" s="275"/>
      <c r="K86" s="275"/>
      <c r="L86" s="275"/>
      <c r="M86" s="275"/>
      <c r="N86" s="275"/>
      <c r="O86" s="275"/>
      <c r="P86" s="275"/>
      <c r="Q86" s="275"/>
      <c r="R86" s="275"/>
      <c r="S86" s="275"/>
      <c r="T86" s="275"/>
      <c r="U86" s="275"/>
    </row>
    <row r="87" spans="1:24">
      <c r="A87" s="133">
        <v>80</v>
      </c>
      <c r="C87" s="133"/>
      <c r="D87" s="422" t="s">
        <v>57</v>
      </c>
      <c r="E87" s="444">
        <v>4320</v>
      </c>
      <c r="F87" s="444">
        <v>4509</v>
      </c>
      <c r="G87" s="444">
        <v>4093</v>
      </c>
      <c r="H87" s="444">
        <v>3847</v>
      </c>
      <c r="I87" s="444">
        <v>3925</v>
      </c>
      <c r="J87" s="447">
        <v>995</v>
      </c>
      <c r="K87" s="447">
        <v>995</v>
      </c>
      <c r="L87" s="447">
        <v>995</v>
      </c>
      <c r="M87" s="447">
        <v>995</v>
      </c>
      <c r="N87" s="451">
        <v>993</v>
      </c>
      <c r="O87" s="446">
        <v>1041</v>
      </c>
      <c r="P87" s="445">
        <v>1092</v>
      </c>
      <c r="Q87" s="445">
        <v>876</v>
      </c>
      <c r="R87" s="445">
        <v>1075.22064948</v>
      </c>
      <c r="S87" s="642">
        <v>600</v>
      </c>
      <c r="T87" s="447"/>
      <c r="U87" s="447"/>
      <c r="V87" s="718" t="s">
        <v>71</v>
      </c>
      <c r="W87" s="718"/>
      <c r="X87">
        <v>19764</v>
      </c>
    </row>
    <row r="88" spans="1:24">
      <c r="B88" s="704" t="s">
        <v>72</v>
      </c>
      <c r="C88" s="418">
        <v>3.3899826000000001E-2</v>
      </c>
      <c r="D88" s="419" t="s">
        <v>59</v>
      </c>
      <c r="E88" s="448">
        <f>E92*0.65</f>
        <v>702</v>
      </c>
      <c r="F88" s="448">
        <f t="shared" ref="F88:O88" si="10">F92*0.65</f>
        <v>732.71249999999998</v>
      </c>
      <c r="G88" s="448">
        <f t="shared" si="10"/>
        <v>665.11250000000007</v>
      </c>
      <c r="H88" s="448">
        <f t="shared" si="10"/>
        <v>539.5</v>
      </c>
      <c r="I88" s="448">
        <f t="shared" si="10"/>
        <v>455.65000000000003</v>
      </c>
      <c r="J88" s="448">
        <f t="shared" si="10"/>
        <v>176.15</v>
      </c>
      <c r="K88" s="448">
        <f t="shared" si="10"/>
        <v>176.15</v>
      </c>
      <c r="L88" s="448">
        <f t="shared" si="10"/>
        <v>176.15</v>
      </c>
      <c r="M88" s="448">
        <f t="shared" si="10"/>
        <v>176.15</v>
      </c>
      <c r="N88" s="448">
        <f t="shared" si="10"/>
        <v>53.95</v>
      </c>
      <c r="O88" s="448">
        <f t="shared" si="10"/>
        <v>154.70000000000002</v>
      </c>
      <c r="P88" s="448">
        <f>P92*0.65</f>
        <v>167.70000000000002</v>
      </c>
      <c r="Q88" s="448">
        <v>220.35</v>
      </c>
      <c r="R88" s="448">
        <v>12.229362229500001</v>
      </c>
      <c r="S88" s="645">
        <v>50.768379417600009</v>
      </c>
      <c r="T88" s="277"/>
      <c r="U88" s="293"/>
      <c r="V88" s="718"/>
      <c r="W88" s="718"/>
    </row>
    <row r="89" spans="1:24">
      <c r="B89" s="705"/>
      <c r="C89" s="347">
        <v>2.9900462999999999E-2</v>
      </c>
      <c r="D89" s="422" t="s">
        <v>60</v>
      </c>
      <c r="E89" s="449">
        <f>E92*0.32</f>
        <v>345.6</v>
      </c>
      <c r="F89" s="449">
        <f t="shared" ref="F89:P89" si="11">F92*0.32</f>
        <v>360.72</v>
      </c>
      <c r="G89" s="449">
        <f t="shared" si="11"/>
        <v>327.44</v>
      </c>
      <c r="H89" s="449">
        <f t="shared" si="11"/>
        <v>265.60000000000002</v>
      </c>
      <c r="I89" s="449">
        <f t="shared" si="11"/>
        <v>224.32</v>
      </c>
      <c r="J89" s="449">
        <f t="shared" si="11"/>
        <v>86.72</v>
      </c>
      <c r="K89" s="449">
        <f t="shared" si="11"/>
        <v>86.72</v>
      </c>
      <c r="L89" s="449">
        <f t="shared" si="11"/>
        <v>86.72</v>
      </c>
      <c r="M89" s="449">
        <f t="shared" si="11"/>
        <v>86.72</v>
      </c>
      <c r="N89" s="449">
        <f t="shared" si="11"/>
        <v>26.560000000000002</v>
      </c>
      <c r="O89" s="449">
        <f t="shared" si="11"/>
        <v>76.16</v>
      </c>
      <c r="P89" s="449">
        <f t="shared" si="11"/>
        <v>82.56</v>
      </c>
      <c r="Q89" s="449">
        <v>108.48</v>
      </c>
      <c r="R89" s="449">
        <v>6.0206090976000013</v>
      </c>
      <c r="S89" s="644">
        <v>24.993663713280004</v>
      </c>
      <c r="U89" s="296"/>
      <c r="V89" s="718"/>
      <c r="W89" s="718"/>
    </row>
    <row r="90" spans="1:24" ht="15.75" customHeight="1">
      <c r="B90" s="706"/>
      <c r="C90" s="287"/>
      <c r="D90" s="285" t="s">
        <v>61</v>
      </c>
      <c r="E90" s="450">
        <f>E92*0.03</f>
        <v>32.4</v>
      </c>
      <c r="F90" s="450">
        <f t="shared" ref="F90:P90" si="12">F92*0.03</f>
        <v>33.817499999999995</v>
      </c>
      <c r="G90" s="450">
        <f t="shared" si="12"/>
        <v>30.697499999999998</v>
      </c>
      <c r="H90" s="450">
        <f t="shared" si="12"/>
        <v>24.9</v>
      </c>
      <c r="I90" s="450">
        <f t="shared" si="12"/>
        <v>21.029999999999998</v>
      </c>
      <c r="J90" s="450">
        <f t="shared" si="12"/>
        <v>8.129999999999999</v>
      </c>
      <c r="K90" s="450">
        <f t="shared" si="12"/>
        <v>8.129999999999999</v>
      </c>
      <c r="L90" s="450">
        <f t="shared" si="12"/>
        <v>8.129999999999999</v>
      </c>
      <c r="M90" s="450">
        <f t="shared" si="12"/>
        <v>8.129999999999999</v>
      </c>
      <c r="N90" s="450">
        <f t="shared" si="12"/>
        <v>2.4899999999999998</v>
      </c>
      <c r="O90" s="450">
        <f t="shared" si="12"/>
        <v>7.14</v>
      </c>
      <c r="P90" s="450">
        <f t="shared" si="12"/>
        <v>7.7399999999999993</v>
      </c>
      <c r="Q90" s="450">
        <v>10.17</v>
      </c>
      <c r="R90" s="450">
        <v>0.56443210290000001</v>
      </c>
      <c r="S90" s="646">
        <v>2.34315597312</v>
      </c>
      <c r="T90" s="314"/>
      <c r="U90" s="315"/>
      <c r="V90" s="718"/>
      <c r="W90" s="718"/>
    </row>
    <row r="91" spans="1:24">
      <c r="C91" s="133"/>
      <c r="D91" s="422" t="s">
        <v>42</v>
      </c>
      <c r="E91" s="449">
        <f t="shared" ref="E91:P91" si="13">E87-E92</f>
        <v>3240</v>
      </c>
      <c r="F91" s="449">
        <f t="shared" si="13"/>
        <v>3381.75</v>
      </c>
      <c r="G91" s="449">
        <f t="shared" si="13"/>
        <v>3069.75</v>
      </c>
      <c r="H91" s="449">
        <f t="shared" si="13"/>
        <v>3017</v>
      </c>
      <c r="I91" s="449">
        <f t="shared" si="13"/>
        <v>3224</v>
      </c>
      <c r="J91" s="449">
        <f t="shared" si="13"/>
        <v>724</v>
      </c>
      <c r="K91" s="449">
        <f t="shared" si="13"/>
        <v>724</v>
      </c>
      <c r="L91" s="449">
        <f t="shared" si="13"/>
        <v>724</v>
      </c>
      <c r="M91" s="449">
        <f t="shared" si="13"/>
        <v>724</v>
      </c>
      <c r="N91" s="449">
        <f t="shared" si="13"/>
        <v>910</v>
      </c>
      <c r="O91" s="449">
        <f t="shared" si="13"/>
        <v>803</v>
      </c>
      <c r="P91" s="449">
        <f t="shared" si="13"/>
        <v>834</v>
      </c>
      <c r="Q91" s="449">
        <v>537</v>
      </c>
      <c r="R91" s="449">
        <v>1056.4062460499999</v>
      </c>
      <c r="S91" s="644">
        <v>522.06208398000001</v>
      </c>
      <c r="V91" s="718"/>
      <c r="W91" s="718"/>
      <c r="X91">
        <v>17460</v>
      </c>
    </row>
    <row r="92" spans="1:24">
      <c r="A92" s="133">
        <v>72</v>
      </c>
      <c r="C92" s="133"/>
      <c r="D92" s="452" t="s">
        <v>73</v>
      </c>
      <c r="E92" s="453">
        <v>1080</v>
      </c>
      <c r="F92" s="453">
        <v>1127.25</v>
      </c>
      <c r="G92" s="453">
        <v>1023.25</v>
      </c>
      <c r="H92" s="453">
        <v>830</v>
      </c>
      <c r="I92" s="388">
        <v>701</v>
      </c>
      <c r="J92" s="453">
        <v>271</v>
      </c>
      <c r="K92" s="453">
        <v>271</v>
      </c>
      <c r="L92" s="453">
        <v>271</v>
      </c>
      <c r="M92" s="453">
        <v>271</v>
      </c>
      <c r="N92" s="453">
        <v>83</v>
      </c>
      <c r="O92" s="235">
        <v>238</v>
      </c>
      <c r="P92" s="453">
        <v>258</v>
      </c>
      <c r="Q92" s="454">
        <v>339</v>
      </c>
      <c r="R92" s="454">
        <v>18.814403430000002</v>
      </c>
      <c r="S92" s="643">
        <v>78.105199104000008</v>
      </c>
      <c r="T92" s="455"/>
      <c r="U92" s="455"/>
      <c r="V92" s="718"/>
      <c r="W92" s="718"/>
      <c r="X92">
        <v>2304</v>
      </c>
    </row>
    <row r="93" spans="1:24">
      <c r="N93" s="468"/>
    </row>
    <row r="96" spans="1:24" ht="28.9" customHeight="1">
      <c r="A96" s="701" t="s">
        <v>74</v>
      </c>
      <c r="B96" s="703" t="s">
        <v>75</v>
      </c>
      <c r="C96" s="703"/>
      <c r="D96" s="175">
        <v>3</v>
      </c>
      <c r="E96" s="456">
        <v>7807.708628034</v>
      </c>
      <c r="F96" s="456">
        <v>7834.7260470000001</v>
      </c>
      <c r="G96" s="456">
        <v>7747.5658473980002</v>
      </c>
      <c r="H96" s="456">
        <v>25038.097781643999</v>
      </c>
      <c r="I96" s="456">
        <v>18626.073171580003</v>
      </c>
      <c r="J96" s="456">
        <v>4871.7261058559998</v>
      </c>
      <c r="K96" s="456">
        <v>7848.402027264</v>
      </c>
      <c r="L96" s="456">
        <v>4470.6572644499993</v>
      </c>
      <c r="M96" s="456">
        <v>3487.3928113200004</v>
      </c>
      <c r="N96" s="456">
        <v>5987.6295850739998</v>
      </c>
      <c r="O96" s="456">
        <v>8732.4254282120019</v>
      </c>
      <c r="P96" s="456">
        <v>2914.877809826</v>
      </c>
      <c r="Q96" s="456">
        <v>280.98264901800002</v>
      </c>
      <c r="R96" s="470">
        <f t="shared" ref="R96:S98" si="14">SUM(R11,R30,R55,R68,R83,R88)</f>
        <v>7060.3561113574997</v>
      </c>
      <c r="S96" s="470">
        <f>SUM(S11,S30,S55,S68,S83,S88)</f>
        <v>6934.8127260756</v>
      </c>
    </row>
    <row r="97" spans="1:19">
      <c r="A97" s="701"/>
      <c r="B97" s="703" t="s">
        <v>75</v>
      </c>
      <c r="C97" s="703"/>
      <c r="D97" s="175">
        <v>2</v>
      </c>
      <c r="E97" s="456">
        <v>4823.5975154700009</v>
      </c>
      <c r="F97" s="456">
        <v>5302.8400332360006</v>
      </c>
      <c r="G97" s="456">
        <v>4950.9016688359998</v>
      </c>
      <c r="H97" s="456">
        <v>13192.829642488001</v>
      </c>
      <c r="I97" s="456">
        <v>10818.876112239999</v>
      </c>
      <c r="J97" s="456">
        <v>2126.8000414980002</v>
      </c>
      <c r="K97" s="456">
        <v>4889.7714598020011</v>
      </c>
      <c r="L97" s="456">
        <v>2265.2808307079999</v>
      </c>
      <c r="M97" s="456">
        <v>1510.1961063840001</v>
      </c>
      <c r="N97" s="456">
        <v>4015.6225269240008</v>
      </c>
      <c r="O97" s="456">
        <v>4650.6106124359994</v>
      </c>
      <c r="P97" s="456">
        <v>979.46204001799993</v>
      </c>
      <c r="Q97" s="456">
        <v>142.69465249800001</v>
      </c>
      <c r="R97" s="470">
        <f t="shared" si="14"/>
        <v>4264.8699065935998</v>
      </c>
      <c r="S97" s="470">
        <f t="shared" si="14"/>
        <v>4366.2811637752802</v>
      </c>
    </row>
    <row r="98" spans="1:19">
      <c r="A98" s="701"/>
      <c r="B98" s="703" t="s">
        <v>75</v>
      </c>
      <c r="C98" s="703"/>
      <c r="D98" s="175">
        <v>1</v>
      </c>
      <c r="E98" s="456">
        <v>36.162880686000001</v>
      </c>
      <c r="F98" s="456">
        <v>37.105783121999998</v>
      </c>
      <c r="G98" s="456">
        <v>33.341686427999996</v>
      </c>
      <c r="H98" s="456">
        <v>809.05858712399993</v>
      </c>
      <c r="I98" s="456">
        <v>298.02563683799997</v>
      </c>
      <c r="J98" s="456">
        <v>114.53729878199999</v>
      </c>
      <c r="K98" s="456">
        <v>115.520393736</v>
      </c>
      <c r="L98" s="456">
        <v>114.43559930399999</v>
      </c>
      <c r="M98" s="456">
        <v>114.33389982599999</v>
      </c>
      <c r="N98" s="456">
        <v>83.195098434000002</v>
      </c>
      <c r="O98" s="456">
        <v>166.47629704199997</v>
      </c>
      <c r="P98" s="456">
        <v>79.973398955999997</v>
      </c>
      <c r="Q98" s="456">
        <v>12.577799651999999</v>
      </c>
      <c r="R98" s="470">
        <f t="shared" si="14"/>
        <v>124.3912300149</v>
      </c>
      <c r="S98" s="470">
        <f>SUM(S13,S32,S57,S70,S85,S90)</f>
        <v>11.502154233120001</v>
      </c>
    </row>
    <row r="99" spans="1:19">
      <c r="A99" s="702"/>
      <c r="B99" s="703" t="s">
        <v>75</v>
      </c>
      <c r="C99" s="703"/>
      <c r="D99" s="457" t="s">
        <v>76</v>
      </c>
      <c r="E99" s="456">
        <v>39796.724670281998</v>
      </c>
      <c r="F99" s="456">
        <v>39567.439824914996</v>
      </c>
      <c r="G99" s="456">
        <v>39424.257839013</v>
      </c>
      <c r="H99" s="456">
        <v>40136.660687182994</v>
      </c>
      <c r="I99" s="456">
        <v>43409.534561351</v>
      </c>
      <c r="J99" s="456">
        <v>2516.3270642019997</v>
      </c>
      <c r="K99" s="456">
        <v>18953.691413044002</v>
      </c>
      <c r="L99" s="456">
        <v>11947.354164630999</v>
      </c>
      <c r="M99" s="456">
        <v>6317.7656528919997</v>
      </c>
      <c r="N99" s="456">
        <v>3116.8249557250001</v>
      </c>
      <c r="O99" s="456">
        <v>10754.619070715</v>
      </c>
      <c r="P99" s="456">
        <v>18474.356751927</v>
      </c>
      <c r="Q99" s="456">
        <v>7136.6935951469995</v>
      </c>
      <c r="R99" s="470">
        <f>SUM(R14,R33,R58,R91)</f>
        <v>5180.8165008630003</v>
      </c>
      <c r="S99" s="470">
        <f>SUM(S14,S33,S58,S91)</f>
        <v>9628.9843621920008</v>
      </c>
    </row>
    <row r="102" spans="1:19">
      <c r="R102" s="528"/>
    </row>
    <row r="103" spans="1:19">
      <c r="R103" s="528"/>
    </row>
    <row r="104" spans="1:19">
      <c r="R104" s="528"/>
    </row>
    <row r="105" spans="1:19">
      <c r="R105" s="528"/>
    </row>
  </sheetData>
  <mergeCells count="20">
    <mergeCell ref="B88:B90"/>
    <mergeCell ref="B11:B14"/>
    <mergeCell ref="B16:B21"/>
    <mergeCell ref="V23:V24"/>
    <mergeCell ref="B30:B33"/>
    <mergeCell ref="B35:B40"/>
    <mergeCell ref="B44:B49"/>
    <mergeCell ref="C44:C45"/>
    <mergeCell ref="B55:B58"/>
    <mergeCell ref="B59:B62"/>
    <mergeCell ref="B68:B70"/>
    <mergeCell ref="B72:B75"/>
    <mergeCell ref="B83:B85"/>
    <mergeCell ref="D54:E54"/>
    <mergeCell ref="V87:W92"/>
    <mergeCell ref="A96:A99"/>
    <mergeCell ref="B96:C96"/>
    <mergeCell ref="B97:C97"/>
    <mergeCell ref="B98:C98"/>
    <mergeCell ref="B99:C99"/>
  </mergeCells>
  <dataValidations count="1">
    <dataValidation type="custom" operator="greaterThanOrEqual" allowBlank="1" showInputMessage="1" showErrorMessage="1" error="This cell only accepts a number of &quot;NA&quot;_x000a_" sqref="T23:U24 E16:Q21 E52:E53 E43:E49 H44:I44 F43:Q43 J44:Q45 F44:G45 F46:Q49 N62:Q62 E61:M62 R3:U3 E8:Q9 E27:Q40 R5:U17 E59:Q60 F52:Q54 R78:U79" xr:uid="{447D8665-3C8D-4BDD-AAF7-3E174AD059A1}">
      <formula1>OR(AND(ISNUMBER(E3), E3&gt;=0), E3 ="NA")</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2D18-CCE6-4A1E-8BDA-6002A603AEC3}">
  <sheetPr>
    <tabColor rgb="FFFFFF00"/>
  </sheetPr>
  <dimension ref="A1:V103"/>
  <sheetViews>
    <sheetView zoomScale="80" zoomScaleNormal="80" workbookViewId="0">
      <pane ySplit="2" topLeftCell="A93" activePane="bottomLeft" state="frozen"/>
      <selection pane="bottomLeft" activeCell="J100" sqref="J100:J103"/>
    </sheetView>
  </sheetViews>
  <sheetFormatPr defaultColWidth="8.85546875" defaultRowHeight="14.45"/>
  <cols>
    <col min="1" max="1" width="12.42578125" style="472" bestFit="1" customWidth="1"/>
    <col min="2" max="2" width="42.7109375" style="472" bestFit="1" customWidth="1"/>
    <col min="3" max="3" width="16.7109375" style="472" customWidth="1"/>
    <col min="4" max="4" width="37.5703125" style="472" customWidth="1"/>
    <col min="5" max="9" width="9.85546875" style="472" customWidth="1"/>
    <col min="10" max="14" width="8.85546875" style="472"/>
    <col min="15" max="15" width="15.7109375" style="472" customWidth="1"/>
    <col min="16" max="16" width="7.140625" style="472" bestFit="1" customWidth="1"/>
    <col min="17" max="17" width="8.28515625" style="472" customWidth="1"/>
    <col min="18" max="16384" width="8.85546875" style="472"/>
  </cols>
  <sheetData>
    <row r="1" spans="1:22">
      <c r="B1" s="473" t="s">
        <v>27</v>
      </c>
      <c r="C1" s="474"/>
      <c r="D1" s="474"/>
      <c r="E1" s="474" t="s">
        <v>77</v>
      </c>
      <c r="F1" s="474" t="s">
        <v>25</v>
      </c>
      <c r="G1" s="474" t="s">
        <v>78</v>
      </c>
      <c r="H1" s="474" t="s">
        <v>79</v>
      </c>
      <c r="I1" s="474" t="s">
        <v>77</v>
      </c>
      <c r="J1" s="474" t="s">
        <v>25</v>
      </c>
      <c r="K1" s="474" t="s">
        <v>78</v>
      </c>
      <c r="L1" s="474" t="s">
        <v>79</v>
      </c>
      <c r="M1" s="474"/>
    </row>
    <row r="2" spans="1:22">
      <c r="A2" s="475" t="s">
        <v>28</v>
      </c>
      <c r="B2" s="476" t="s">
        <v>29</v>
      </c>
      <c r="C2" s="477" t="s">
        <v>30</v>
      </c>
      <c r="D2" s="477" t="s">
        <v>31</v>
      </c>
      <c r="E2" s="477">
        <v>2021</v>
      </c>
      <c r="F2" s="477">
        <v>2021</v>
      </c>
      <c r="G2" s="477">
        <v>2021</v>
      </c>
      <c r="H2" s="477">
        <v>2021</v>
      </c>
      <c r="I2" s="477">
        <v>2022</v>
      </c>
      <c r="J2" s="477">
        <v>2022</v>
      </c>
      <c r="K2" s="477">
        <v>2022</v>
      </c>
      <c r="L2" s="477">
        <v>2022</v>
      </c>
      <c r="M2" s="657"/>
    </row>
    <row r="3" spans="1:22" ht="43.15">
      <c r="A3" s="478">
        <v>32</v>
      </c>
      <c r="B3" s="479" t="s">
        <v>80</v>
      </c>
      <c r="C3" s="472" t="s">
        <v>81</v>
      </c>
      <c r="D3" s="479" t="s">
        <v>82</v>
      </c>
      <c r="E3" s="480">
        <f>SUM(E10:E12)</f>
        <v>455.98978723404252</v>
      </c>
      <c r="F3" s="480">
        <f t="shared" ref="F3:H3" si="0">SUM(F10:F12)</f>
        <v>1089.9268085106382</v>
      </c>
      <c r="G3" s="480">
        <f t="shared" si="0"/>
        <v>1245.6306382978723</v>
      </c>
      <c r="H3" s="480">
        <f t="shared" si="0"/>
        <v>878.6144680851063</v>
      </c>
      <c r="I3" s="481">
        <f>SUM(I10:I12)</f>
        <v>189.06893617021277</v>
      </c>
      <c r="J3" s="481">
        <f>SUM(J10:J12)</f>
        <v>867.49276595744675</v>
      </c>
      <c r="O3" s="719" t="s">
        <v>83</v>
      </c>
      <c r="P3" s="719"/>
      <c r="Q3" s="719"/>
      <c r="R3" s="719"/>
      <c r="S3" s="719"/>
      <c r="T3" s="719"/>
    </row>
    <row r="4" spans="1:22">
      <c r="I4" s="482"/>
      <c r="J4" s="482"/>
    </row>
    <row r="5" spans="1:22" ht="28.9">
      <c r="A5" s="478">
        <v>44</v>
      </c>
      <c r="B5" s="483" t="s">
        <v>84</v>
      </c>
      <c r="C5" s="484" t="s">
        <v>85</v>
      </c>
      <c r="D5" s="483" t="s">
        <v>86</v>
      </c>
      <c r="E5" s="480">
        <f>SUM(E10:E13)</f>
        <v>1757.2289361702126</v>
      </c>
      <c r="F5" s="480">
        <f t="shared" ref="F5:I5" si="1">SUM(F10:F13)</f>
        <v>2202.0970212765956</v>
      </c>
      <c r="G5" s="480">
        <f t="shared" si="1"/>
        <v>2836.0340425531917</v>
      </c>
      <c r="H5" s="480">
        <f t="shared" si="1"/>
        <v>2502.3829787234044</v>
      </c>
      <c r="I5" s="481">
        <f t="shared" si="1"/>
        <v>1323.4825531914894</v>
      </c>
      <c r="J5" s="481">
        <f t="shared" ref="J5" si="2">SUM(J10:J13)</f>
        <v>1924.0544680851067</v>
      </c>
    </row>
    <row r="8" spans="1:22">
      <c r="B8" s="475"/>
      <c r="C8" s="475"/>
      <c r="D8" s="475"/>
    </row>
    <row r="9" spans="1:22" ht="18">
      <c r="B9" s="475"/>
      <c r="C9" s="475"/>
      <c r="D9" s="720" t="s">
        <v>87</v>
      </c>
      <c r="E9" s="720"/>
      <c r="F9" s="720"/>
      <c r="G9" s="720"/>
      <c r="H9" s="720"/>
      <c r="I9" s="720"/>
      <c r="N9" s="485" t="s">
        <v>88</v>
      </c>
      <c r="O9" s="721" t="s">
        <v>89</v>
      </c>
      <c r="P9" s="721"/>
      <c r="Q9" s="721"/>
      <c r="R9" s="721"/>
      <c r="S9" s="721"/>
      <c r="T9" s="721"/>
      <c r="U9" s="721"/>
      <c r="V9" s="721"/>
    </row>
    <row r="10" spans="1:22" ht="14.45" customHeight="1">
      <c r="A10" s="722" t="s">
        <v>90</v>
      </c>
      <c r="B10" s="725" t="s">
        <v>41</v>
      </c>
      <c r="C10" s="486" t="s">
        <v>88</v>
      </c>
      <c r="D10" s="487">
        <v>3</v>
      </c>
      <c r="E10" s="488">
        <f>E14*0.65</f>
        <v>296.39336170212766</v>
      </c>
      <c r="F10" s="488">
        <f t="shared" ref="F10:I10" si="3">F14*0.65</f>
        <v>708.45242553191486</v>
      </c>
      <c r="G10" s="488">
        <f t="shared" si="3"/>
        <v>809.65991489361704</v>
      </c>
      <c r="H10" s="488">
        <f t="shared" si="3"/>
        <v>571.09940425531909</v>
      </c>
      <c r="I10" s="491">
        <f t="shared" si="3"/>
        <v>122.8948085106383</v>
      </c>
      <c r="J10" s="491">
        <f t="shared" ref="J10" si="4">J14*0.65</f>
        <v>563.87029787234042</v>
      </c>
      <c r="O10" s="721"/>
      <c r="P10" s="721"/>
      <c r="Q10" s="721"/>
      <c r="R10" s="721"/>
      <c r="S10" s="721"/>
      <c r="T10" s="721"/>
      <c r="U10" s="721"/>
      <c r="V10" s="721"/>
    </row>
    <row r="11" spans="1:22">
      <c r="A11" s="723"/>
      <c r="B11" s="726"/>
      <c r="C11" s="489"/>
      <c r="D11" s="490">
        <v>2</v>
      </c>
      <c r="E11" s="491">
        <f>E14*0.35</f>
        <v>159.59642553191486</v>
      </c>
      <c r="F11" s="491">
        <f t="shared" ref="F11:I11" si="5">F14*0.35</f>
        <v>381.47438297872338</v>
      </c>
      <c r="G11" s="491">
        <f t="shared" si="5"/>
        <v>435.9707234042553</v>
      </c>
      <c r="H11" s="491">
        <f t="shared" si="5"/>
        <v>307.51506382978721</v>
      </c>
      <c r="I11" s="491">
        <f t="shared" si="5"/>
        <v>66.174127659574467</v>
      </c>
      <c r="J11" s="491">
        <f t="shared" ref="J11" si="6">J14*0.35</f>
        <v>303.62246808510633</v>
      </c>
      <c r="O11" s="721"/>
      <c r="P11" s="721"/>
      <c r="Q11" s="721"/>
      <c r="R11" s="721"/>
      <c r="S11" s="721"/>
      <c r="T11" s="721"/>
      <c r="U11" s="721"/>
      <c r="V11" s="721"/>
    </row>
    <row r="12" spans="1:22">
      <c r="A12" s="723"/>
      <c r="B12" s="726"/>
      <c r="C12" s="489"/>
      <c r="D12" s="490">
        <v>1</v>
      </c>
      <c r="E12" s="492" t="s">
        <v>91</v>
      </c>
      <c r="F12" s="492" t="s">
        <v>91</v>
      </c>
      <c r="G12" s="492" t="s">
        <v>91</v>
      </c>
      <c r="H12" s="492" t="s">
        <v>91</v>
      </c>
      <c r="I12" s="492" t="s">
        <v>91</v>
      </c>
      <c r="J12" s="492" t="s">
        <v>91</v>
      </c>
    </row>
    <row r="13" spans="1:22">
      <c r="A13" s="723"/>
      <c r="B13" s="726"/>
      <c r="C13" s="489"/>
      <c r="D13" s="493" t="s">
        <v>42</v>
      </c>
      <c r="E13" s="494">
        <f>E15-E14</f>
        <v>1301.2391489361701</v>
      </c>
      <c r="F13" s="494">
        <f t="shared" ref="F13:I13" si="7">F15-F14</f>
        <v>1112.1702127659573</v>
      </c>
      <c r="G13" s="494">
        <f t="shared" si="7"/>
        <v>1590.4034042553194</v>
      </c>
      <c r="H13" s="494">
        <f t="shared" si="7"/>
        <v>1623.7685106382983</v>
      </c>
      <c r="I13" s="494">
        <f t="shared" si="7"/>
        <v>1134.4136170212767</v>
      </c>
      <c r="J13" s="494">
        <f t="shared" ref="J13" si="8">J15-J14</f>
        <v>1056.5617021276598</v>
      </c>
      <c r="O13" s="495" t="s">
        <v>92</v>
      </c>
      <c r="P13" s="496">
        <v>13068.295702999996</v>
      </c>
      <c r="Q13" s="495" t="s">
        <v>93</v>
      </c>
      <c r="R13" s="495"/>
      <c r="S13" s="495"/>
      <c r="T13" s="495"/>
    </row>
    <row r="14" spans="1:22">
      <c r="A14" s="723"/>
      <c r="B14" s="726"/>
      <c r="C14" s="489"/>
      <c r="D14" s="493" t="s">
        <v>94</v>
      </c>
      <c r="E14" s="494">
        <f>E18/1175*13068</f>
        <v>455.98978723404252</v>
      </c>
      <c r="F14" s="494">
        <f t="shared" ref="F14:I15" si="9">F18/1175*13068</f>
        <v>1089.9268085106382</v>
      </c>
      <c r="G14" s="494">
        <f t="shared" si="9"/>
        <v>1245.6306382978723</v>
      </c>
      <c r="H14" s="494">
        <f t="shared" si="9"/>
        <v>878.6144680851063</v>
      </c>
      <c r="I14" s="494">
        <f t="shared" si="9"/>
        <v>189.06893617021277</v>
      </c>
      <c r="J14" s="494">
        <f t="shared" ref="J14" si="10">J18/1175*13068</f>
        <v>867.49276595744675</v>
      </c>
    </row>
    <row r="15" spans="1:22">
      <c r="A15" s="723"/>
      <c r="B15" s="727"/>
      <c r="C15" s="497"/>
      <c r="D15" s="498" t="s">
        <v>95</v>
      </c>
      <c r="E15" s="499">
        <f>E19/1175*13068</f>
        <v>1757.2289361702126</v>
      </c>
      <c r="F15" s="499">
        <f t="shared" si="9"/>
        <v>2202.0970212765956</v>
      </c>
      <c r="G15" s="499">
        <f t="shared" si="9"/>
        <v>2836.0340425531917</v>
      </c>
      <c r="H15" s="499">
        <f t="shared" si="9"/>
        <v>2502.3829787234044</v>
      </c>
      <c r="I15" s="494">
        <f>I19/1175*13068</f>
        <v>1323.4825531914894</v>
      </c>
      <c r="J15" s="494">
        <f t="shared" ref="J15" si="11">J19/1175*13068</f>
        <v>1924.0544680851065</v>
      </c>
    </row>
    <row r="16" spans="1:22">
      <c r="A16" s="723"/>
      <c r="B16" s="500"/>
    </row>
    <row r="17" spans="1:22">
      <c r="A17" s="723"/>
      <c r="B17" s="728" t="s">
        <v>96</v>
      </c>
      <c r="C17" s="501"/>
      <c r="D17" s="502" t="s">
        <v>42</v>
      </c>
      <c r="E17" s="503">
        <f>E19-E18</f>
        <v>117</v>
      </c>
      <c r="F17" s="503">
        <f t="shared" ref="F17:J17" si="12">F19-F18</f>
        <v>100</v>
      </c>
      <c r="G17" s="503">
        <f t="shared" si="12"/>
        <v>143</v>
      </c>
      <c r="H17" s="503">
        <f t="shared" si="12"/>
        <v>146</v>
      </c>
      <c r="I17" s="472">
        <f t="shared" si="12"/>
        <v>102</v>
      </c>
      <c r="J17" s="472">
        <f t="shared" si="12"/>
        <v>95</v>
      </c>
    </row>
    <row r="18" spans="1:22">
      <c r="A18" s="723"/>
      <c r="B18" s="729"/>
      <c r="C18" s="504"/>
      <c r="D18" s="493" t="s">
        <v>94</v>
      </c>
      <c r="E18" s="472">
        <v>41</v>
      </c>
      <c r="F18" s="472">
        <v>98</v>
      </c>
      <c r="G18" s="472">
        <v>112</v>
      </c>
      <c r="H18" s="472">
        <v>79</v>
      </c>
      <c r="I18" s="472">
        <v>17</v>
      </c>
      <c r="J18" s="472">
        <v>78</v>
      </c>
    </row>
    <row r="19" spans="1:22">
      <c r="A19" s="724"/>
      <c r="B19" s="730"/>
      <c r="C19" s="505"/>
      <c r="D19" s="498" t="s">
        <v>95</v>
      </c>
      <c r="E19" s="506">
        <v>158</v>
      </c>
      <c r="F19" s="506">
        <v>198</v>
      </c>
      <c r="G19" s="506">
        <v>255</v>
      </c>
      <c r="H19" s="506">
        <v>225</v>
      </c>
      <c r="I19" s="472">
        <v>119</v>
      </c>
      <c r="J19" s="472">
        <v>173</v>
      </c>
    </row>
    <row r="20" spans="1:22">
      <c r="A20" s="507"/>
    </row>
    <row r="22" spans="1:22" ht="43.15">
      <c r="A22" s="478">
        <v>33</v>
      </c>
      <c r="B22" s="483" t="s">
        <v>80</v>
      </c>
      <c r="C22" s="483" t="s">
        <v>97</v>
      </c>
      <c r="D22" s="483" t="s">
        <v>98</v>
      </c>
      <c r="E22" s="508">
        <f>SUM(E28:E30,E40:E42,E56:E58)</f>
        <v>1420.6571314878947</v>
      </c>
      <c r="F22" s="508">
        <f t="shared" ref="F22:I22" si="13">SUM(F28:F30,F40:F42,F56:F58)</f>
        <v>3267.6264825717044</v>
      </c>
      <c r="G22" s="508">
        <f t="shared" si="13"/>
        <v>1585.5294197965152</v>
      </c>
      <c r="H22" s="508">
        <f t="shared" si="13"/>
        <v>451.5936277789109</v>
      </c>
      <c r="I22" s="508">
        <f t="shared" si="13"/>
        <v>1529.4343450061015</v>
      </c>
      <c r="J22" s="508">
        <f>SUM(J28:J30,J40:J42,J56:J58)</f>
        <v>2672.8783536755091</v>
      </c>
    </row>
    <row r="23" spans="1:22">
      <c r="A23" s="478"/>
      <c r="B23" s="483"/>
      <c r="C23" s="483"/>
      <c r="D23" s="483"/>
      <c r="E23" s="509"/>
      <c r="F23" s="509"/>
      <c r="G23" s="509"/>
      <c r="H23" s="509"/>
      <c r="I23" s="509"/>
      <c r="J23" s="509"/>
    </row>
    <row r="24" spans="1:22" ht="28.9">
      <c r="A24" s="478">
        <v>45</v>
      </c>
      <c r="B24" s="483" t="s">
        <v>84</v>
      </c>
      <c r="C24" s="483"/>
      <c r="D24" s="483" t="s">
        <v>99</v>
      </c>
      <c r="E24" s="481">
        <f>SUM(E28:E31,E40:E43,E56:E59)</f>
        <v>1957.6241545671637</v>
      </c>
      <c r="F24" s="481">
        <f t="shared" ref="F24:I24" si="14">SUM(F28:F31,F40:F43,F56:F59)</f>
        <v>3938.7278163857509</v>
      </c>
      <c r="G24" s="481">
        <f t="shared" si="14"/>
        <v>1954.3264678941896</v>
      </c>
      <c r="H24" s="481">
        <f t="shared" si="14"/>
        <v>896.46171288529388</v>
      </c>
      <c r="I24" s="481">
        <f t="shared" si="14"/>
        <v>1796.4739212622585</v>
      </c>
      <c r="J24" s="481">
        <f>SUM(J28:J31,J40:J43,J56:J59)</f>
        <v>3166.9822549856208</v>
      </c>
    </row>
    <row r="25" spans="1:22">
      <c r="A25" s="478"/>
      <c r="B25" s="483"/>
      <c r="C25" s="483"/>
      <c r="D25" s="483"/>
    </row>
    <row r="26" spans="1:22">
      <c r="B26" s="483"/>
      <c r="C26" s="483"/>
      <c r="D26" s="483"/>
    </row>
    <row r="27" spans="1:22" ht="18">
      <c r="B27" s="475"/>
      <c r="C27" s="475"/>
      <c r="D27" s="720" t="s">
        <v>100</v>
      </c>
      <c r="E27" s="720"/>
      <c r="F27" s="720"/>
      <c r="G27" s="720"/>
      <c r="H27" s="720"/>
      <c r="I27" s="720"/>
    </row>
    <row r="28" spans="1:22" ht="15.6">
      <c r="B28" s="725" t="s">
        <v>41</v>
      </c>
      <c r="C28" s="486" t="s">
        <v>88</v>
      </c>
      <c r="D28" s="487">
        <v>3</v>
      </c>
      <c r="E28" s="488">
        <f>E32*0.65</f>
        <v>202.41497872340426</v>
      </c>
      <c r="F28" s="488">
        <f t="shared" ref="F28:I28" si="15">F32*0.65</f>
        <v>209.64408510638302</v>
      </c>
      <c r="G28" s="488">
        <f t="shared" si="15"/>
        <v>477.1210212765958</v>
      </c>
      <c r="H28" s="488">
        <f t="shared" si="15"/>
        <v>274.70604255319148</v>
      </c>
      <c r="I28" s="491">
        <f t="shared" si="15"/>
        <v>238.5605106382979</v>
      </c>
      <c r="J28" s="491">
        <f t="shared" ref="J28" si="16">J32*0.65</f>
        <v>375.91353191489361</v>
      </c>
      <c r="M28" s="731" t="s">
        <v>101</v>
      </c>
      <c r="N28" s="485" t="s">
        <v>88</v>
      </c>
      <c r="O28" s="721" t="s">
        <v>89</v>
      </c>
      <c r="P28" s="721"/>
      <c r="Q28" s="721"/>
      <c r="R28" s="721"/>
      <c r="S28" s="721"/>
      <c r="T28" s="721"/>
      <c r="U28" s="721"/>
      <c r="V28" s="721"/>
    </row>
    <row r="29" spans="1:22">
      <c r="B29" s="726"/>
      <c r="C29" s="489"/>
      <c r="D29" s="490">
        <v>2</v>
      </c>
      <c r="E29" s="491">
        <f>E32*0.35</f>
        <v>108.99268085106382</v>
      </c>
      <c r="F29" s="491">
        <f t="shared" ref="F29:I29" si="17">F32*0.35</f>
        <v>112.88527659574468</v>
      </c>
      <c r="G29" s="491">
        <f t="shared" si="17"/>
        <v>256.91131914893617</v>
      </c>
      <c r="H29" s="491">
        <f t="shared" si="17"/>
        <v>147.91863829787232</v>
      </c>
      <c r="I29" s="491">
        <f t="shared" si="17"/>
        <v>128.45565957446809</v>
      </c>
      <c r="J29" s="491">
        <f t="shared" ref="J29" si="18">J32*0.35</f>
        <v>202.41497872340423</v>
      </c>
      <c r="M29" s="732"/>
      <c r="O29" s="721"/>
      <c r="P29" s="721"/>
      <c r="Q29" s="721"/>
      <c r="R29" s="721"/>
      <c r="S29" s="721"/>
      <c r="T29" s="721"/>
      <c r="U29" s="721"/>
      <c r="V29" s="721"/>
    </row>
    <row r="30" spans="1:22">
      <c r="B30" s="726"/>
      <c r="C30" s="489"/>
      <c r="D30" s="490">
        <v>1</v>
      </c>
      <c r="E30" s="492" t="s">
        <v>91</v>
      </c>
      <c r="F30" s="492" t="s">
        <v>91</v>
      </c>
      <c r="G30" s="492" t="s">
        <v>91</v>
      </c>
      <c r="H30" s="492" t="s">
        <v>91</v>
      </c>
      <c r="I30" s="492" t="s">
        <v>91</v>
      </c>
      <c r="J30" s="492" t="s">
        <v>91</v>
      </c>
      <c r="M30" s="732"/>
      <c r="O30" s="721"/>
      <c r="P30" s="721"/>
      <c r="Q30" s="721"/>
      <c r="R30" s="721"/>
      <c r="S30" s="721"/>
      <c r="T30" s="721"/>
      <c r="U30" s="721"/>
      <c r="V30" s="721"/>
    </row>
    <row r="31" spans="1:22">
      <c r="B31" s="726"/>
      <c r="C31" s="489"/>
      <c r="D31" s="493" t="s">
        <v>42</v>
      </c>
      <c r="E31" s="494">
        <f>E33-E32</f>
        <v>522.71999999999991</v>
      </c>
      <c r="F31" s="494">
        <f t="shared" ref="F31:I31" si="19">F33-F32</f>
        <v>667.30212765957435</v>
      </c>
      <c r="G31" s="494">
        <f t="shared" si="19"/>
        <v>367.01617021276581</v>
      </c>
      <c r="H31" s="494">
        <f t="shared" si="19"/>
        <v>444.86808510638292</v>
      </c>
      <c r="I31" s="494">
        <f t="shared" si="19"/>
        <v>266.92085106382973</v>
      </c>
      <c r="J31" s="494">
        <f t="shared" ref="J31" si="20">J33-J32</f>
        <v>489.35489361702128</v>
      </c>
      <c r="M31" s="732"/>
    </row>
    <row r="32" spans="1:22">
      <c r="A32" s="478">
        <v>82</v>
      </c>
      <c r="B32" s="726"/>
      <c r="C32" s="489"/>
      <c r="D32" s="493" t="s">
        <v>94</v>
      </c>
      <c r="E32" s="480">
        <f>E36/1175*13068</f>
        <v>311.40765957446808</v>
      </c>
      <c r="F32" s="480">
        <f t="shared" ref="F32:I33" si="21">F36/1175*13068</f>
        <v>322.52936170212769</v>
      </c>
      <c r="G32" s="480">
        <f t="shared" si="21"/>
        <v>734.03234042553197</v>
      </c>
      <c r="H32" s="480">
        <f t="shared" si="21"/>
        <v>422.62468085106383</v>
      </c>
      <c r="I32" s="658">
        <f t="shared" si="21"/>
        <v>367.01617021276599</v>
      </c>
      <c r="J32" s="658">
        <f t="shared" ref="J32" si="22">J36/1175*13068</f>
        <v>578.32851063829787</v>
      </c>
      <c r="K32" s="658"/>
      <c r="L32" s="658"/>
      <c r="M32" s="732"/>
      <c r="O32" s="495" t="s">
        <v>92</v>
      </c>
      <c r="P32" s="496">
        <v>13068.295702999996</v>
      </c>
      <c r="Q32" s="495" t="s">
        <v>93</v>
      </c>
      <c r="R32" s="495"/>
      <c r="S32" s="495"/>
      <c r="T32" s="495"/>
    </row>
    <row r="33" spans="1:13">
      <c r="A33" s="478">
        <v>89</v>
      </c>
      <c r="B33" s="727"/>
      <c r="C33" s="497"/>
      <c r="D33" s="498" t="s">
        <v>95</v>
      </c>
      <c r="E33" s="510">
        <f>E37/1175*13068</f>
        <v>834.127659574468</v>
      </c>
      <c r="F33" s="510">
        <f t="shared" si="21"/>
        <v>989.8314893617021</v>
      </c>
      <c r="G33" s="510">
        <f t="shared" si="21"/>
        <v>1101.0485106382978</v>
      </c>
      <c r="H33" s="510">
        <f t="shared" si="21"/>
        <v>867.49276595744675</v>
      </c>
      <c r="I33" s="658">
        <f t="shared" si="21"/>
        <v>633.93702127659571</v>
      </c>
      <c r="J33" s="658">
        <f t="shared" ref="J33" si="23">J37/1175*13068</f>
        <v>1067.6834042553191</v>
      </c>
      <c r="K33" s="658"/>
      <c r="L33" s="658"/>
      <c r="M33" s="732"/>
    </row>
    <row r="34" spans="1:13">
      <c r="B34" s="500"/>
      <c r="M34" s="732"/>
    </row>
    <row r="35" spans="1:13">
      <c r="B35" s="728" t="s">
        <v>96</v>
      </c>
      <c r="C35" s="501"/>
      <c r="D35" s="502" t="s">
        <v>42</v>
      </c>
      <c r="E35" s="503">
        <f>E37-E36</f>
        <v>47</v>
      </c>
      <c r="F35" s="503">
        <f t="shared" ref="F35:J35" si="24">F37-F36</f>
        <v>60</v>
      </c>
      <c r="G35" s="503">
        <f t="shared" si="24"/>
        <v>33</v>
      </c>
      <c r="H35" s="503">
        <f t="shared" si="24"/>
        <v>40</v>
      </c>
      <c r="I35" s="472">
        <f t="shared" si="24"/>
        <v>24</v>
      </c>
      <c r="J35" s="472">
        <f t="shared" si="24"/>
        <v>44</v>
      </c>
      <c r="M35" s="732"/>
    </row>
    <row r="36" spans="1:13">
      <c r="B36" s="729"/>
      <c r="C36" s="504"/>
      <c r="D36" s="493" t="s">
        <v>94</v>
      </c>
      <c r="E36" s="472">
        <v>28</v>
      </c>
      <c r="F36" s="472">
        <v>29</v>
      </c>
      <c r="G36" s="472">
        <v>66</v>
      </c>
      <c r="H36" s="472">
        <v>38</v>
      </c>
      <c r="I36" s="472">
        <v>33</v>
      </c>
      <c r="J36" s="472">
        <v>52</v>
      </c>
      <c r="M36" s="732"/>
    </row>
    <row r="37" spans="1:13">
      <c r="B37" s="730"/>
      <c r="C37" s="505"/>
      <c r="D37" s="498" t="s">
        <v>95</v>
      </c>
      <c r="E37" s="506">
        <v>75</v>
      </c>
      <c r="F37" s="506">
        <v>89</v>
      </c>
      <c r="G37" s="506">
        <v>99</v>
      </c>
      <c r="H37" s="506">
        <v>78</v>
      </c>
      <c r="I37" s="472">
        <v>57</v>
      </c>
      <c r="J37" s="472">
        <v>96</v>
      </c>
      <c r="M37" s="733"/>
    </row>
    <row r="39" spans="1:13" ht="18">
      <c r="B39" s="475"/>
      <c r="C39" s="475"/>
      <c r="D39" s="720" t="s">
        <v>102</v>
      </c>
      <c r="E39" s="720"/>
      <c r="F39" s="720"/>
      <c r="G39" s="720"/>
      <c r="H39" s="720"/>
      <c r="I39" s="720"/>
    </row>
    <row r="40" spans="1:13" ht="14.45" customHeight="1">
      <c r="B40" s="725" t="s">
        <v>41</v>
      </c>
      <c r="C40" s="511">
        <v>0.11872519232724248</v>
      </c>
      <c r="D40" s="487">
        <v>3</v>
      </c>
      <c r="E40" s="488">
        <f>E47*C40</f>
        <v>297.88150754905138</v>
      </c>
      <c r="F40" s="488">
        <f>F47*C40</f>
        <v>637.67300798961935</v>
      </c>
      <c r="G40" s="488">
        <f>G47*C40</f>
        <v>234.83843042328562</v>
      </c>
      <c r="H40" s="488">
        <v>0</v>
      </c>
      <c r="I40" s="491">
        <f>I47*C40</f>
        <v>189.36668176195175</v>
      </c>
      <c r="J40" s="491">
        <f>J47*C40</f>
        <v>703.92166530822067</v>
      </c>
      <c r="M40" s="731" t="s">
        <v>103</v>
      </c>
    </row>
    <row r="41" spans="1:13">
      <c r="B41" s="726"/>
      <c r="C41" s="489"/>
      <c r="D41" s="490">
        <v>2</v>
      </c>
      <c r="E41" s="491">
        <f>E48*C40</f>
        <v>265.23207965905971</v>
      </c>
      <c r="F41" s="491">
        <f>F48*C40</f>
        <v>797.95201763139664</v>
      </c>
      <c r="G41" s="491">
        <f>G48*C40</f>
        <v>260.00817119666101</v>
      </c>
      <c r="H41" s="491">
        <v>0</v>
      </c>
      <c r="I41" s="491">
        <f>I48*C40</f>
        <v>183.07424656860789</v>
      </c>
      <c r="J41" s="491">
        <f>J48*C40</f>
        <v>520.84741873961275</v>
      </c>
      <c r="M41" s="732"/>
    </row>
    <row r="42" spans="1:13">
      <c r="B42" s="726"/>
      <c r="C42" s="489"/>
      <c r="D42" s="490">
        <v>1</v>
      </c>
      <c r="E42" s="472" t="s">
        <v>91</v>
      </c>
      <c r="F42" s="472" t="s">
        <v>91</v>
      </c>
      <c r="G42" s="472" t="s">
        <v>91</v>
      </c>
      <c r="H42" s="472" t="s">
        <v>91</v>
      </c>
      <c r="I42" s="472" t="s">
        <v>91</v>
      </c>
      <c r="J42" s="472" t="s">
        <v>91</v>
      </c>
      <c r="M42" s="732"/>
    </row>
    <row r="43" spans="1:13">
      <c r="A43" s="478"/>
      <c r="B43" s="726"/>
      <c r="C43" s="489"/>
      <c r="D43" s="493" t="s">
        <v>42</v>
      </c>
      <c r="E43" s="494">
        <f>E50*C40</f>
        <v>14.247023079269097</v>
      </c>
      <c r="F43" s="494">
        <f>F50*C40</f>
        <v>3.7992061544717592</v>
      </c>
      <c r="G43" s="494">
        <f>G50*C40</f>
        <v>1.7808778849086371</v>
      </c>
      <c r="H43" s="494">
        <v>0</v>
      </c>
      <c r="I43" s="494">
        <f>I50*C40</f>
        <v>0.11872519232724248</v>
      </c>
      <c r="J43" s="494">
        <f>J50*C40</f>
        <v>4.7490076930896992</v>
      </c>
      <c r="M43" s="732"/>
    </row>
    <row r="44" spans="1:13">
      <c r="A44" s="478">
        <v>83</v>
      </c>
      <c r="B44" s="726"/>
      <c r="C44" s="489"/>
      <c r="D44" s="493" t="s">
        <v>94</v>
      </c>
      <c r="E44" s="480">
        <f>SUM(E40:E41)</f>
        <v>563.11358720811108</v>
      </c>
      <c r="F44" s="480">
        <f t="shared" ref="F44:J44" si="25">SUM(F40:F41)</f>
        <v>1435.625025621016</v>
      </c>
      <c r="G44" s="480">
        <f t="shared" si="25"/>
        <v>494.84660161994663</v>
      </c>
      <c r="H44" s="480">
        <f t="shared" si="25"/>
        <v>0</v>
      </c>
      <c r="I44" s="658">
        <f t="shared" si="25"/>
        <v>372.44092833055964</v>
      </c>
      <c r="J44" s="658">
        <f t="shared" si="25"/>
        <v>1224.7690840478335</v>
      </c>
      <c r="M44" s="732"/>
    </row>
    <row r="45" spans="1:13">
      <c r="A45" s="478">
        <v>90</v>
      </c>
      <c r="B45" s="727"/>
      <c r="C45" s="497"/>
      <c r="D45" s="498" t="s">
        <v>95</v>
      </c>
      <c r="E45" s="480">
        <f>E52*$C$40</f>
        <v>577.36061028738015</v>
      </c>
      <c r="F45" s="480">
        <f>F52*$C$40</f>
        <v>1439.4242317754879</v>
      </c>
      <c r="G45" s="480">
        <f>G52*$C$40</f>
        <v>496.62747950485527</v>
      </c>
      <c r="H45" s="480">
        <f>H52*$C$40</f>
        <v>0.11872519232724248</v>
      </c>
      <c r="I45" s="658">
        <f>I52*C40</f>
        <v>372.55965352288689</v>
      </c>
      <c r="J45" s="658">
        <f>J52*C40</f>
        <v>1229.5180917409232</v>
      </c>
      <c r="M45" s="732"/>
    </row>
    <row r="46" spans="1:13">
      <c r="A46" s="478"/>
      <c r="B46" s="500"/>
      <c r="M46" s="732"/>
    </row>
    <row r="47" spans="1:13">
      <c r="A47" s="478"/>
      <c r="B47" s="728" t="s">
        <v>104</v>
      </c>
      <c r="C47" s="501"/>
      <c r="D47" s="487">
        <v>3</v>
      </c>
      <c r="E47" s="503">
        <v>2509</v>
      </c>
      <c r="F47" s="503">
        <v>5371</v>
      </c>
      <c r="G47" s="503">
        <v>1978</v>
      </c>
      <c r="H47" s="503">
        <v>0</v>
      </c>
      <c r="I47" s="472">
        <v>1595</v>
      </c>
      <c r="J47" s="472">
        <v>5929</v>
      </c>
      <c r="M47" s="732"/>
    </row>
    <row r="48" spans="1:13">
      <c r="B48" s="729"/>
      <c r="C48" s="504"/>
      <c r="D48" s="490">
        <v>2</v>
      </c>
      <c r="E48" s="472">
        <v>2234</v>
      </c>
      <c r="F48" s="472">
        <v>6721</v>
      </c>
      <c r="G48" s="472">
        <v>2190</v>
      </c>
      <c r="H48" s="472">
        <v>0</v>
      </c>
      <c r="I48" s="472">
        <v>1542</v>
      </c>
      <c r="J48" s="472">
        <v>4387</v>
      </c>
      <c r="M48" s="732"/>
    </row>
    <row r="49" spans="1:13">
      <c r="B49" s="729"/>
      <c r="C49" s="504"/>
      <c r="D49" s="490">
        <v>1</v>
      </c>
      <c r="E49" s="472" t="s">
        <v>91</v>
      </c>
      <c r="F49" s="472" t="s">
        <v>91</v>
      </c>
      <c r="G49" s="472" t="s">
        <v>91</v>
      </c>
      <c r="H49" s="472" t="s">
        <v>91</v>
      </c>
      <c r="I49" s="472" t="s">
        <v>91</v>
      </c>
      <c r="J49" s="472" t="s">
        <v>91</v>
      </c>
      <c r="M49" s="732"/>
    </row>
    <row r="50" spans="1:13">
      <c r="B50" s="729"/>
      <c r="C50" s="504"/>
      <c r="D50" s="492" t="s">
        <v>42</v>
      </c>
      <c r="E50" s="494">
        <v>120</v>
      </c>
      <c r="F50" s="494">
        <v>32</v>
      </c>
      <c r="G50" s="494">
        <v>15</v>
      </c>
      <c r="H50" s="512"/>
      <c r="I50" s="472">
        <v>1</v>
      </c>
      <c r="J50" s="472">
        <v>40</v>
      </c>
      <c r="M50" s="732"/>
    </row>
    <row r="51" spans="1:13">
      <c r="B51" s="729"/>
      <c r="C51" s="504"/>
      <c r="D51" s="492" t="s">
        <v>94</v>
      </c>
      <c r="E51" s="494">
        <f>E52-E50</f>
        <v>4743</v>
      </c>
      <c r="F51" s="494">
        <f t="shared" ref="F51:J51" si="26">F52-F50</f>
        <v>12092</v>
      </c>
      <c r="G51" s="494">
        <f t="shared" si="26"/>
        <v>4168</v>
      </c>
      <c r="H51" s="494">
        <f t="shared" si="26"/>
        <v>1</v>
      </c>
      <c r="I51" s="494">
        <f t="shared" si="26"/>
        <v>3137</v>
      </c>
      <c r="J51" s="494">
        <f t="shared" si="26"/>
        <v>10316</v>
      </c>
      <c r="M51" s="732"/>
    </row>
    <row r="52" spans="1:13">
      <c r="B52" s="730"/>
      <c r="C52" s="505"/>
      <c r="D52" s="498" t="s">
        <v>95</v>
      </c>
      <c r="E52" s="499">
        <v>4863</v>
      </c>
      <c r="F52" s="499">
        <v>12124</v>
      </c>
      <c r="G52" s="499">
        <v>4183</v>
      </c>
      <c r="H52" s="513">
        <v>1</v>
      </c>
      <c r="I52" s="494">
        <v>3138</v>
      </c>
      <c r="J52" s="472">
        <v>10356</v>
      </c>
      <c r="M52" s="733"/>
    </row>
    <row r="53" spans="1:13">
      <c r="A53" s="514"/>
      <c r="B53" s="490"/>
      <c r="C53" s="490"/>
      <c r="I53" s="494"/>
    </row>
    <row r="55" spans="1:13" ht="18">
      <c r="B55" s="475"/>
      <c r="C55" s="475"/>
      <c r="D55" s="720" t="s">
        <v>105</v>
      </c>
      <c r="E55" s="720"/>
      <c r="F55" s="720"/>
      <c r="G55" s="720"/>
      <c r="H55" s="720"/>
      <c r="I55" s="720"/>
    </row>
    <row r="56" spans="1:13" ht="14.45" customHeight="1">
      <c r="B56" s="725" t="s">
        <v>41</v>
      </c>
      <c r="C56" s="511">
        <v>0.11872519232724248</v>
      </c>
      <c r="D56" s="487">
        <v>3</v>
      </c>
      <c r="E56" s="488">
        <f>E60*0.65</f>
        <v>354.98832505845508</v>
      </c>
      <c r="F56" s="488">
        <f>F60*0.65</f>
        <v>981.15686191156465</v>
      </c>
      <c r="G56" s="488">
        <f>G60*0.65</f>
        <v>231.82281053817368</v>
      </c>
      <c r="H56" s="488">
        <f>H60*0.65</f>
        <v>18.829815503100658</v>
      </c>
      <c r="I56" s="491">
        <f>I63*C56</f>
        <v>332.0743629392972</v>
      </c>
      <c r="J56" s="491">
        <f>J63*C56</f>
        <v>449.01867738163105</v>
      </c>
      <c r="M56" s="731" t="s">
        <v>106</v>
      </c>
    </row>
    <row r="57" spans="1:13">
      <c r="B57" s="726"/>
      <c r="C57" s="489"/>
      <c r="D57" s="490">
        <v>2</v>
      </c>
      <c r="E57" s="491">
        <f>E60*0.32</f>
        <v>174.76348310570094</v>
      </c>
      <c r="F57" s="491">
        <f>F60*0.32</f>
        <v>483.03107047953949</v>
      </c>
      <c r="G57" s="491">
        <f>G60*0.32</f>
        <v>114.12815288033165</v>
      </c>
      <c r="H57" s="491">
        <f>H60*0.32</f>
        <v>9.2700630169110934</v>
      </c>
      <c r="I57" s="491">
        <f>I64*C56</f>
        <v>434.89037949468917</v>
      </c>
      <c r="J57" s="491">
        <f>J64*C56</f>
        <v>420.6433564154201</v>
      </c>
      <c r="M57" s="732"/>
    </row>
    <row r="58" spans="1:13">
      <c r="B58" s="726"/>
      <c r="C58" s="489"/>
      <c r="D58" s="490">
        <v>1</v>
      </c>
      <c r="E58" s="515">
        <f>E60*0.03</f>
        <v>16.384076541159462</v>
      </c>
      <c r="F58" s="515">
        <f t="shared" ref="F58:I58" si="27">F60*0.03</f>
        <v>45.284162857456828</v>
      </c>
      <c r="G58" s="515">
        <f t="shared" si="27"/>
        <v>10.699514332531091</v>
      </c>
      <c r="H58" s="515">
        <f t="shared" si="27"/>
        <v>0.86906840783541484</v>
      </c>
      <c r="I58" s="515">
        <f t="shared" si="27"/>
        <v>23.012504028789408</v>
      </c>
      <c r="J58" s="515">
        <f>J65*C56</f>
        <v>0.11872519232724248</v>
      </c>
      <c r="M58" s="732"/>
    </row>
    <row r="59" spans="1:13">
      <c r="B59" s="726"/>
      <c r="C59" s="489"/>
      <c r="D59" s="493" t="s">
        <v>42</v>
      </c>
      <c r="E59" s="494" t="s">
        <v>91</v>
      </c>
      <c r="F59" s="494" t="s">
        <v>91</v>
      </c>
      <c r="G59" s="494" t="s">
        <v>91</v>
      </c>
      <c r="H59" s="494" t="s">
        <v>91</v>
      </c>
      <c r="I59" s="494" t="s">
        <v>91</v>
      </c>
      <c r="J59" s="494" t="s">
        <v>91</v>
      </c>
      <c r="M59" s="732"/>
    </row>
    <row r="60" spans="1:13">
      <c r="A60" s="516" t="s">
        <v>107</v>
      </c>
      <c r="B60" s="726"/>
      <c r="C60" s="489"/>
      <c r="D60" s="493" t="s">
        <v>94</v>
      </c>
      <c r="E60" s="480">
        <f>E67*C56</f>
        <v>546.13588470531545</v>
      </c>
      <c r="F60" s="480">
        <f>F67*C56</f>
        <v>1509.4720952485609</v>
      </c>
      <c r="G60" s="480">
        <f>G67*C56</f>
        <v>356.65047775103642</v>
      </c>
      <c r="H60" s="480">
        <f>H67*C56</f>
        <v>28.968946927847163</v>
      </c>
      <c r="I60" s="658">
        <f>I67*C56</f>
        <v>767.08346762631368</v>
      </c>
      <c r="J60" s="658">
        <f>J67*C56</f>
        <v>869.78075898937834</v>
      </c>
      <c r="M60" s="732"/>
    </row>
    <row r="61" spans="1:13">
      <c r="B61" s="727"/>
      <c r="C61" s="497"/>
      <c r="D61" s="498" t="s">
        <v>95</v>
      </c>
      <c r="E61" s="499" t="s">
        <v>91</v>
      </c>
      <c r="F61" s="499" t="s">
        <v>91</v>
      </c>
      <c r="G61" s="499" t="s">
        <v>91</v>
      </c>
      <c r="H61" s="499" t="s">
        <v>91</v>
      </c>
      <c r="I61" s="494" t="s">
        <v>91</v>
      </c>
      <c r="J61" s="494" t="s">
        <v>91</v>
      </c>
      <c r="M61" s="732"/>
    </row>
    <row r="62" spans="1:13">
      <c r="M62" s="732"/>
    </row>
    <row r="63" spans="1:13">
      <c r="B63" s="728" t="s">
        <v>62</v>
      </c>
      <c r="C63" s="503"/>
      <c r="D63" s="487">
        <v>3</v>
      </c>
      <c r="E63" s="503" t="s">
        <v>91</v>
      </c>
      <c r="F63" s="503" t="s">
        <v>91</v>
      </c>
      <c r="G63" s="503" t="s">
        <v>91</v>
      </c>
      <c r="H63" s="503" t="s">
        <v>91</v>
      </c>
      <c r="I63" s="472">
        <v>2797</v>
      </c>
      <c r="J63" s="472">
        <v>3782</v>
      </c>
      <c r="M63" s="732"/>
    </row>
    <row r="64" spans="1:13">
      <c r="B64" s="729"/>
      <c r="D64" s="490">
        <v>2</v>
      </c>
      <c r="E64" s="472" t="s">
        <v>91</v>
      </c>
      <c r="F64" s="472" t="s">
        <v>91</v>
      </c>
      <c r="G64" s="472" t="s">
        <v>91</v>
      </c>
      <c r="H64" s="472" t="s">
        <v>91</v>
      </c>
      <c r="I64" s="472">
        <v>3663</v>
      </c>
      <c r="J64" s="472">
        <v>3543</v>
      </c>
      <c r="M64" s="732"/>
    </row>
    <row r="65" spans="1:13">
      <c r="B65" s="729"/>
      <c r="D65" s="490">
        <v>1</v>
      </c>
      <c r="E65" s="472" t="s">
        <v>91</v>
      </c>
      <c r="F65" s="472" t="s">
        <v>91</v>
      </c>
      <c r="G65" s="472" t="s">
        <v>91</v>
      </c>
      <c r="H65" s="472" t="s">
        <v>91</v>
      </c>
      <c r="I65" s="472">
        <v>1</v>
      </c>
      <c r="J65" s="472">
        <v>1</v>
      </c>
      <c r="M65" s="732"/>
    </row>
    <row r="66" spans="1:13">
      <c r="B66" s="729"/>
      <c r="D66" s="492" t="s">
        <v>42</v>
      </c>
      <c r="E66" s="494" t="s">
        <v>91</v>
      </c>
      <c r="F66" s="494" t="s">
        <v>91</v>
      </c>
      <c r="G66" s="494" t="s">
        <v>91</v>
      </c>
      <c r="H66" s="494" t="s">
        <v>91</v>
      </c>
      <c r="I66" s="494" t="s">
        <v>91</v>
      </c>
      <c r="J66" s="494" t="s">
        <v>91</v>
      </c>
      <c r="M66" s="732"/>
    </row>
    <row r="67" spans="1:13">
      <c r="B67" s="729"/>
      <c r="D67" s="492" t="s">
        <v>94</v>
      </c>
      <c r="E67" s="472">
        <v>4600</v>
      </c>
      <c r="F67" s="472">
        <v>12714</v>
      </c>
      <c r="G67" s="472">
        <v>3004</v>
      </c>
      <c r="H67" s="472">
        <v>244</v>
      </c>
      <c r="I67" s="472">
        <v>6461</v>
      </c>
      <c r="J67" s="472">
        <v>7326</v>
      </c>
      <c r="M67" s="732"/>
    </row>
    <row r="68" spans="1:13">
      <c r="B68" s="730"/>
      <c r="C68" s="506"/>
      <c r="D68" s="498" t="s">
        <v>95</v>
      </c>
      <c r="E68" s="499" t="s">
        <v>91</v>
      </c>
      <c r="F68" s="499" t="s">
        <v>91</v>
      </c>
      <c r="G68" s="499" t="s">
        <v>91</v>
      </c>
      <c r="H68" s="499" t="s">
        <v>91</v>
      </c>
      <c r="I68" s="494" t="s">
        <v>91</v>
      </c>
      <c r="J68" s="494" t="s">
        <v>91</v>
      </c>
      <c r="M68" s="733"/>
    </row>
    <row r="69" spans="1:13">
      <c r="B69" s="492"/>
      <c r="M69" s="517"/>
    </row>
    <row r="71" spans="1:13" ht="57.6">
      <c r="A71" s="516">
        <v>34</v>
      </c>
      <c r="B71" s="483" t="s">
        <v>80</v>
      </c>
      <c r="C71" s="484" t="s">
        <v>108</v>
      </c>
      <c r="D71" s="483" t="s">
        <v>109</v>
      </c>
      <c r="E71" s="518">
        <f>SUM(E76:E78,E88:E90)</f>
        <v>43.41169991327974</v>
      </c>
      <c r="F71" s="518">
        <f t="shared" ref="F71:I71" si="28">SUM(F76:F78,F88:F90)</f>
        <v>121.73362459616867</v>
      </c>
      <c r="G71" s="518">
        <f t="shared" si="28"/>
        <v>405.69729346880655</v>
      </c>
      <c r="H71" s="519">
        <f t="shared" si="28"/>
        <v>657.71104120372763</v>
      </c>
      <c r="I71" s="519">
        <f t="shared" si="28"/>
        <v>186.05549192466995</v>
      </c>
      <c r="J71" s="519">
        <f t="shared" ref="J71" si="29">SUM(J76:J78,J88:J90)</f>
        <v>797.18496352316856</v>
      </c>
    </row>
    <row r="72" spans="1:13">
      <c r="A72" s="516"/>
      <c r="B72" s="483"/>
      <c r="D72" s="492"/>
      <c r="H72" s="520"/>
      <c r="I72" s="482"/>
      <c r="J72" s="482"/>
    </row>
    <row r="73" spans="1:13" ht="57.6">
      <c r="A73" s="516">
        <v>46</v>
      </c>
      <c r="B73" s="483" t="s">
        <v>84</v>
      </c>
      <c r="C73" s="484" t="s">
        <v>110</v>
      </c>
      <c r="D73" s="483" t="s">
        <v>111</v>
      </c>
      <c r="E73" s="518">
        <f>SUM(E76:E79,E88:E91)</f>
        <v>266.85650909914517</v>
      </c>
      <c r="F73" s="519">
        <f t="shared" ref="F73:I73" si="30">SUM(F76:F79,F88:F91)</f>
        <v>224.52279847139494</v>
      </c>
      <c r="G73" s="518">
        <f t="shared" si="30"/>
        <v>561.8577691638618</v>
      </c>
      <c r="H73" s="518">
        <f t="shared" si="30"/>
        <v>767.03857968936029</v>
      </c>
      <c r="I73" s="519">
        <f t="shared" si="30"/>
        <v>390.18931726119553</v>
      </c>
      <c r="J73" s="519">
        <f t="shared" ref="J73" si="31">SUM(J76:J79,J88:J91)</f>
        <v>876.63369628915336</v>
      </c>
    </row>
    <row r="75" spans="1:13" ht="18">
      <c r="B75" s="475"/>
      <c r="C75" s="475"/>
      <c r="D75" s="720" t="s">
        <v>112</v>
      </c>
      <c r="E75" s="720"/>
      <c r="F75" s="720"/>
      <c r="G75" s="720"/>
      <c r="H75" s="720"/>
      <c r="I75" s="720"/>
    </row>
    <row r="76" spans="1:13">
      <c r="B76" s="725" t="s">
        <v>41</v>
      </c>
      <c r="C76" s="511">
        <v>0.11872519232724248</v>
      </c>
      <c r="D76" s="487">
        <v>3</v>
      </c>
      <c r="E76" s="663" t="s">
        <v>91</v>
      </c>
      <c r="F76" s="664">
        <f>F80*0.65</f>
        <v>47.45</v>
      </c>
      <c r="G76" s="664">
        <f t="shared" ref="G76:H76" si="32">G80*0.65</f>
        <v>247</v>
      </c>
      <c r="H76" s="664">
        <f t="shared" si="32"/>
        <v>386.1</v>
      </c>
      <c r="I76" s="672">
        <f>I84*0.65</f>
        <v>114.66000000000001</v>
      </c>
      <c r="J76" s="665">
        <f>J84*0.65</f>
        <v>502.06</v>
      </c>
      <c r="M76" s="731" t="s">
        <v>113</v>
      </c>
    </row>
    <row r="77" spans="1:13">
      <c r="B77" s="726"/>
      <c r="C77" s="489"/>
      <c r="D77" s="490">
        <v>2</v>
      </c>
      <c r="E77" s="663" t="s">
        <v>91</v>
      </c>
      <c r="F77" s="665">
        <f>F80*0.32</f>
        <v>23.36</v>
      </c>
      <c r="G77" s="665">
        <f t="shared" ref="G77:H77" si="33">G80*0.32</f>
        <v>121.60000000000001</v>
      </c>
      <c r="H77" s="665">
        <f t="shared" si="33"/>
        <v>190.08</v>
      </c>
      <c r="I77" s="672">
        <f>I84*0.32</f>
        <v>56.448</v>
      </c>
      <c r="J77" s="665">
        <f>J84*0.32</f>
        <v>247.16800000000001</v>
      </c>
      <c r="M77" s="732"/>
    </row>
    <row r="78" spans="1:13">
      <c r="B78" s="726"/>
      <c r="C78" s="489"/>
      <c r="D78" s="490">
        <v>1</v>
      </c>
      <c r="E78" s="663" t="s">
        <v>91</v>
      </c>
      <c r="F78" s="666">
        <f>F80*0.03</f>
        <v>2.19</v>
      </c>
      <c r="G78" s="666">
        <f t="shared" ref="G78:H78" si="34">G80*0.03</f>
        <v>11.4</v>
      </c>
      <c r="H78" s="666">
        <f t="shared" si="34"/>
        <v>17.82</v>
      </c>
      <c r="I78" s="673">
        <f>I84*0.03</f>
        <v>5.2919999999999998</v>
      </c>
      <c r="J78" s="666">
        <f>J84*0.03</f>
        <v>23.171999999999997</v>
      </c>
      <c r="M78" s="732"/>
    </row>
    <row r="79" spans="1:13">
      <c r="B79" s="726"/>
      <c r="C79" s="489"/>
      <c r="D79" s="493" t="s">
        <v>42</v>
      </c>
      <c r="E79" s="663" t="s">
        <v>91</v>
      </c>
      <c r="F79" s="663" t="s">
        <v>91</v>
      </c>
      <c r="G79" s="663" t="s">
        <v>91</v>
      </c>
      <c r="H79" s="663" t="s">
        <v>91</v>
      </c>
      <c r="I79" s="663" t="s">
        <v>91</v>
      </c>
      <c r="J79" s="663" t="s">
        <v>91</v>
      </c>
      <c r="M79" s="732"/>
    </row>
    <row r="80" spans="1:13">
      <c r="A80" s="516" t="s">
        <v>114</v>
      </c>
      <c r="B80" s="726"/>
      <c r="C80" s="489"/>
      <c r="D80" s="493" t="s">
        <v>94</v>
      </c>
      <c r="E80" s="659">
        <v>0</v>
      </c>
      <c r="F80" s="659">
        <v>73</v>
      </c>
      <c r="G80" s="659">
        <v>380</v>
      </c>
      <c r="H80" s="660">
        <v>594</v>
      </c>
      <c r="I80" s="669">
        <v>176.4</v>
      </c>
      <c r="J80" s="662">
        <v>772.4</v>
      </c>
      <c r="M80" s="732"/>
    </row>
    <row r="81" spans="1:19">
      <c r="B81" s="727"/>
      <c r="C81" s="497"/>
      <c r="D81" s="498" t="s">
        <v>95</v>
      </c>
      <c r="E81" s="667" t="s">
        <v>91</v>
      </c>
      <c r="F81" s="667" t="s">
        <v>91</v>
      </c>
      <c r="G81" s="667" t="s">
        <v>91</v>
      </c>
      <c r="H81" s="667" t="s">
        <v>91</v>
      </c>
      <c r="I81" s="663" t="s">
        <v>91</v>
      </c>
      <c r="J81" s="663" t="s">
        <v>91</v>
      </c>
      <c r="M81" s="732"/>
    </row>
    <row r="82" spans="1:19">
      <c r="D82" s="487"/>
      <c r="E82" s="478"/>
      <c r="F82" s="478"/>
      <c r="G82" s="478"/>
      <c r="H82" s="478"/>
      <c r="I82" s="478"/>
      <c r="M82" s="732"/>
    </row>
    <row r="83" spans="1:19">
      <c r="B83" s="728" t="s">
        <v>115</v>
      </c>
      <c r="C83" s="521"/>
      <c r="D83" s="522" t="s">
        <v>42</v>
      </c>
      <c r="E83" s="668" t="s">
        <v>91</v>
      </c>
      <c r="F83" s="668" t="s">
        <v>91</v>
      </c>
      <c r="G83" s="668" t="s">
        <v>91</v>
      </c>
      <c r="H83" s="668" t="s">
        <v>91</v>
      </c>
      <c r="I83" s="663" t="s">
        <v>91</v>
      </c>
      <c r="J83" s="663" t="s">
        <v>91</v>
      </c>
      <c r="M83" s="732"/>
    </row>
    <row r="84" spans="1:19">
      <c r="B84" s="729"/>
      <c r="C84" s="500"/>
      <c r="D84" s="492" t="s">
        <v>94</v>
      </c>
      <c r="E84" s="661">
        <v>0</v>
      </c>
      <c r="F84" s="661">
        <v>73</v>
      </c>
      <c r="G84" s="661">
        <v>380</v>
      </c>
      <c r="H84" s="662">
        <v>594</v>
      </c>
      <c r="I84" s="669">
        <v>176.4</v>
      </c>
      <c r="J84" s="662">
        <v>772.4</v>
      </c>
      <c r="M84" s="732"/>
      <c r="O84" s="670" t="s">
        <v>116</v>
      </c>
    </row>
    <row r="85" spans="1:19">
      <c r="B85" s="730"/>
      <c r="C85" s="497"/>
      <c r="D85" s="498" t="s">
        <v>95</v>
      </c>
      <c r="E85" s="667" t="s">
        <v>91</v>
      </c>
      <c r="F85" s="667" t="s">
        <v>91</v>
      </c>
      <c r="G85" s="667" t="s">
        <v>91</v>
      </c>
      <c r="H85" s="667" t="s">
        <v>91</v>
      </c>
      <c r="I85" s="663" t="s">
        <v>91</v>
      </c>
      <c r="J85" s="663" t="s">
        <v>91</v>
      </c>
      <c r="M85" s="733"/>
    </row>
    <row r="87" spans="1:19" ht="18">
      <c r="B87" s="475"/>
      <c r="C87" s="475"/>
      <c r="D87" s="720" t="s">
        <v>117</v>
      </c>
      <c r="E87" s="720"/>
      <c r="F87" s="720"/>
      <c r="G87" s="720"/>
      <c r="H87" s="720"/>
      <c r="I87" s="720"/>
      <c r="O87" s="671">
        <v>352.4</v>
      </c>
      <c r="P87" s="671">
        <v>356.9</v>
      </c>
      <c r="Q87" s="671">
        <v>63.1</v>
      </c>
      <c r="R87" s="472">
        <f>SUM(O87:Q87)</f>
        <v>772.4</v>
      </c>
      <c r="S87" s="472" t="s">
        <v>118</v>
      </c>
    </row>
    <row r="88" spans="1:19" ht="14.45" customHeight="1">
      <c r="B88" s="725" t="s">
        <v>41</v>
      </c>
      <c r="C88" s="511">
        <v>7.602749546984193E-2</v>
      </c>
      <c r="D88" s="487">
        <v>3</v>
      </c>
      <c r="E88" s="488">
        <f>E92*0.65</f>
        <v>28.217604943631834</v>
      </c>
      <c r="F88" s="488">
        <f t="shared" ref="F88:I88" si="35">F92*0.65</f>
        <v>31.67685598750964</v>
      </c>
      <c r="G88" s="488">
        <f t="shared" si="35"/>
        <v>16.70324075472427</v>
      </c>
      <c r="H88" s="488">
        <f t="shared" si="35"/>
        <v>41.412176782422904</v>
      </c>
      <c r="I88" s="491">
        <f t="shared" si="35"/>
        <v>6.2760697510354513</v>
      </c>
      <c r="J88" s="491">
        <f>J92*0.65</f>
        <v>16.110226290059504</v>
      </c>
      <c r="M88" s="731" t="s">
        <v>119</v>
      </c>
    </row>
    <row r="89" spans="1:19">
      <c r="B89" s="726"/>
      <c r="C89" s="489"/>
      <c r="D89" s="490">
        <v>2</v>
      </c>
      <c r="E89" s="491">
        <f>E92*0.32</f>
        <v>13.891743972249516</v>
      </c>
      <c r="F89" s="491">
        <f t="shared" ref="F89:I89" si="36">F92*0.32</f>
        <v>15.594759870773975</v>
      </c>
      <c r="G89" s="491">
        <f t="shared" si="36"/>
        <v>8.2231339100181025</v>
      </c>
      <c r="H89" s="491">
        <f t="shared" si="36"/>
        <v>20.387533185192812</v>
      </c>
      <c r="I89" s="491">
        <f t="shared" si="36"/>
        <v>3.0897574158943759</v>
      </c>
      <c r="J89" s="491">
        <f>J92*0.32</f>
        <v>7.9311883274139099</v>
      </c>
      <c r="M89" s="732"/>
      <c r="R89" s="525">
        <f>R87+I84</f>
        <v>948.8</v>
      </c>
    </row>
    <row r="90" spans="1:19">
      <c r="B90" s="726"/>
      <c r="C90" s="489"/>
      <c r="D90" s="490">
        <v>1</v>
      </c>
      <c r="E90" s="515">
        <f>E92*0.03</f>
        <v>1.3023509973983922</v>
      </c>
      <c r="F90" s="515">
        <f t="shared" ref="F90:I90" si="37">F92*0.03</f>
        <v>1.4620087378850601</v>
      </c>
      <c r="G90" s="515">
        <f t="shared" si="37"/>
        <v>0.77091880406419711</v>
      </c>
      <c r="H90" s="515">
        <f t="shared" si="37"/>
        <v>1.9113312361118262</v>
      </c>
      <c r="I90" s="515">
        <f t="shared" si="37"/>
        <v>0.2896647577400977</v>
      </c>
      <c r="J90" s="515">
        <f>J92*0.03</f>
        <v>0.74354890569505405</v>
      </c>
      <c r="M90" s="732"/>
    </row>
    <row r="91" spans="1:19">
      <c r="A91" s="516"/>
      <c r="B91" s="726"/>
      <c r="C91" s="489"/>
      <c r="D91" s="493" t="s">
        <v>42</v>
      </c>
      <c r="E91" s="494">
        <f>E93-E92</f>
        <v>223.44480918586544</v>
      </c>
      <c r="F91" s="494">
        <f t="shared" ref="F91:J91" si="38">F93-F92</f>
        <v>102.78917387522628</v>
      </c>
      <c r="G91" s="494">
        <f t="shared" si="38"/>
        <v>156.16047569505531</v>
      </c>
      <c r="H91" s="494">
        <f t="shared" si="38"/>
        <v>109.32753848563269</v>
      </c>
      <c r="I91" s="494">
        <f t="shared" si="38"/>
        <v>204.13382533652558</v>
      </c>
      <c r="J91" s="494">
        <f t="shared" si="38"/>
        <v>79.448732765984815</v>
      </c>
      <c r="M91" s="732"/>
    </row>
    <row r="92" spans="1:19">
      <c r="A92" s="516">
        <v>87</v>
      </c>
      <c r="B92" s="726"/>
      <c r="C92" s="489"/>
      <c r="D92" s="493" t="s">
        <v>94</v>
      </c>
      <c r="E92" s="480">
        <f>E96*$C$88</f>
        <v>43.41169991327974</v>
      </c>
      <c r="F92" s="480">
        <f t="shared" ref="F92:I93" si="39">F96*$C$88</f>
        <v>48.733624596168674</v>
      </c>
      <c r="G92" s="480">
        <f t="shared" si="39"/>
        <v>25.697293468806571</v>
      </c>
      <c r="H92" s="480">
        <f t="shared" si="39"/>
        <v>63.71104120372754</v>
      </c>
      <c r="I92" s="658">
        <f>I96*$C$88</f>
        <v>9.6554919246699242</v>
      </c>
      <c r="J92" s="658">
        <f t="shared" ref="J92" si="40">J96*$C$88</f>
        <v>24.784963523168468</v>
      </c>
      <c r="M92" s="732"/>
    </row>
    <row r="93" spans="1:19">
      <c r="A93" s="516">
        <v>94</v>
      </c>
      <c r="B93" s="727"/>
      <c r="C93" s="497"/>
      <c r="D93" s="498" t="s">
        <v>95</v>
      </c>
      <c r="E93" s="510">
        <f>E97*$C$88</f>
        <v>266.85650909914517</v>
      </c>
      <c r="F93" s="510">
        <f t="shared" si="39"/>
        <v>151.52279847139496</v>
      </c>
      <c r="G93" s="510">
        <f t="shared" si="39"/>
        <v>181.85776916386189</v>
      </c>
      <c r="H93" s="510">
        <f t="shared" si="39"/>
        <v>173.03857968936023</v>
      </c>
      <c r="I93" s="658">
        <f t="shared" si="39"/>
        <v>213.78931726119549</v>
      </c>
      <c r="J93" s="658">
        <f t="shared" ref="J93" si="41">J97*$C$88</f>
        <v>104.23369628915329</v>
      </c>
      <c r="M93" s="732"/>
    </row>
    <row r="94" spans="1:19">
      <c r="D94" s="490"/>
      <c r="M94" s="732"/>
    </row>
    <row r="95" spans="1:19">
      <c r="B95" s="728" t="s">
        <v>72</v>
      </c>
      <c r="C95" s="503"/>
      <c r="D95" s="522" t="s">
        <v>42</v>
      </c>
      <c r="E95" s="524">
        <f>E97-E96</f>
        <v>2939</v>
      </c>
      <c r="F95" s="524">
        <f t="shared" ref="F95:I95" si="42">F97-F96</f>
        <v>1352</v>
      </c>
      <c r="G95" s="524">
        <f t="shared" si="42"/>
        <v>2054</v>
      </c>
      <c r="H95" s="524">
        <f t="shared" si="42"/>
        <v>1438</v>
      </c>
      <c r="I95" s="525">
        <f t="shared" si="42"/>
        <v>2685</v>
      </c>
      <c r="J95" s="472">
        <v>1045</v>
      </c>
      <c r="M95" s="732"/>
    </row>
    <row r="96" spans="1:19">
      <c r="B96" s="729"/>
      <c r="D96" s="492" t="s">
        <v>94</v>
      </c>
      <c r="E96" s="523">
        <v>571</v>
      </c>
      <c r="F96" s="523">
        <v>641</v>
      </c>
      <c r="G96" s="523">
        <v>338</v>
      </c>
      <c r="H96" s="525">
        <v>838</v>
      </c>
      <c r="I96" s="472">
        <v>127</v>
      </c>
      <c r="J96" s="472">
        <v>326</v>
      </c>
      <c r="M96" s="732"/>
    </row>
    <row r="97" spans="2:13">
      <c r="B97" s="730"/>
      <c r="C97" s="506"/>
      <c r="D97" s="498" t="s">
        <v>95</v>
      </c>
      <c r="E97" s="499">
        <v>3510</v>
      </c>
      <c r="F97" s="499">
        <v>1993</v>
      </c>
      <c r="G97" s="499">
        <v>2392</v>
      </c>
      <c r="H97" s="506">
        <v>2276</v>
      </c>
      <c r="I97" s="472">
        <v>2812</v>
      </c>
      <c r="J97" s="472">
        <v>1371</v>
      </c>
      <c r="M97" s="733"/>
    </row>
    <row r="100" spans="2:13" ht="57.6" customHeight="1">
      <c r="B100" s="734" t="s">
        <v>120</v>
      </c>
      <c r="C100" s="735" t="s">
        <v>121</v>
      </c>
      <c r="D100" s="526">
        <v>3</v>
      </c>
      <c r="E100" s="491">
        <f>SUM(E10,E28,E40,E56,E76,E88)</f>
        <v>1179.8957779766702</v>
      </c>
      <c r="F100" s="491">
        <f t="shared" ref="F100:I102" si="43">SUM(F10,F28,F40,F56,F76,F88)</f>
        <v>2616.0532365269914</v>
      </c>
      <c r="G100" s="491">
        <f t="shared" si="43"/>
        <v>2017.1454178863964</v>
      </c>
      <c r="H100" s="491">
        <f t="shared" si="43"/>
        <v>1292.1474390940341</v>
      </c>
      <c r="I100" s="509">
        <f t="shared" si="43"/>
        <v>1003.8324336012206</v>
      </c>
      <c r="J100" s="491">
        <f t="shared" ref="J100" si="44">SUM(J10,J28,J40,J56,J76,J88)</f>
        <v>2610.894398767145</v>
      </c>
    </row>
    <row r="101" spans="2:13">
      <c r="B101" s="734"/>
      <c r="C101" s="736"/>
      <c r="D101" s="526">
        <v>2</v>
      </c>
      <c r="E101" s="491">
        <f>SUM(E11,E29,E41,E57,E77,E89)</f>
        <v>722.47641311998882</v>
      </c>
      <c r="F101" s="491">
        <f t="shared" si="43"/>
        <v>1814.2975075561781</v>
      </c>
      <c r="G101" s="491">
        <f t="shared" si="43"/>
        <v>1196.8415005402021</v>
      </c>
      <c r="H101" s="491">
        <f t="shared" si="43"/>
        <v>675.17129832976354</v>
      </c>
      <c r="I101" s="509">
        <f t="shared" si="43"/>
        <v>872.1321707132339</v>
      </c>
      <c r="J101" s="491">
        <f t="shared" ref="J101" si="45">SUM(J11,J29,J41,J57,J77,J89)</f>
        <v>1702.6274102909574</v>
      </c>
    </row>
    <row r="102" spans="2:13">
      <c r="B102" s="734"/>
      <c r="C102" s="736"/>
      <c r="D102" s="526">
        <v>1</v>
      </c>
      <c r="E102" s="525">
        <f>SUM(E12,E30,E42,E58,E78,E90)</f>
        <v>17.686427538557854</v>
      </c>
      <c r="F102" s="525">
        <f t="shared" si="43"/>
        <v>48.936171595341882</v>
      </c>
      <c r="G102" s="525">
        <f t="shared" si="43"/>
        <v>22.870433136595292</v>
      </c>
      <c r="H102" s="525">
        <f t="shared" si="43"/>
        <v>20.600399643947242</v>
      </c>
      <c r="I102" s="674">
        <f t="shared" si="43"/>
        <v>28.594168786529508</v>
      </c>
      <c r="J102" s="525">
        <f t="shared" ref="J102" si="46">SUM(J12,J30,J42,J58,J78,J90)</f>
        <v>24.034274098022294</v>
      </c>
    </row>
    <row r="103" spans="2:13">
      <c r="B103" s="734"/>
      <c r="C103" s="736"/>
      <c r="D103" s="527" t="s">
        <v>76</v>
      </c>
      <c r="E103" s="525">
        <f>SUM(E13,E31,E43,E59,E66,E79,E91)</f>
        <v>2061.6509812013046</v>
      </c>
      <c r="F103" s="525">
        <f t="shared" ref="F103:I103" si="47">SUM(F13,F31,F43,F59,F66,F79,F91)</f>
        <v>1886.0607204552296</v>
      </c>
      <c r="G103" s="525">
        <f t="shared" si="47"/>
        <v>2115.3609280480491</v>
      </c>
      <c r="H103" s="525">
        <f t="shared" si="47"/>
        <v>2177.9641342303139</v>
      </c>
      <c r="I103" s="674">
        <f t="shared" si="47"/>
        <v>1605.5870186139593</v>
      </c>
      <c r="J103" s="525">
        <f t="shared" ref="J103" si="48">SUM(J13,J31,J43,J59,J66,J79,J91)</f>
        <v>1630.1143362037558</v>
      </c>
    </row>
  </sheetData>
  <mergeCells count="29">
    <mergeCell ref="D87:I87"/>
    <mergeCell ref="B88:B93"/>
    <mergeCell ref="M88:M97"/>
    <mergeCell ref="B100:B103"/>
    <mergeCell ref="C100:C103"/>
    <mergeCell ref="B95:B97"/>
    <mergeCell ref="B76:B81"/>
    <mergeCell ref="M76:M85"/>
    <mergeCell ref="B83:B85"/>
    <mergeCell ref="B28:B33"/>
    <mergeCell ref="M28:M37"/>
    <mergeCell ref="D55:I55"/>
    <mergeCell ref="B56:B61"/>
    <mergeCell ref="M56:M68"/>
    <mergeCell ref="B63:B68"/>
    <mergeCell ref="D75:I75"/>
    <mergeCell ref="O28:V30"/>
    <mergeCell ref="B35:B37"/>
    <mergeCell ref="D39:I39"/>
    <mergeCell ref="B40:B45"/>
    <mergeCell ref="M40:M52"/>
    <mergeCell ref="B47:B52"/>
    <mergeCell ref="O3:T3"/>
    <mergeCell ref="D27:I27"/>
    <mergeCell ref="D9:I9"/>
    <mergeCell ref="O9:V11"/>
    <mergeCell ref="A10:A19"/>
    <mergeCell ref="B10:B15"/>
    <mergeCell ref="B17:B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07F8-A763-4317-AD8F-516CFCF03529}">
  <sheetPr>
    <pageSetUpPr fitToPage="1"/>
  </sheetPr>
  <dimension ref="B1:W95"/>
  <sheetViews>
    <sheetView zoomScale="80" zoomScaleNormal="80" zoomScaleSheetLayoutView="70" zoomScalePageLayoutView="40" workbookViewId="0">
      <pane xSplit="4" ySplit="7" topLeftCell="M8" activePane="bottomRight" state="frozen"/>
      <selection pane="bottomRight" activeCell="S1" sqref="S1:S1048576"/>
      <selection pane="bottomLeft"/>
      <selection pane="topRight"/>
    </sheetView>
  </sheetViews>
  <sheetFormatPr defaultColWidth="0" defaultRowHeight="14.45"/>
  <cols>
    <col min="1" max="1" width="5.5703125" style="7" customWidth="1"/>
    <col min="2" max="2" width="37.140625" style="1" customWidth="1"/>
    <col min="3" max="3" width="32.28515625" style="7" bestFit="1" customWidth="1"/>
    <col min="4" max="4" width="72.7109375" style="7" customWidth="1"/>
    <col min="5" max="8" width="9.42578125" style="7" customWidth="1"/>
    <col min="9" max="9" width="10.140625" style="7" customWidth="1"/>
    <col min="10" max="21" width="9.140625" style="7" customWidth="1"/>
    <col min="22" max="22" width="21.7109375" style="1" customWidth="1"/>
    <col min="23" max="23" width="52.28515625" style="7" customWidth="1"/>
    <col min="24" max="26" width="9.140625" style="7" customWidth="1"/>
    <col min="27" max="16384" width="0" style="7" hidden="1"/>
  </cols>
  <sheetData>
    <row r="1" spans="2:23" ht="15" thickBot="1"/>
    <row r="2" spans="2:23">
      <c r="B2" s="13" t="s">
        <v>20</v>
      </c>
      <c r="C2" s="16" t="str">
        <f>'Quarterly Submission Guide'!D20</f>
        <v>Southern California Edison Company</v>
      </c>
      <c r="D2" s="35" t="s">
        <v>122</v>
      </c>
    </row>
    <row r="3" spans="2:23">
      <c r="B3" s="14" t="s">
        <v>123</v>
      </c>
      <c r="C3" s="12">
        <v>1</v>
      </c>
      <c r="D3" s="41" t="s">
        <v>124</v>
      </c>
    </row>
    <row r="4" spans="2:23" ht="15" thickBot="1">
      <c r="B4" s="15" t="s">
        <v>26</v>
      </c>
      <c r="C4" s="23">
        <f>'Quarterly Submission Guide'!D24</f>
        <v>44774</v>
      </c>
    </row>
    <row r="5" spans="2:23">
      <c r="M5" s="43"/>
      <c r="R5" s="43" t="s">
        <v>125</v>
      </c>
    </row>
    <row r="6" spans="2:23" ht="18" customHeight="1">
      <c r="B6" s="3" t="s">
        <v>27</v>
      </c>
      <c r="C6" s="2"/>
      <c r="D6" s="2"/>
      <c r="E6" s="2"/>
      <c r="F6" s="2"/>
      <c r="G6" s="2"/>
      <c r="H6" s="2"/>
      <c r="I6" s="2"/>
      <c r="J6" s="158">
        <v>1</v>
      </c>
      <c r="K6" s="158">
        <v>2</v>
      </c>
      <c r="L6" s="158">
        <v>3</v>
      </c>
      <c r="M6" s="158">
        <v>4</v>
      </c>
      <c r="N6" s="158">
        <v>1</v>
      </c>
      <c r="O6" s="158">
        <v>2</v>
      </c>
      <c r="P6" s="158">
        <v>3</v>
      </c>
      <c r="Q6" s="158">
        <v>4</v>
      </c>
      <c r="R6" s="158">
        <v>1</v>
      </c>
      <c r="S6" s="158">
        <v>2</v>
      </c>
      <c r="T6" s="158">
        <v>3</v>
      </c>
      <c r="U6" s="158">
        <v>4</v>
      </c>
      <c r="V6" s="6"/>
      <c r="W6" s="2"/>
    </row>
    <row r="7" spans="2:23">
      <c r="B7" s="4" t="s">
        <v>29</v>
      </c>
      <c r="C7" s="5" t="s">
        <v>30</v>
      </c>
      <c r="D7" s="5" t="s">
        <v>31</v>
      </c>
      <c r="E7" s="5">
        <v>2015</v>
      </c>
      <c r="F7" s="5">
        <v>2016</v>
      </c>
      <c r="G7" s="5">
        <v>2017</v>
      </c>
      <c r="H7" s="5">
        <v>2018</v>
      </c>
      <c r="I7" s="5">
        <v>2019</v>
      </c>
      <c r="J7" s="5">
        <v>2020</v>
      </c>
      <c r="K7" s="5">
        <v>2020</v>
      </c>
      <c r="L7" s="5">
        <v>2020</v>
      </c>
      <c r="M7" s="5">
        <v>2020</v>
      </c>
      <c r="N7" s="5">
        <v>2021</v>
      </c>
      <c r="O7" s="5">
        <v>2021</v>
      </c>
      <c r="P7" s="5">
        <v>2021</v>
      </c>
      <c r="Q7" s="5">
        <v>2021</v>
      </c>
      <c r="R7" s="5">
        <v>2022</v>
      </c>
      <c r="S7" s="5">
        <v>2022</v>
      </c>
      <c r="T7" s="5">
        <v>2022</v>
      </c>
      <c r="U7" s="5">
        <v>2022</v>
      </c>
      <c r="V7" s="4" t="s">
        <v>126</v>
      </c>
      <c r="W7" s="5" t="s">
        <v>127</v>
      </c>
    </row>
    <row r="8" spans="2:23" ht="72">
      <c r="B8" s="10" t="s">
        <v>32</v>
      </c>
      <c r="C8" s="8" t="s">
        <v>33</v>
      </c>
      <c r="D8" s="10" t="s">
        <v>34</v>
      </c>
      <c r="E8" s="441">
        <v>9718</v>
      </c>
      <c r="F8" s="441">
        <v>9723</v>
      </c>
      <c r="G8" s="441">
        <v>9724</v>
      </c>
      <c r="H8" s="441">
        <v>9729</v>
      </c>
      <c r="I8" s="441">
        <v>9730</v>
      </c>
      <c r="J8" s="536">
        <v>1594</v>
      </c>
      <c r="K8" s="536">
        <v>6934</v>
      </c>
      <c r="L8" s="536">
        <v>1235</v>
      </c>
      <c r="M8" s="453">
        <v>235</v>
      </c>
      <c r="N8" s="536">
        <v>3707</v>
      </c>
      <c r="O8" s="536">
        <v>5895</v>
      </c>
      <c r="P8" s="453">
        <v>955</v>
      </c>
      <c r="Q8" s="453">
        <v>1</v>
      </c>
      <c r="R8" s="537">
        <v>3367.6426146660001</v>
      </c>
      <c r="S8" s="649">
        <v>5705.8492131900002</v>
      </c>
      <c r="T8" s="163"/>
      <c r="U8" s="163"/>
      <c r="V8" s="10" t="s">
        <v>128</v>
      </c>
      <c r="W8" s="227" t="s">
        <v>129</v>
      </c>
    </row>
    <row r="9" spans="2:23" ht="72">
      <c r="B9" s="27"/>
      <c r="C9" s="28" t="s">
        <v>44</v>
      </c>
      <c r="D9" s="27" t="s">
        <v>45</v>
      </c>
      <c r="E9" s="441">
        <v>1869</v>
      </c>
      <c r="F9" s="441">
        <v>2324</v>
      </c>
      <c r="G9" s="441">
        <v>1984</v>
      </c>
      <c r="H9" s="441">
        <v>2425</v>
      </c>
      <c r="I9" s="441">
        <v>14349</v>
      </c>
      <c r="J9" s="441">
        <v>4137</v>
      </c>
      <c r="K9" s="441">
        <v>4537</v>
      </c>
      <c r="L9" s="441">
        <v>4232</v>
      </c>
      <c r="M9" s="441">
        <v>3495</v>
      </c>
      <c r="N9" s="441">
        <v>3831</v>
      </c>
      <c r="O9" s="538">
        <v>5495</v>
      </c>
      <c r="P9" s="441">
        <v>2762</v>
      </c>
      <c r="Q9" s="388">
        <v>97</v>
      </c>
      <c r="R9" s="539">
        <v>3949.16022987</v>
      </c>
      <c r="S9" s="649">
        <v>5234.6416317900002</v>
      </c>
      <c r="T9" s="166"/>
      <c r="U9" s="166"/>
      <c r="V9" s="27" t="s">
        <v>128</v>
      </c>
      <c r="W9" s="228" t="s">
        <v>130</v>
      </c>
    </row>
    <row r="10" spans="2:23" ht="43.15">
      <c r="B10" s="27"/>
      <c r="C10" s="28" t="s">
        <v>63</v>
      </c>
      <c r="D10" s="27" t="s">
        <v>64</v>
      </c>
      <c r="E10" s="388" t="s">
        <v>55</v>
      </c>
      <c r="F10" s="388" t="s">
        <v>55</v>
      </c>
      <c r="G10" s="388" t="s">
        <v>55</v>
      </c>
      <c r="H10" s="441">
        <v>12605</v>
      </c>
      <c r="I10" s="441">
        <v>5663</v>
      </c>
      <c r="J10" s="441">
        <v>1382</v>
      </c>
      <c r="K10" s="441">
        <v>1382</v>
      </c>
      <c r="L10" s="441">
        <v>1382</v>
      </c>
      <c r="M10" s="441">
        <v>1382</v>
      </c>
      <c r="N10" s="441">
        <v>2548</v>
      </c>
      <c r="O10" s="441">
        <v>2183</v>
      </c>
      <c r="P10" s="388">
        <v>258</v>
      </c>
      <c r="Q10" s="388">
        <v>339</v>
      </c>
      <c r="R10" s="539">
        <v>4133</v>
      </c>
      <c r="S10" s="649">
        <v>372</v>
      </c>
      <c r="T10" s="166"/>
      <c r="U10" s="166"/>
      <c r="V10" s="27" t="s">
        <v>128</v>
      </c>
      <c r="W10" s="228" t="s">
        <v>131</v>
      </c>
    </row>
    <row r="11" spans="2:23">
      <c r="B11" s="27"/>
      <c r="C11" s="28" t="s">
        <v>132</v>
      </c>
      <c r="D11" s="27" t="s">
        <v>133</v>
      </c>
      <c r="E11" s="388">
        <v>0</v>
      </c>
      <c r="F11" s="388">
        <v>0</v>
      </c>
      <c r="G11" s="388">
        <v>3</v>
      </c>
      <c r="H11" s="388">
        <v>1</v>
      </c>
      <c r="I11" s="388">
        <v>17</v>
      </c>
      <c r="J11" s="453">
        <v>0</v>
      </c>
      <c r="K11" s="453">
        <v>18</v>
      </c>
      <c r="L11" s="453">
        <v>0</v>
      </c>
      <c r="M11" s="453">
        <v>1</v>
      </c>
      <c r="N11" s="453">
        <v>5</v>
      </c>
      <c r="O11" s="453">
        <v>3</v>
      </c>
      <c r="P11" s="453">
        <v>0</v>
      </c>
      <c r="Q11" s="453">
        <v>0</v>
      </c>
      <c r="R11" s="540">
        <v>0</v>
      </c>
      <c r="S11" s="650">
        <v>0</v>
      </c>
      <c r="T11" s="166"/>
      <c r="U11" s="166"/>
      <c r="V11" s="27" t="s">
        <v>134</v>
      </c>
      <c r="W11" s="53"/>
    </row>
    <row r="12" spans="2:23">
      <c r="B12" s="27"/>
      <c r="C12" s="28" t="s">
        <v>135</v>
      </c>
      <c r="D12" s="27" t="s">
        <v>136</v>
      </c>
      <c r="E12" s="441">
        <v>2167</v>
      </c>
      <c r="F12" s="441">
        <v>3152</v>
      </c>
      <c r="G12" s="441">
        <v>3111</v>
      </c>
      <c r="H12" s="441">
        <v>2827</v>
      </c>
      <c r="I12" s="441">
        <v>4147</v>
      </c>
      <c r="J12" s="453">
        <v>792</v>
      </c>
      <c r="K12" s="453">
        <v>717</v>
      </c>
      <c r="L12" s="453">
        <v>710</v>
      </c>
      <c r="M12" s="453">
        <v>735</v>
      </c>
      <c r="N12" s="453">
        <v>772</v>
      </c>
      <c r="O12" s="453">
        <v>647</v>
      </c>
      <c r="P12" s="453">
        <v>577</v>
      </c>
      <c r="Q12" s="453">
        <v>689</v>
      </c>
      <c r="R12" s="541">
        <v>783</v>
      </c>
      <c r="S12" s="649">
        <v>780</v>
      </c>
      <c r="T12" s="166"/>
      <c r="U12" s="166"/>
      <c r="V12" s="27" t="s">
        <v>134</v>
      </c>
      <c r="W12" s="53"/>
    </row>
    <row r="13" spans="2:23" ht="28.9">
      <c r="B13" s="27"/>
      <c r="C13" s="28" t="s">
        <v>137</v>
      </c>
      <c r="D13" s="27" t="s">
        <v>138</v>
      </c>
      <c r="E13" s="388">
        <v>246</v>
      </c>
      <c r="F13" s="388">
        <v>770</v>
      </c>
      <c r="G13" s="388">
        <v>326</v>
      </c>
      <c r="H13" s="388">
        <v>168</v>
      </c>
      <c r="I13" s="388">
        <v>616</v>
      </c>
      <c r="J13" s="453">
        <v>90</v>
      </c>
      <c r="K13" s="453">
        <v>115</v>
      </c>
      <c r="L13" s="453">
        <v>306</v>
      </c>
      <c r="M13" s="453">
        <v>261</v>
      </c>
      <c r="N13" s="453">
        <v>87</v>
      </c>
      <c r="O13" s="453">
        <v>53</v>
      </c>
      <c r="P13" s="453">
        <v>41</v>
      </c>
      <c r="Q13" s="453">
        <v>56</v>
      </c>
      <c r="R13" s="538">
        <v>143</v>
      </c>
      <c r="S13" s="649">
        <v>74</v>
      </c>
      <c r="T13" s="166"/>
      <c r="U13" s="166"/>
      <c r="V13" s="27" t="s">
        <v>134</v>
      </c>
      <c r="W13" s="53"/>
    </row>
    <row r="14" spans="2:23">
      <c r="B14" s="27"/>
      <c r="C14" s="28" t="s">
        <v>139</v>
      </c>
      <c r="D14" s="27" t="s">
        <v>140</v>
      </c>
      <c r="E14" s="441">
        <v>6348</v>
      </c>
      <c r="F14" s="441">
        <v>5106</v>
      </c>
      <c r="G14" s="441">
        <v>3753</v>
      </c>
      <c r="H14" s="441">
        <v>3704</v>
      </c>
      <c r="I14" s="441">
        <v>6491</v>
      </c>
      <c r="J14" s="536">
        <v>1024</v>
      </c>
      <c r="K14" s="536">
        <v>1470</v>
      </c>
      <c r="L14" s="536">
        <v>1222</v>
      </c>
      <c r="M14" s="536">
        <v>1054</v>
      </c>
      <c r="N14" s="536">
        <v>1517</v>
      </c>
      <c r="O14" s="453">
        <v>994</v>
      </c>
      <c r="P14" s="453">
        <v>853</v>
      </c>
      <c r="Q14" s="453">
        <v>636</v>
      </c>
      <c r="R14" s="541">
        <v>755</v>
      </c>
      <c r="S14" s="649">
        <v>321</v>
      </c>
      <c r="T14" s="166"/>
      <c r="U14" s="166"/>
      <c r="V14" s="27" t="s">
        <v>134</v>
      </c>
      <c r="W14" s="53"/>
    </row>
    <row r="15" spans="2:23">
      <c r="B15" s="27"/>
      <c r="C15" s="28" t="s">
        <v>141</v>
      </c>
      <c r="D15" s="27" t="s">
        <v>142</v>
      </c>
      <c r="E15" s="441">
        <v>7541</v>
      </c>
      <c r="F15" s="441">
        <v>8113</v>
      </c>
      <c r="G15" s="441">
        <v>6281</v>
      </c>
      <c r="H15" s="441">
        <v>16458</v>
      </c>
      <c r="I15" s="441">
        <v>58595</v>
      </c>
      <c r="J15" s="536">
        <v>10006</v>
      </c>
      <c r="K15" s="536">
        <v>9073</v>
      </c>
      <c r="L15" s="536">
        <v>5645</v>
      </c>
      <c r="M15" s="536">
        <v>3774</v>
      </c>
      <c r="N15" s="536">
        <v>8965</v>
      </c>
      <c r="O15" s="536">
        <v>13959</v>
      </c>
      <c r="P15" s="536">
        <v>4375</v>
      </c>
      <c r="Q15" s="536">
        <v>1197</v>
      </c>
      <c r="R15" s="541">
        <v>21267</v>
      </c>
      <c r="S15" s="649">
        <v>19544</v>
      </c>
      <c r="T15" s="166"/>
      <c r="U15" s="166"/>
      <c r="V15" s="27" t="s">
        <v>134</v>
      </c>
      <c r="W15" s="53"/>
    </row>
    <row r="16" spans="2:23" ht="28.9">
      <c r="B16" s="27"/>
      <c r="C16" s="28" t="s">
        <v>143</v>
      </c>
      <c r="D16" s="27" t="s">
        <v>144</v>
      </c>
      <c r="E16" s="441">
        <v>4432</v>
      </c>
      <c r="F16" s="441">
        <v>4145</v>
      </c>
      <c r="G16" s="441">
        <v>3798</v>
      </c>
      <c r="H16" s="441">
        <v>3507</v>
      </c>
      <c r="I16" s="441">
        <v>18212</v>
      </c>
      <c r="J16" s="536">
        <v>1448</v>
      </c>
      <c r="K16" s="536">
        <v>1744</v>
      </c>
      <c r="L16" s="453">
        <v>530</v>
      </c>
      <c r="M16" s="536">
        <v>1866</v>
      </c>
      <c r="N16" s="536">
        <v>1169</v>
      </c>
      <c r="O16" s="453">
        <v>665</v>
      </c>
      <c r="P16" s="453">
        <v>592</v>
      </c>
      <c r="Q16" s="453">
        <v>803</v>
      </c>
      <c r="R16" s="542">
        <v>373</v>
      </c>
      <c r="S16" s="649">
        <v>446</v>
      </c>
      <c r="T16" s="166"/>
      <c r="U16" s="166"/>
      <c r="V16" s="27" t="s">
        <v>134</v>
      </c>
      <c r="W16" s="53"/>
    </row>
    <row r="17" spans="2:23">
      <c r="B17" s="27"/>
      <c r="C17" s="28" t="s">
        <v>145</v>
      </c>
      <c r="D17" s="27" t="s">
        <v>146</v>
      </c>
      <c r="E17" s="388">
        <v>40</v>
      </c>
      <c r="F17" s="388">
        <v>10</v>
      </c>
      <c r="G17" s="388">
        <v>29</v>
      </c>
      <c r="H17" s="388">
        <v>51</v>
      </c>
      <c r="I17" s="388">
        <v>227</v>
      </c>
      <c r="J17" s="453">
        <v>119</v>
      </c>
      <c r="K17" s="453">
        <v>6</v>
      </c>
      <c r="L17" s="453">
        <v>0</v>
      </c>
      <c r="M17" s="453">
        <v>2</v>
      </c>
      <c r="N17" s="453">
        <v>26</v>
      </c>
      <c r="O17" s="453">
        <v>90</v>
      </c>
      <c r="P17" s="453">
        <v>28</v>
      </c>
      <c r="Q17" s="453">
        <v>0</v>
      </c>
      <c r="R17" s="542">
        <v>5</v>
      </c>
      <c r="S17" s="649">
        <v>1</v>
      </c>
      <c r="T17" s="166"/>
      <c r="U17" s="166"/>
      <c r="V17" s="27" t="s">
        <v>134</v>
      </c>
      <c r="W17" s="53"/>
    </row>
    <row r="18" spans="2:23">
      <c r="B18" s="27"/>
      <c r="C18" s="28" t="s">
        <v>147</v>
      </c>
      <c r="D18" s="27" t="s">
        <v>148</v>
      </c>
      <c r="E18" s="441">
        <v>14086</v>
      </c>
      <c r="F18" s="441">
        <v>17813</v>
      </c>
      <c r="G18" s="441">
        <v>12548</v>
      </c>
      <c r="H18" s="441">
        <v>12865</v>
      </c>
      <c r="I18" s="441">
        <v>31820</v>
      </c>
      <c r="J18" s="536">
        <v>8767</v>
      </c>
      <c r="K18" s="536">
        <v>9240</v>
      </c>
      <c r="L18" s="536">
        <v>7008</v>
      </c>
      <c r="M18" s="453">
        <v>804</v>
      </c>
      <c r="N18" s="536">
        <v>13857</v>
      </c>
      <c r="O18" s="536">
        <v>8949</v>
      </c>
      <c r="P18" s="536">
        <v>1913</v>
      </c>
      <c r="Q18" s="453">
        <v>555</v>
      </c>
      <c r="R18" s="542">
        <v>14844</v>
      </c>
      <c r="S18" s="649">
        <v>10757</v>
      </c>
      <c r="T18" s="166"/>
      <c r="U18" s="166"/>
      <c r="V18" s="27" t="s">
        <v>134</v>
      </c>
      <c r="W18" s="53"/>
    </row>
    <row r="19" spans="2:23" ht="28.9">
      <c r="B19" s="27"/>
      <c r="C19" s="28" t="s">
        <v>149</v>
      </c>
      <c r="D19" s="27" t="s">
        <v>150</v>
      </c>
      <c r="E19" s="388">
        <v>241</v>
      </c>
      <c r="F19" s="388">
        <v>124</v>
      </c>
      <c r="G19" s="388">
        <v>186</v>
      </c>
      <c r="H19" s="388">
        <v>878</v>
      </c>
      <c r="I19" s="441">
        <v>77369</v>
      </c>
      <c r="J19" s="536">
        <v>1263</v>
      </c>
      <c r="K19" s="536">
        <v>1134</v>
      </c>
      <c r="L19" s="536">
        <v>3135</v>
      </c>
      <c r="M19" s="453">
        <v>297</v>
      </c>
      <c r="N19" s="453">
        <v>472</v>
      </c>
      <c r="O19" s="453">
        <v>319</v>
      </c>
      <c r="P19" s="453">
        <v>128</v>
      </c>
      <c r="Q19" s="453">
        <v>196</v>
      </c>
      <c r="R19" s="542">
        <v>254</v>
      </c>
      <c r="S19" s="649">
        <v>93</v>
      </c>
      <c r="T19" s="166"/>
      <c r="U19" s="166"/>
      <c r="V19" s="27" t="s">
        <v>134</v>
      </c>
      <c r="W19" s="53"/>
    </row>
    <row r="20" spans="2:23" ht="53.25" customHeight="1">
      <c r="B20" s="27" t="s">
        <v>35</v>
      </c>
      <c r="C20" s="28" t="str">
        <f t="shared" ref="C20:C31" si="0">C8&amp;"ii."</f>
        <v>1.a.ii.</v>
      </c>
      <c r="D20" s="27" t="s">
        <v>37</v>
      </c>
      <c r="E20" s="441">
        <v>40194</v>
      </c>
      <c r="F20" s="441">
        <v>40199</v>
      </c>
      <c r="G20" s="441">
        <v>40198</v>
      </c>
      <c r="H20" s="441">
        <v>40206</v>
      </c>
      <c r="I20" s="441">
        <v>40207</v>
      </c>
      <c r="J20" s="536">
        <v>3045</v>
      </c>
      <c r="K20" s="536">
        <v>24160</v>
      </c>
      <c r="L20" s="536">
        <v>10753</v>
      </c>
      <c r="M20" s="536">
        <v>2719</v>
      </c>
      <c r="N20" s="536">
        <v>5417</v>
      </c>
      <c r="O20" s="536">
        <v>14645</v>
      </c>
      <c r="P20" s="536">
        <v>16238</v>
      </c>
      <c r="Q20" s="536">
        <v>4318</v>
      </c>
      <c r="R20" s="542">
        <v>7144.549498974</v>
      </c>
      <c r="S20" s="649">
        <v>13997.516707257</v>
      </c>
      <c r="T20" s="166"/>
      <c r="U20" s="166"/>
      <c r="V20" s="27" t="s">
        <v>128</v>
      </c>
      <c r="W20" s="228" t="s">
        <v>129</v>
      </c>
    </row>
    <row r="21" spans="2:23" ht="28.9">
      <c r="B21" s="27"/>
      <c r="C21" s="28" t="str">
        <f t="shared" si="0"/>
        <v>1.b.ii.</v>
      </c>
      <c r="D21" s="27" t="s">
        <v>48</v>
      </c>
      <c r="E21" s="441">
        <v>7950</v>
      </c>
      <c r="F21" s="441">
        <v>8034</v>
      </c>
      <c r="G21" s="441">
        <v>7865</v>
      </c>
      <c r="H21" s="441">
        <v>9069</v>
      </c>
      <c r="I21" s="441">
        <v>24059</v>
      </c>
      <c r="J21" s="441">
        <v>4477</v>
      </c>
      <c r="K21" s="441">
        <v>5540</v>
      </c>
      <c r="L21" s="441">
        <v>5938</v>
      </c>
      <c r="M21" s="441">
        <v>6604</v>
      </c>
      <c r="N21" s="441">
        <v>4328</v>
      </c>
      <c r="O21" s="542">
        <v>6697</v>
      </c>
      <c r="P21" s="441">
        <v>5118</v>
      </c>
      <c r="Q21" s="441">
        <v>2379</v>
      </c>
      <c r="R21" s="542">
        <v>4296.663600375</v>
      </c>
      <c r="S21" s="649">
        <v>6049.8964159349998</v>
      </c>
      <c r="T21" s="166"/>
      <c r="U21" s="166"/>
      <c r="V21" s="27" t="s">
        <v>128</v>
      </c>
      <c r="W21" s="228" t="s">
        <v>151</v>
      </c>
    </row>
    <row r="22" spans="2:23" ht="43.15">
      <c r="B22" s="27"/>
      <c r="C22" s="28" t="str">
        <f t="shared" si="0"/>
        <v>1.c.ii.</v>
      </c>
      <c r="D22" s="27" t="s">
        <v>66</v>
      </c>
      <c r="E22" s="441">
        <v>4320</v>
      </c>
      <c r="F22" s="441">
        <v>4509</v>
      </c>
      <c r="G22" s="441">
        <v>4093</v>
      </c>
      <c r="H22" s="441">
        <v>29902</v>
      </c>
      <c r="I22" s="441">
        <v>8887</v>
      </c>
      <c r="J22" s="441">
        <v>2106</v>
      </c>
      <c r="K22" s="441">
        <v>2106</v>
      </c>
      <c r="L22" s="441">
        <v>2106</v>
      </c>
      <c r="M22" s="441">
        <v>2106</v>
      </c>
      <c r="N22" s="441">
        <v>3458</v>
      </c>
      <c r="O22" s="441">
        <v>2986</v>
      </c>
      <c r="P22" s="441">
        <v>1092</v>
      </c>
      <c r="Q22" s="388">
        <v>876</v>
      </c>
      <c r="R22" s="542">
        <v>5189</v>
      </c>
      <c r="S22" s="649">
        <v>894</v>
      </c>
      <c r="T22" s="166"/>
      <c r="U22" s="166"/>
      <c r="V22" s="27" t="s">
        <v>128</v>
      </c>
      <c r="W22" s="228" t="s">
        <v>131</v>
      </c>
    </row>
    <row r="23" spans="2:23">
      <c r="B23" s="27"/>
      <c r="C23" s="28" t="str">
        <f t="shared" si="0"/>
        <v>1.d.ii.</v>
      </c>
      <c r="D23" s="27" t="s">
        <v>152</v>
      </c>
      <c r="E23" s="388">
        <v>2</v>
      </c>
      <c r="F23" s="388">
        <v>2</v>
      </c>
      <c r="G23" s="388">
        <v>4</v>
      </c>
      <c r="H23" s="388">
        <v>5</v>
      </c>
      <c r="I23" s="388">
        <v>25</v>
      </c>
      <c r="J23" s="453">
        <v>1</v>
      </c>
      <c r="K23" s="453">
        <v>76</v>
      </c>
      <c r="L23" s="453">
        <v>0</v>
      </c>
      <c r="M23" s="453">
        <v>19</v>
      </c>
      <c r="N23" s="453">
        <v>15</v>
      </c>
      <c r="O23" s="453">
        <v>11</v>
      </c>
      <c r="P23" s="453">
        <v>1</v>
      </c>
      <c r="Q23" s="453">
        <v>0</v>
      </c>
      <c r="R23" s="543">
        <v>0</v>
      </c>
      <c r="S23" s="650">
        <v>0</v>
      </c>
      <c r="T23" s="166"/>
      <c r="U23" s="166"/>
      <c r="V23" s="27" t="s">
        <v>134</v>
      </c>
      <c r="W23" s="53"/>
    </row>
    <row r="24" spans="2:23">
      <c r="B24" s="27"/>
      <c r="C24" s="28" t="str">
        <f t="shared" si="0"/>
        <v>1.e.ii.</v>
      </c>
      <c r="D24" s="27" t="s">
        <v>153</v>
      </c>
      <c r="E24" s="441">
        <v>17777</v>
      </c>
      <c r="F24" s="441">
        <v>19676</v>
      </c>
      <c r="G24" s="441">
        <v>21787</v>
      </c>
      <c r="H24" s="441">
        <v>19493</v>
      </c>
      <c r="I24" s="441">
        <v>21964</v>
      </c>
      <c r="J24" s="536">
        <v>4446</v>
      </c>
      <c r="K24" s="536">
        <v>4954</v>
      </c>
      <c r="L24" s="536">
        <v>6345</v>
      </c>
      <c r="M24" s="536">
        <v>5036</v>
      </c>
      <c r="N24" s="536">
        <v>4882</v>
      </c>
      <c r="O24" s="536">
        <v>4617</v>
      </c>
      <c r="P24" s="536">
        <v>4897</v>
      </c>
      <c r="Q24" s="536">
        <v>5203</v>
      </c>
      <c r="R24" s="542">
        <v>4713</v>
      </c>
      <c r="S24" s="649">
        <v>5201</v>
      </c>
      <c r="T24" s="166"/>
      <c r="U24" s="166"/>
      <c r="V24" s="27" t="s">
        <v>134</v>
      </c>
      <c r="W24" s="53"/>
    </row>
    <row r="25" spans="2:23" ht="28.9">
      <c r="B25" s="27"/>
      <c r="C25" s="28" t="str">
        <f t="shared" si="0"/>
        <v>1.f.ii.</v>
      </c>
      <c r="D25" s="27" t="s">
        <v>154</v>
      </c>
      <c r="E25" s="441">
        <v>1779</v>
      </c>
      <c r="F25" s="441">
        <v>2684</v>
      </c>
      <c r="G25" s="441">
        <v>1806</v>
      </c>
      <c r="H25" s="441">
        <v>1501</v>
      </c>
      <c r="I25" s="441">
        <v>2039</v>
      </c>
      <c r="J25" s="453">
        <v>405</v>
      </c>
      <c r="K25" s="453">
        <v>556</v>
      </c>
      <c r="L25" s="453">
        <v>637</v>
      </c>
      <c r="M25" s="453">
        <v>569</v>
      </c>
      <c r="N25" s="453">
        <v>370</v>
      </c>
      <c r="O25" s="453">
        <v>317</v>
      </c>
      <c r="P25" s="453">
        <v>264</v>
      </c>
      <c r="Q25" s="453">
        <v>299</v>
      </c>
      <c r="R25" s="542">
        <v>565</v>
      </c>
      <c r="S25" s="649">
        <v>386</v>
      </c>
      <c r="T25" s="166"/>
      <c r="U25" s="166"/>
      <c r="V25" s="27" t="s">
        <v>134</v>
      </c>
      <c r="W25" s="53"/>
    </row>
    <row r="26" spans="2:23">
      <c r="B26" s="27"/>
      <c r="C26" s="28" t="str">
        <f t="shared" si="0"/>
        <v>1.g.ii.</v>
      </c>
      <c r="D26" s="27" t="s">
        <v>155</v>
      </c>
      <c r="E26" s="441">
        <v>26390</v>
      </c>
      <c r="F26" s="441">
        <v>17642</v>
      </c>
      <c r="G26" s="441">
        <v>15534</v>
      </c>
      <c r="H26" s="441">
        <v>15147</v>
      </c>
      <c r="I26" s="441">
        <v>18308</v>
      </c>
      <c r="J26" s="536">
        <v>4321</v>
      </c>
      <c r="K26" s="536">
        <v>4328</v>
      </c>
      <c r="L26" s="536">
        <v>4799</v>
      </c>
      <c r="M26" s="536">
        <v>3642</v>
      </c>
      <c r="N26" s="536">
        <v>4542</v>
      </c>
      <c r="O26" s="536">
        <v>4452</v>
      </c>
      <c r="P26" s="536">
        <v>3376</v>
      </c>
      <c r="Q26" s="536">
        <v>2764</v>
      </c>
      <c r="R26" s="542">
        <v>2782</v>
      </c>
      <c r="S26" s="649">
        <v>2589</v>
      </c>
      <c r="T26" s="166"/>
      <c r="U26" s="166"/>
      <c r="V26" s="27" t="s">
        <v>134</v>
      </c>
      <c r="W26" s="53"/>
    </row>
    <row r="27" spans="2:23">
      <c r="B27" s="27"/>
      <c r="C27" s="28" t="str">
        <f t="shared" si="0"/>
        <v>1.h.ii.</v>
      </c>
      <c r="D27" s="27" t="s">
        <v>156</v>
      </c>
      <c r="E27" s="441">
        <v>51260</v>
      </c>
      <c r="F27" s="441">
        <v>48850</v>
      </c>
      <c r="G27" s="441">
        <v>42281</v>
      </c>
      <c r="H27" s="441">
        <v>55981</v>
      </c>
      <c r="I27" s="441">
        <v>105785</v>
      </c>
      <c r="J27" s="536">
        <v>15259</v>
      </c>
      <c r="K27" s="536">
        <v>16569</v>
      </c>
      <c r="L27" s="536">
        <v>15534</v>
      </c>
      <c r="M27" s="536">
        <v>17033</v>
      </c>
      <c r="N27" s="536">
        <v>13509</v>
      </c>
      <c r="O27" s="536">
        <v>25967</v>
      </c>
      <c r="P27" s="536">
        <v>27300</v>
      </c>
      <c r="Q27" s="536">
        <v>29830</v>
      </c>
      <c r="R27" s="542">
        <v>28310</v>
      </c>
      <c r="S27" s="649">
        <v>31931</v>
      </c>
      <c r="T27" s="166"/>
      <c r="U27" s="166"/>
      <c r="V27" s="27" t="s">
        <v>134</v>
      </c>
      <c r="W27" s="53"/>
    </row>
    <row r="28" spans="2:23" ht="28.9">
      <c r="B28" s="27"/>
      <c r="C28" s="28" t="str">
        <f t="shared" si="0"/>
        <v>1.i.ii.</v>
      </c>
      <c r="D28" s="27" t="s">
        <v>157</v>
      </c>
      <c r="E28" s="441">
        <v>14748</v>
      </c>
      <c r="F28" s="441">
        <v>13519</v>
      </c>
      <c r="G28" s="441">
        <v>11997</v>
      </c>
      <c r="H28" s="441">
        <v>11990</v>
      </c>
      <c r="I28" s="441">
        <v>25280</v>
      </c>
      <c r="J28" s="536">
        <v>3645</v>
      </c>
      <c r="K28" s="536">
        <v>3718</v>
      </c>
      <c r="L28" s="536">
        <v>2004</v>
      </c>
      <c r="M28" s="536">
        <v>3945</v>
      </c>
      <c r="N28" s="536">
        <v>3278</v>
      </c>
      <c r="O28" s="536">
        <v>2106</v>
      </c>
      <c r="P28" s="536">
        <v>1874</v>
      </c>
      <c r="Q28" s="536">
        <v>2045</v>
      </c>
      <c r="R28" s="542">
        <v>1852</v>
      </c>
      <c r="S28" s="649">
        <v>1585</v>
      </c>
      <c r="T28" s="166"/>
      <c r="U28" s="166"/>
      <c r="V28" s="27" t="s">
        <v>134</v>
      </c>
      <c r="W28" s="53"/>
    </row>
    <row r="29" spans="2:23">
      <c r="B29" s="27"/>
      <c r="C29" s="28" t="str">
        <f t="shared" si="0"/>
        <v>1.j.ii.</v>
      </c>
      <c r="D29" s="27" t="s">
        <v>158</v>
      </c>
      <c r="E29" s="388">
        <v>326</v>
      </c>
      <c r="F29" s="388">
        <v>57</v>
      </c>
      <c r="G29" s="388">
        <v>112</v>
      </c>
      <c r="H29" s="388">
        <v>80</v>
      </c>
      <c r="I29" s="388">
        <v>520</v>
      </c>
      <c r="J29" s="453">
        <v>126</v>
      </c>
      <c r="K29" s="453">
        <v>10</v>
      </c>
      <c r="L29" s="453">
        <v>5</v>
      </c>
      <c r="M29" s="453">
        <v>17</v>
      </c>
      <c r="N29" s="453">
        <v>26</v>
      </c>
      <c r="O29" s="453">
        <v>94</v>
      </c>
      <c r="P29" s="453">
        <v>33</v>
      </c>
      <c r="Q29" s="453">
        <v>0</v>
      </c>
      <c r="R29" s="542">
        <v>8</v>
      </c>
      <c r="S29" s="649">
        <v>5</v>
      </c>
      <c r="T29" s="166"/>
      <c r="U29" s="166"/>
      <c r="V29" s="27" t="s">
        <v>134</v>
      </c>
      <c r="W29" s="53"/>
    </row>
    <row r="30" spans="2:23">
      <c r="B30" s="27"/>
      <c r="C30" s="28" t="str">
        <f t="shared" si="0"/>
        <v>1.k.ii.</v>
      </c>
      <c r="D30" s="27" t="s">
        <v>159</v>
      </c>
      <c r="E30" s="441">
        <v>83586</v>
      </c>
      <c r="F30" s="441">
        <v>73546</v>
      </c>
      <c r="G30" s="441">
        <v>62968</v>
      </c>
      <c r="H30" s="441">
        <v>69597</v>
      </c>
      <c r="I30" s="441">
        <v>96715</v>
      </c>
      <c r="J30" s="536">
        <v>12364</v>
      </c>
      <c r="K30" s="536">
        <v>17489</v>
      </c>
      <c r="L30" s="536">
        <v>19045</v>
      </c>
      <c r="M30" s="536">
        <v>20134</v>
      </c>
      <c r="N30" s="536">
        <v>17607</v>
      </c>
      <c r="O30" s="536">
        <v>18746</v>
      </c>
      <c r="P30" s="536">
        <v>20337</v>
      </c>
      <c r="Q30" s="536">
        <v>19598</v>
      </c>
      <c r="R30" s="542">
        <v>18199</v>
      </c>
      <c r="S30" s="649">
        <v>16368</v>
      </c>
      <c r="T30" s="166"/>
      <c r="U30" s="166"/>
      <c r="V30" s="27" t="s">
        <v>134</v>
      </c>
      <c r="W30" s="53"/>
    </row>
    <row r="31" spans="2:23" ht="28.9">
      <c r="B31" s="27"/>
      <c r="C31" s="28" t="str">
        <f t="shared" si="0"/>
        <v>1.l.ii.</v>
      </c>
      <c r="D31" s="27" t="s">
        <v>160</v>
      </c>
      <c r="E31" s="441">
        <v>1091</v>
      </c>
      <c r="F31" s="388">
        <v>697</v>
      </c>
      <c r="G31" s="388">
        <v>936</v>
      </c>
      <c r="H31" s="441">
        <v>2616</v>
      </c>
      <c r="I31" s="441">
        <v>90914</v>
      </c>
      <c r="J31" s="536">
        <v>1546</v>
      </c>
      <c r="K31" s="536">
        <v>1524</v>
      </c>
      <c r="L31" s="536">
        <v>4761</v>
      </c>
      <c r="M31" s="453">
        <v>595</v>
      </c>
      <c r="N31" s="453">
        <v>660</v>
      </c>
      <c r="O31" s="453">
        <v>382</v>
      </c>
      <c r="P31" s="453">
        <v>637</v>
      </c>
      <c r="Q31" s="453">
        <v>221</v>
      </c>
      <c r="R31" s="542">
        <v>334</v>
      </c>
      <c r="S31" s="649">
        <v>112</v>
      </c>
      <c r="T31" s="166"/>
      <c r="U31" s="166"/>
      <c r="V31" s="27" t="s">
        <v>134</v>
      </c>
      <c r="W31" s="53"/>
    </row>
    <row r="32" spans="2:23" ht="72">
      <c r="B32" s="11" t="s">
        <v>80</v>
      </c>
      <c r="C32" s="9" t="str">
        <f t="shared" ref="C32:C43" si="1">C8&amp;"iii."</f>
        <v>1.a.iii.</v>
      </c>
      <c r="D32" s="11" t="s">
        <v>161</v>
      </c>
      <c r="E32" s="544">
        <v>4438</v>
      </c>
      <c r="F32" s="544">
        <v>4438</v>
      </c>
      <c r="G32" s="544">
        <v>4438</v>
      </c>
      <c r="H32" s="544">
        <v>4438</v>
      </c>
      <c r="I32" s="544">
        <v>4438</v>
      </c>
      <c r="J32" s="545">
        <v>1109</v>
      </c>
      <c r="K32" s="545">
        <v>1109</v>
      </c>
      <c r="L32" s="545">
        <v>1109</v>
      </c>
      <c r="M32" s="536">
        <v>1109</v>
      </c>
      <c r="N32" s="546">
        <v>455.98978723404252</v>
      </c>
      <c r="O32" s="545">
        <v>1089.9268085106382</v>
      </c>
      <c r="P32" s="545">
        <v>1245.6306382978723</v>
      </c>
      <c r="Q32" s="545">
        <v>878.6144680851063</v>
      </c>
      <c r="R32" s="542">
        <v>189.06893617021277</v>
      </c>
      <c r="S32" s="651">
        <v>867.49276595744675</v>
      </c>
      <c r="T32" s="167"/>
      <c r="U32" s="167"/>
      <c r="V32" s="27" t="s">
        <v>128</v>
      </c>
      <c r="W32" s="228" t="s">
        <v>129</v>
      </c>
    </row>
    <row r="33" spans="2:23" ht="43.15">
      <c r="B33" s="11"/>
      <c r="C33" s="9" t="str">
        <f t="shared" si="1"/>
        <v>1.b.iii.</v>
      </c>
      <c r="D33" s="11" t="s">
        <v>162</v>
      </c>
      <c r="E33" s="547" t="s">
        <v>55</v>
      </c>
      <c r="F33" s="547" t="s">
        <v>55</v>
      </c>
      <c r="G33" s="547" t="s">
        <v>55</v>
      </c>
      <c r="H33" s="544">
        <v>1479</v>
      </c>
      <c r="I33" s="544">
        <v>11057</v>
      </c>
      <c r="J33" s="544">
        <v>2077</v>
      </c>
      <c r="K33" s="544">
        <v>3887</v>
      </c>
      <c r="L33" s="544">
        <v>1642</v>
      </c>
      <c r="M33" s="544">
        <v>1630</v>
      </c>
      <c r="N33" s="542">
        <v>1420.6571314878947</v>
      </c>
      <c r="O33" s="542">
        <v>3267.6264825717044</v>
      </c>
      <c r="P33" s="542">
        <v>1585.5294197965152</v>
      </c>
      <c r="Q33" s="542">
        <v>451.5936277789109</v>
      </c>
      <c r="R33" s="542">
        <v>1529.4343450061015</v>
      </c>
      <c r="S33" s="651">
        <v>2672.8783536755091</v>
      </c>
      <c r="T33" s="167"/>
      <c r="U33" s="167"/>
      <c r="V33" s="27" t="s">
        <v>128</v>
      </c>
      <c r="W33" s="228" t="s">
        <v>163</v>
      </c>
    </row>
    <row r="34" spans="2:23" ht="43.15">
      <c r="B34" s="11"/>
      <c r="C34" s="9" t="str">
        <f t="shared" si="1"/>
        <v>1.c.iii.</v>
      </c>
      <c r="D34" s="11" t="s">
        <v>164</v>
      </c>
      <c r="E34" s="547" t="s">
        <v>55</v>
      </c>
      <c r="F34" s="547" t="s">
        <v>55</v>
      </c>
      <c r="G34" s="547" t="s">
        <v>55</v>
      </c>
      <c r="H34" s="547">
        <v>103</v>
      </c>
      <c r="I34" s="544">
        <v>5003</v>
      </c>
      <c r="J34" s="547">
        <v>284</v>
      </c>
      <c r="K34" s="547">
        <v>284</v>
      </c>
      <c r="L34" s="547">
        <v>284</v>
      </c>
      <c r="M34" s="547">
        <v>284</v>
      </c>
      <c r="N34" s="547">
        <v>43</v>
      </c>
      <c r="O34" s="547">
        <v>122</v>
      </c>
      <c r="P34" s="545">
        <v>406</v>
      </c>
      <c r="Q34" s="545">
        <v>657.71104120372763</v>
      </c>
      <c r="R34" s="542">
        <v>298.65549192466989</v>
      </c>
      <c r="S34" s="651">
        <v>797.18496352316856</v>
      </c>
      <c r="T34" s="651"/>
      <c r="U34" s="167"/>
      <c r="V34" s="27" t="s">
        <v>128</v>
      </c>
      <c r="W34" s="228" t="s">
        <v>131</v>
      </c>
    </row>
    <row r="35" spans="2:23">
      <c r="B35" s="11"/>
      <c r="C35" s="9" t="str">
        <f t="shared" si="1"/>
        <v>1.d.iii.</v>
      </c>
      <c r="D35" s="11" t="s">
        <v>165</v>
      </c>
      <c r="E35" s="388">
        <v>49</v>
      </c>
      <c r="F35" s="388">
        <v>81</v>
      </c>
      <c r="G35" s="388">
        <v>41</v>
      </c>
      <c r="H35" s="388">
        <v>31</v>
      </c>
      <c r="I35" s="388">
        <v>70</v>
      </c>
      <c r="J35" s="453">
        <v>11</v>
      </c>
      <c r="K35" s="453">
        <v>6</v>
      </c>
      <c r="L35" s="453">
        <v>15</v>
      </c>
      <c r="M35" s="453">
        <v>25</v>
      </c>
      <c r="N35" s="453">
        <v>12</v>
      </c>
      <c r="O35" s="453">
        <v>17</v>
      </c>
      <c r="P35" s="453">
        <v>22</v>
      </c>
      <c r="Q35" s="453">
        <v>6</v>
      </c>
      <c r="R35" s="453">
        <v>0</v>
      </c>
      <c r="S35" s="650">
        <v>0</v>
      </c>
      <c r="T35" s="167"/>
      <c r="U35" s="167"/>
      <c r="V35" s="27" t="s">
        <v>134</v>
      </c>
      <c r="W35" s="52"/>
    </row>
    <row r="36" spans="2:23">
      <c r="B36" s="11"/>
      <c r="C36" s="9" t="str">
        <f t="shared" si="1"/>
        <v>1.e.iii.</v>
      </c>
      <c r="D36" s="11" t="s">
        <v>166</v>
      </c>
      <c r="E36" s="388">
        <v>0</v>
      </c>
      <c r="F36" s="388">
        <v>0</v>
      </c>
      <c r="G36" s="388">
        <v>0</v>
      </c>
      <c r="H36" s="388">
        <v>1</v>
      </c>
      <c r="I36" s="388">
        <v>37</v>
      </c>
      <c r="J36" s="453">
        <v>7</v>
      </c>
      <c r="K36" s="453">
        <v>15</v>
      </c>
      <c r="L36" s="453">
        <v>39</v>
      </c>
      <c r="M36" s="453">
        <v>38</v>
      </c>
      <c r="N36" s="453">
        <v>18</v>
      </c>
      <c r="O36" s="453">
        <v>42</v>
      </c>
      <c r="P36" s="453">
        <v>23</v>
      </c>
      <c r="Q36" s="453">
        <v>1</v>
      </c>
      <c r="R36" s="453">
        <v>8</v>
      </c>
      <c r="S36" s="651">
        <v>9</v>
      </c>
      <c r="T36" s="167"/>
      <c r="U36" s="167"/>
      <c r="V36" s="27" t="s">
        <v>134</v>
      </c>
      <c r="W36" s="52"/>
    </row>
    <row r="37" spans="2:23" ht="14.45" customHeight="1">
      <c r="B37" s="11"/>
      <c r="C37" s="9" t="str">
        <f t="shared" si="1"/>
        <v>1.f.iii.</v>
      </c>
      <c r="D37" s="11" t="s">
        <v>167</v>
      </c>
      <c r="E37" s="388">
        <v>0</v>
      </c>
      <c r="F37" s="388">
        <v>0</v>
      </c>
      <c r="G37" s="388">
        <v>0</v>
      </c>
      <c r="H37" s="388">
        <v>0</v>
      </c>
      <c r="I37" s="388">
        <v>6</v>
      </c>
      <c r="J37" s="453">
        <v>0</v>
      </c>
      <c r="K37" s="453">
        <v>0</v>
      </c>
      <c r="L37" s="453">
        <v>0</v>
      </c>
      <c r="M37" s="453">
        <v>0</v>
      </c>
      <c r="N37" s="453">
        <v>0</v>
      </c>
      <c r="O37" s="453">
        <v>0</v>
      </c>
      <c r="P37" s="453">
        <v>1</v>
      </c>
      <c r="Q37" s="453">
        <v>14</v>
      </c>
      <c r="R37" s="453">
        <v>17</v>
      </c>
      <c r="S37" s="651">
        <v>15</v>
      </c>
      <c r="T37" s="167"/>
      <c r="U37" s="167"/>
      <c r="V37" s="27" t="s">
        <v>134</v>
      </c>
      <c r="W37" s="52"/>
    </row>
    <row r="38" spans="2:23">
      <c r="B38" s="11"/>
      <c r="C38" s="9" t="str">
        <f t="shared" si="1"/>
        <v>1.g.iii.</v>
      </c>
      <c r="D38" s="11" t="s">
        <v>168</v>
      </c>
      <c r="E38" s="388">
        <v>693</v>
      </c>
      <c r="F38" s="388">
        <v>823</v>
      </c>
      <c r="G38" s="388">
        <v>851</v>
      </c>
      <c r="H38" s="388">
        <v>892</v>
      </c>
      <c r="I38" s="388">
        <v>933</v>
      </c>
      <c r="J38" s="453">
        <v>497</v>
      </c>
      <c r="K38" s="536">
        <v>1971</v>
      </c>
      <c r="L38" s="453">
        <v>533</v>
      </c>
      <c r="M38" s="453">
        <v>141</v>
      </c>
      <c r="N38" s="453">
        <v>339</v>
      </c>
      <c r="O38" s="453">
        <v>744</v>
      </c>
      <c r="P38" s="453">
        <v>544</v>
      </c>
      <c r="Q38" s="453">
        <v>148</v>
      </c>
      <c r="R38" s="453">
        <v>155</v>
      </c>
      <c r="S38" s="651">
        <v>261</v>
      </c>
      <c r="T38" s="167"/>
      <c r="U38" s="167"/>
      <c r="V38" s="27" t="s">
        <v>134</v>
      </c>
      <c r="W38" s="52"/>
    </row>
    <row r="39" spans="2:23">
      <c r="B39" s="11"/>
      <c r="C39" s="9" t="str">
        <f t="shared" si="1"/>
        <v>1.h.iii.</v>
      </c>
      <c r="D39" s="11" t="s">
        <v>169</v>
      </c>
      <c r="E39" s="388">
        <v>15</v>
      </c>
      <c r="F39" s="388">
        <v>62</v>
      </c>
      <c r="G39" s="388">
        <v>134</v>
      </c>
      <c r="H39" s="388">
        <v>346</v>
      </c>
      <c r="I39" s="441">
        <v>14199</v>
      </c>
      <c r="J39" s="536">
        <v>1331</v>
      </c>
      <c r="K39" s="536">
        <v>4832</v>
      </c>
      <c r="L39" s="536">
        <v>1529</v>
      </c>
      <c r="M39" s="453">
        <v>911</v>
      </c>
      <c r="N39" s="453">
        <v>520</v>
      </c>
      <c r="O39" s="536">
        <v>1406</v>
      </c>
      <c r="P39" s="453">
        <v>369</v>
      </c>
      <c r="Q39" s="453">
        <v>31</v>
      </c>
      <c r="R39" s="536">
        <v>210</v>
      </c>
      <c r="S39" s="651">
        <v>803</v>
      </c>
      <c r="T39" s="167"/>
      <c r="U39" s="167"/>
      <c r="V39" s="27" t="s">
        <v>134</v>
      </c>
      <c r="W39" s="52"/>
    </row>
    <row r="40" spans="2:23" ht="14.45" customHeight="1">
      <c r="B40" s="11"/>
      <c r="C40" s="9" t="str">
        <f t="shared" si="1"/>
        <v>1.i.iii.</v>
      </c>
      <c r="D40" s="11" t="s">
        <v>170</v>
      </c>
      <c r="E40" s="388">
        <v>277</v>
      </c>
      <c r="F40" s="388">
        <v>127</v>
      </c>
      <c r="G40" s="388">
        <v>393</v>
      </c>
      <c r="H40" s="388">
        <v>413</v>
      </c>
      <c r="I40" s="388">
        <v>433</v>
      </c>
      <c r="J40" s="453">
        <v>16</v>
      </c>
      <c r="K40" s="453">
        <v>47</v>
      </c>
      <c r="L40" s="453">
        <v>45</v>
      </c>
      <c r="M40" s="453">
        <v>79</v>
      </c>
      <c r="N40" s="453">
        <v>21</v>
      </c>
      <c r="O40" s="453">
        <v>34</v>
      </c>
      <c r="P40" s="453">
        <v>29</v>
      </c>
      <c r="Q40" s="453">
        <v>89</v>
      </c>
      <c r="R40" s="453">
        <v>1</v>
      </c>
      <c r="S40" s="651">
        <v>10</v>
      </c>
      <c r="T40" s="167"/>
      <c r="U40" s="167"/>
      <c r="V40" s="27" t="s">
        <v>134</v>
      </c>
      <c r="W40" s="52"/>
    </row>
    <row r="41" spans="2:23">
      <c r="B41" s="11"/>
      <c r="C41" s="9" t="str">
        <f t="shared" si="1"/>
        <v>1.j.iii.</v>
      </c>
      <c r="D41" s="11" t="s">
        <v>171</v>
      </c>
      <c r="E41" s="388">
        <v>908</v>
      </c>
      <c r="F41" s="388">
        <v>681</v>
      </c>
      <c r="G41" s="388">
        <v>690</v>
      </c>
      <c r="H41" s="388">
        <v>261</v>
      </c>
      <c r="I41" s="388">
        <v>515</v>
      </c>
      <c r="J41" s="453">
        <v>136</v>
      </c>
      <c r="K41" s="453">
        <v>387</v>
      </c>
      <c r="L41" s="453">
        <v>176</v>
      </c>
      <c r="M41" s="453">
        <v>49</v>
      </c>
      <c r="N41" s="453">
        <v>613</v>
      </c>
      <c r="O41" s="453">
        <v>265</v>
      </c>
      <c r="P41" s="453">
        <v>166</v>
      </c>
      <c r="Q41" s="453">
        <v>40</v>
      </c>
      <c r="R41" s="453">
        <v>64</v>
      </c>
      <c r="S41" s="651">
        <v>51</v>
      </c>
      <c r="T41" s="167"/>
      <c r="U41" s="167"/>
      <c r="V41" s="27" t="s">
        <v>134</v>
      </c>
      <c r="W41" s="52"/>
    </row>
    <row r="42" spans="2:23">
      <c r="B42" s="11"/>
      <c r="C42" s="9" t="str">
        <f t="shared" si="1"/>
        <v>1.k.iii.</v>
      </c>
      <c r="D42" s="11" t="s">
        <v>172</v>
      </c>
      <c r="E42" s="388">
        <v>6</v>
      </c>
      <c r="F42" s="388">
        <v>41</v>
      </c>
      <c r="G42" s="388">
        <v>5</v>
      </c>
      <c r="H42" s="388">
        <v>93</v>
      </c>
      <c r="I42" s="441">
        <v>2020</v>
      </c>
      <c r="J42" s="453">
        <v>44</v>
      </c>
      <c r="K42" s="453">
        <v>399</v>
      </c>
      <c r="L42" s="453">
        <v>505</v>
      </c>
      <c r="M42" s="453">
        <v>218</v>
      </c>
      <c r="N42" s="453">
        <v>203</v>
      </c>
      <c r="O42" s="453">
        <v>549</v>
      </c>
      <c r="P42" s="453">
        <v>83</v>
      </c>
      <c r="Q42" s="453">
        <v>2</v>
      </c>
      <c r="R42" s="453">
        <v>57</v>
      </c>
      <c r="S42" s="651">
        <v>333</v>
      </c>
      <c r="T42" s="167"/>
      <c r="U42" s="167"/>
      <c r="V42" s="27" t="s">
        <v>134</v>
      </c>
      <c r="W42" s="52"/>
    </row>
    <row r="43" spans="2:23" ht="14.45" customHeight="1">
      <c r="B43" s="11"/>
      <c r="C43" s="9" t="str">
        <f t="shared" si="1"/>
        <v>1.l.iii.</v>
      </c>
      <c r="D43" s="11" t="s">
        <v>150</v>
      </c>
      <c r="E43" s="388">
        <v>0</v>
      </c>
      <c r="F43" s="388">
        <v>0</v>
      </c>
      <c r="G43" s="388">
        <v>0</v>
      </c>
      <c r="H43" s="388">
        <v>0</v>
      </c>
      <c r="I43" s="388">
        <v>41</v>
      </c>
      <c r="J43" s="453">
        <v>5</v>
      </c>
      <c r="K43" s="453">
        <v>1</v>
      </c>
      <c r="L43" s="453">
        <v>2</v>
      </c>
      <c r="M43" s="453">
        <v>4</v>
      </c>
      <c r="N43" s="453">
        <v>0</v>
      </c>
      <c r="O43" s="453">
        <v>1</v>
      </c>
      <c r="P43" s="453">
        <v>2</v>
      </c>
      <c r="Q43" s="453">
        <v>0</v>
      </c>
      <c r="R43" s="453">
        <v>0</v>
      </c>
      <c r="S43" s="650">
        <v>0</v>
      </c>
      <c r="T43" s="167"/>
      <c r="U43" s="167"/>
      <c r="V43" s="27" t="s">
        <v>134</v>
      </c>
      <c r="W43" s="52"/>
    </row>
    <row r="44" spans="2:23" ht="41.25" customHeight="1">
      <c r="B44" s="11" t="s">
        <v>84</v>
      </c>
      <c r="C44" s="9" t="str">
        <f t="shared" ref="C44:C55" si="2">C8&amp;"iv."</f>
        <v>1.a.iv.</v>
      </c>
      <c r="D44" s="11" t="s">
        <v>173</v>
      </c>
      <c r="E44" s="544">
        <v>13068</v>
      </c>
      <c r="F44" s="544">
        <v>13068</v>
      </c>
      <c r="G44" s="544">
        <v>13068</v>
      </c>
      <c r="H44" s="544">
        <v>13068</v>
      </c>
      <c r="I44" s="544">
        <v>13068</v>
      </c>
      <c r="J44" s="545">
        <v>3267</v>
      </c>
      <c r="K44" s="545">
        <v>3267</v>
      </c>
      <c r="L44" s="545">
        <v>3267</v>
      </c>
      <c r="M44" s="536">
        <v>3267</v>
      </c>
      <c r="N44" s="536">
        <v>1757.2289361702126</v>
      </c>
      <c r="O44" s="536">
        <v>2202.0970212765956</v>
      </c>
      <c r="P44" s="536">
        <v>2836.0340425531917</v>
      </c>
      <c r="Q44" s="545">
        <v>2502.3829787234044</v>
      </c>
      <c r="R44" s="542">
        <v>1323.4825531914894</v>
      </c>
      <c r="S44" s="651">
        <v>1924.0544680851067</v>
      </c>
      <c r="T44" s="167"/>
      <c r="U44" s="167"/>
      <c r="V44" s="27" t="s">
        <v>128</v>
      </c>
      <c r="W44" s="229" t="s">
        <v>174</v>
      </c>
    </row>
    <row r="45" spans="2:23" ht="28.9">
      <c r="B45" s="11"/>
      <c r="C45" s="9" t="str">
        <f t="shared" si="2"/>
        <v>1.b.iv.</v>
      </c>
      <c r="D45" s="11" t="s">
        <v>175</v>
      </c>
      <c r="E45" s="547" t="s">
        <v>55</v>
      </c>
      <c r="F45" s="547" t="s">
        <v>55</v>
      </c>
      <c r="G45" s="547" t="s">
        <v>55</v>
      </c>
      <c r="H45" s="544">
        <v>4210</v>
      </c>
      <c r="I45" s="544">
        <v>10818</v>
      </c>
      <c r="J45" s="544">
        <v>2447</v>
      </c>
      <c r="K45" s="544">
        <v>4749</v>
      </c>
      <c r="L45" s="544">
        <v>2545</v>
      </c>
      <c r="M45" s="544">
        <v>2287</v>
      </c>
      <c r="N45" s="542">
        <v>1957.6241545671637</v>
      </c>
      <c r="O45" s="542">
        <v>3938.7278163857509</v>
      </c>
      <c r="P45" s="542">
        <v>1954.3264678941896</v>
      </c>
      <c r="Q45" s="542">
        <v>896.46171288529388</v>
      </c>
      <c r="R45" s="542">
        <v>1796.4739212622585</v>
      </c>
      <c r="S45" s="651">
        <v>3166.9822549856208</v>
      </c>
      <c r="T45" s="167"/>
      <c r="U45" s="167"/>
      <c r="V45" s="27" t="s">
        <v>128</v>
      </c>
      <c r="W45" s="229" t="s">
        <v>176</v>
      </c>
    </row>
    <row r="46" spans="2:23" ht="43.15">
      <c r="B46" s="11"/>
      <c r="C46" s="9" t="str">
        <f t="shared" si="2"/>
        <v>1.c.iv.</v>
      </c>
      <c r="D46" s="11" t="s">
        <v>177</v>
      </c>
      <c r="E46" s="544">
        <v>6460</v>
      </c>
      <c r="F46" s="544">
        <v>4592</v>
      </c>
      <c r="G46" s="544">
        <v>6226</v>
      </c>
      <c r="H46" s="544">
        <v>7309</v>
      </c>
      <c r="I46" s="544">
        <v>5529</v>
      </c>
      <c r="J46" s="544">
        <v>1637</v>
      </c>
      <c r="K46" s="544">
        <v>1637</v>
      </c>
      <c r="L46" s="544">
        <v>1637</v>
      </c>
      <c r="M46" s="544">
        <v>1637</v>
      </c>
      <c r="N46" s="547">
        <v>267</v>
      </c>
      <c r="O46" s="544">
        <v>225</v>
      </c>
      <c r="P46" s="547">
        <v>562</v>
      </c>
      <c r="Q46" s="547">
        <v>767</v>
      </c>
      <c r="R46" s="542">
        <v>503</v>
      </c>
      <c r="S46" s="651">
        <v>876.63369628915336</v>
      </c>
      <c r="T46" s="167"/>
      <c r="U46" s="167"/>
      <c r="V46" s="27" t="s">
        <v>128</v>
      </c>
      <c r="W46" s="229" t="s">
        <v>131</v>
      </c>
    </row>
    <row r="47" spans="2:23">
      <c r="B47" s="11"/>
      <c r="C47" s="9" t="str">
        <f t="shared" si="2"/>
        <v>1.d.iv.</v>
      </c>
      <c r="D47" s="11" t="s">
        <v>178</v>
      </c>
      <c r="E47" s="388">
        <v>241</v>
      </c>
      <c r="F47" s="388">
        <v>252</v>
      </c>
      <c r="G47" s="388">
        <v>211</v>
      </c>
      <c r="H47" s="388">
        <v>178</v>
      </c>
      <c r="I47" s="388">
        <v>235</v>
      </c>
      <c r="J47" s="453">
        <v>50</v>
      </c>
      <c r="K47" s="453">
        <v>33</v>
      </c>
      <c r="L47" s="453">
        <v>64</v>
      </c>
      <c r="M47" s="453">
        <v>61</v>
      </c>
      <c r="N47" s="453">
        <v>49</v>
      </c>
      <c r="O47" s="453">
        <v>66</v>
      </c>
      <c r="P47" s="453">
        <v>49</v>
      </c>
      <c r="Q47" s="453">
        <v>14</v>
      </c>
      <c r="R47" s="548">
        <v>0</v>
      </c>
      <c r="S47" s="650">
        <v>0</v>
      </c>
      <c r="T47" s="167"/>
      <c r="U47" s="167"/>
      <c r="V47" s="27" t="s">
        <v>134</v>
      </c>
      <c r="W47" s="52"/>
    </row>
    <row r="48" spans="2:23">
      <c r="B48" s="11"/>
      <c r="C48" s="9" t="str">
        <f t="shared" si="2"/>
        <v>1.e.iv.</v>
      </c>
      <c r="D48" s="11" t="s">
        <v>179</v>
      </c>
      <c r="E48" s="388">
        <v>0</v>
      </c>
      <c r="F48" s="388">
        <v>1</v>
      </c>
      <c r="G48" s="388">
        <v>0</v>
      </c>
      <c r="H48" s="388">
        <v>1</v>
      </c>
      <c r="I48" s="388">
        <v>59</v>
      </c>
      <c r="J48" s="453">
        <v>8</v>
      </c>
      <c r="K48" s="453">
        <v>18</v>
      </c>
      <c r="L48" s="453">
        <v>43</v>
      </c>
      <c r="M48" s="453">
        <v>47</v>
      </c>
      <c r="N48" s="453">
        <v>19</v>
      </c>
      <c r="O48" s="453">
        <v>42</v>
      </c>
      <c r="P48" s="453">
        <v>24</v>
      </c>
      <c r="Q48" s="453">
        <v>1</v>
      </c>
      <c r="R48" s="548">
        <v>8</v>
      </c>
      <c r="S48" s="650">
        <v>9</v>
      </c>
      <c r="T48" s="167"/>
      <c r="U48" s="167"/>
      <c r="V48" s="27" t="s">
        <v>134</v>
      </c>
      <c r="W48" s="52"/>
    </row>
    <row r="49" spans="2:23" ht="14.45" customHeight="1">
      <c r="B49" s="11"/>
      <c r="C49" s="9" t="str">
        <f t="shared" si="2"/>
        <v>1.f.iv.</v>
      </c>
      <c r="D49" s="11" t="s">
        <v>180</v>
      </c>
      <c r="E49" s="388">
        <v>1</v>
      </c>
      <c r="F49" s="388">
        <v>2</v>
      </c>
      <c r="G49" s="388">
        <v>2</v>
      </c>
      <c r="H49" s="388">
        <v>1</v>
      </c>
      <c r="I49" s="388">
        <v>11</v>
      </c>
      <c r="J49" s="453">
        <v>0</v>
      </c>
      <c r="K49" s="453">
        <v>0</v>
      </c>
      <c r="L49" s="453">
        <v>1</v>
      </c>
      <c r="M49" s="453">
        <v>0</v>
      </c>
      <c r="N49" s="453">
        <v>0</v>
      </c>
      <c r="O49" s="453">
        <v>0</v>
      </c>
      <c r="P49" s="453">
        <v>1</v>
      </c>
      <c r="Q49" s="453">
        <v>63</v>
      </c>
      <c r="R49" s="548">
        <v>76</v>
      </c>
      <c r="S49" s="650">
        <v>75</v>
      </c>
      <c r="T49" s="167"/>
      <c r="U49" s="167"/>
      <c r="V49" s="27" t="s">
        <v>134</v>
      </c>
      <c r="W49" s="52"/>
    </row>
    <row r="50" spans="2:23">
      <c r="B50" s="11"/>
      <c r="C50" s="9" t="str">
        <f t="shared" si="2"/>
        <v>1.g.iv.</v>
      </c>
      <c r="D50" s="11" t="s">
        <v>181</v>
      </c>
      <c r="E50" s="441">
        <v>3897</v>
      </c>
      <c r="F50" s="441">
        <v>4555</v>
      </c>
      <c r="G50" s="441">
        <v>5259</v>
      </c>
      <c r="H50" s="441">
        <v>5118</v>
      </c>
      <c r="I50" s="441">
        <v>4359</v>
      </c>
      <c r="J50" s="536">
        <v>1712</v>
      </c>
      <c r="K50" s="536">
        <v>2956</v>
      </c>
      <c r="L50" s="536">
        <v>1177</v>
      </c>
      <c r="M50" s="453">
        <v>797</v>
      </c>
      <c r="N50" s="536">
        <v>1521</v>
      </c>
      <c r="O50" s="536">
        <v>1567</v>
      </c>
      <c r="P50" s="536">
        <v>1165</v>
      </c>
      <c r="Q50" s="453">
        <v>652</v>
      </c>
      <c r="R50" s="548">
        <v>885</v>
      </c>
      <c r="S50" s="650">
        <v>1024</v>
      </c>
      <c r="T50" s="167"/>
      <c r="U50" s="167"/>
      <c r="V50" s="27" t="s">
        <v>134</v>
      </c>
      <c r="W50" s="52"/>
    </row>
    <row r="51" spans="2:23">
      <c r="B51" s="11"/>
      <c r="C51" s="9" t="str">
        <f t="shared" si="2"/>
        <v>1.h.iv.</v>
      </c>
      <c r="D51" s="11" t="s">
        <v>182</v>
      </c>
      <c r="E51" s="388">
        <v>33</v>
      </c>
      <c r="F51" s="388">
        <v>87</v>
      </c>
      <c r="G51" s="388">
        <v>165</v>
      </c>
      <c r="H51" s="388">
        <v>767</v>
      </c>
      <c r="I51" s="441">
        <v>17570</v>
      </c>
      <c r="J51" s="536">
        <v>1430</v>
      </c>
      <c r="K51" s="536">
        <v>4936</v>
      </c>
      <c r="L51" s="536">
        <v>1586</v>
      </c>
      <c r="M51" s="536">
        <v>1005</v>
      </c>
      <c r="N51" s="453">
        <v>535</v>
      </c>
      <c r="O51" s="536">
        <v>1415</v>
      </c>
      <c r="P51" s="453">
        <v>378</v>
      </c>
      <c r="Q51" s="453">
        <v>42</v>
      </c>
      <c r="R51" s="548">
        <v>231</v>
      </c>
      <c r="S51" s="650">
        <v>795</v>
      </c>
      <c r="T51" s="167"/>
      <c r="U51" s="167"/>
      <c r="V51" s="27" t="s">
        <v>134</v>
      </c>
      <c r="W51" s="52"/>
    </row>
    <row r="52" spans="2:23" ht="14.45" customHeight="1">
      <c r="B52" s="11"/>
      <c r="C52" s="9" t="str">
        <f t="shared" si="2"/>
        <v>1.i.iv.</v>
      </c>
      <c r="D52" s="11" t="s">
        <v>183</v>
      </c>
      <c r="E52" s="441">
        <v>1424</v>
      </c>
      <c r="F52" s="388">
        <v>577</v>
      </c>
      <c r="G52" s="388">
        <v>987</v>
      </c>
      <c r="H52" s="441">
        <v>1133</v>
      </c>
      <c r="I52" s="388">
        <v>958</v>
      </c>
      <c r="J52" s="453">
        <v>101</v>
      </c>
      <c r="K52" s="453">
        <v>135</v>
      </c>
      <c r="L52" s="453">
        <v>232</v>
      </c>
      <c r="M52" s="453">
        <v>360</v>
      </c>
      <c r="N52" s="453">
        <v>124</v>
      </c>
      <c r="O52" s="453">
        <v>90</v>
      </c>
      <c r="P52" s="453">
        <v>129</v>
      </c>
      <c r="Q52" s="453">
        <v>181</v>
      </c>
      <c r="R52" s="548">
        <v>78</v>
      </c>
      <c r="S52" s="650">
        <v>36</v>
      </c>
      <c r="T52" s="167"/>
      <c r="U52" s="167"/>
      <c r="V52" s="27" t="s">
        <v>134</v>
      </c>
      <c r="W52" s="52"/>
    </row>
    <row r="53" spans="2:23">
      <c r="B53" s="11"/>
      <c r="C53" s="9" t="str">
        <f t="shared" si="2"/>
        <v>1.j.iv.</v>
      </c>
      <c r="D53" s="11" t="s">
        <v>184</v>
      </c>
      <c r="E53" s="441">
        <v>7009</v>
      </c>
      <c r="F53" s="441">
        <v>3299</v>
      </c>
      <c r="G53" s="441">
        <v>3059</v>
      </c>
      <c r="H53" s="441">
        <v>1600</v>
      </c>
      <c r="I53" s="441">
        <v>2717</v>
      </c>
      <c r="J53" s="453">
        <v>732</v>
      </c>
      <c r="K53" s="453">
        <v>836</v>
      </c>
      <c r="L53" s="453">
        <v>479</v>
      </c>
      <c r="M53" s="453">
        <v>378</v>
      </c>
      <c r="N53" s="453">
        <v>842</v>
      </c>
      <c r="O53" s="453">
        <v>520</v>
      </c>
      <c r="P53" s="453">
        <v>305</v>
      </c>
      <c r="Q53" s="453">
        <v>362</v>
      </c>
      <c r="R53" s="548">
        <v>738</v>
      </c>
      <c r="S53" s="650">
        <v>386</v>
      </c>
      <c r="T53" s="167"/>
      <c r="U53" s="167"/>
      <c r="V53" s="27" t="s">
        <v>134</v>
      </c>
      <c r="W53" s="52"/>
    </row>
    <row r="54" spans="2:23">
      <c r="B54" s="11"/>
      <c r="C54" s="9" t="str">
        <f t="shared" si="2"/>
        <v>1.k.iv.</v>
      </c>
      <c r="D54" s="11" t="s">
        <v>185</v>
      </c>
      <c r="E54" s="388">
        <v>9</v>
      </c>
      <c r="F54" s="388">
        <v>44</v>
      </c>
      <c r="G54" s="388">
        <v>6</v>
      </c>
      <c r="H54" s="388">
        <v>100</v>
      </c>
      <c r="I54" s="441">
        <v>2281</v>
      </c>
      <c r="J54" s="453">
        <v>47</v>
      </c>
      <c r="K54" s="453">
        <v>403</v>
      </c>
      <c r="L54" s="453">
        <v>523</v>
      </c>
      <c r="M54" s="453">
        <v>241</v>
      </c>
      <c r="N54" s="453">
        <v>206</v>
      </c>
      <c r="O54" s="453">
        <v>551</v>
      </c>
      <c r="P54" s="453">
        <v>87</v>
      </c>
      <c r="Q54" s="453">
        <v>2</v>
      </c>
      <c r="R54" s="548">
        <v>61</v>
      </c>
      <c r="S54" s="650">
        <v>314</v>
      </c>
      <c r="T54" s="167"/>
      <c r="U54" s="167"/>
      <c r="V54" s="27" t="s">
        <v>134</v>
      </c>
      <c r="W54" s="52"/>
    </row>
    <row r="55" spans="2:23" ht="14.45" customHeight="1">
      <c r="B55" s="11"/>
      <c r="C55" s="9" t="str">
        <f t="shared" si="2"/>
        <v>1.l.iv.</v>
      </c>
      <c r="D55" s="11" t="s">
        <v>186</v>
      </c>
      <c r="E55" s="388">
        <v>1</v>
      </c>
      <c r="F55" s="388">
        <v>2</v>
      </c>
      <c r="G55" s="388">
        <v>4</v>
      </c>
      <c r="H55" s="388">
        <v>3</v>
      </c>
      <c r="I55" s="388">
        <v>71</v>
      </c>
      <c r="J55" s="453">
        <v>5</v>
      </c>
      <c r="K55" s="453">
        <v>2</v>
      </c>
      <c r="L55" s="453">
        <v>2</v>
      </c>
      <c r="M55" s="453">
        <v>4</v>
      </c>
      <c r="N55" s="453">
        <v>0</v>
      </c>
      <c r="O55" s="453">
        <v>1</v>
      </c>
      <c r="P55" s="453">
        <v>2</v>
      </c>
      <c r="Q55" s="453">
        <v>0</v>
      </c>
      <c r="R55" s="548">
        <v>0</v>
      </c>
      <c r="S55" s="650">
        <v>0</v>
      </c>
      <c r="T55" s="167"/>
      <c r="U55" s="167"/>
      <c r="V55" s="27" t="s">
        <v>134</v>
      </c>
      <c r="W55" s="52"/>
    </row>
    <row r="56" spans="2:23" ht="28.9" customHeight="1">
      <c r="B56" s="11" t="s">
        <v>187</v>
      </c>
      <c r="C56" s="9" t="s">
        <v>188</v>
      </c>
      <c r="D56" s="11" t="s">
        <v>189</v>
      </c>
      <c r="E56" s="547" t="s">
        <v>55</v>
      </c>
      <c r="F56" s="547" t="s">
        <v>55</v>
      </c>
      <c r="G56" s="547" t="s">
        <v>55</v>
      </c>
      <c r="H56" s="547" t="s">
        <v>55</v>
      </c>
      <c r="I56" s="544">
        <v>2645</v>
      </c>
      <c r="J56" s="549">
        <v>132</v>
      </c>
      <c r="K56" s="549">
        <v>568</v>
      </c>
      <c r="L56" s="545">
        <v>1511</v>
      </c>
      <c r="M56" s="549">
        <v>924</v>
      </c>
      <c r="N56" s="549">
        <v>403</v>
      </c>
      <c r="O56" s="549">
        <v>444</v>
      </c>
      <c r="P56" s="549">
        <v>550</v>
      </c>
      <c r="Q56" s="549">
        <v>389</v>
      </c>
      <c r="R56" s="550">
        <v>351</v>
      </c>
      <c r="S56" s="655">
        <v>221</v>
      </c>
      <c r="T56" s="167"/>
      <c r="U56" s="167"/>
      <c r="V56" s="11" t="s">
        <v>190</v>
      </c>
      <c r="W56" s="115" t="s">
        <v>191</v>
      </c>
    </row>
    <row r="57" spans="2:23" ht="14.45" customHeight="1">
      <c r="B57" s="11"/>
      <c r="C57" s="9" t="s">
        <v>192</v>
      </c>
      <c r="D57" s="11" t="s">
        <v>193</v>
      </c>
      <c r="E57" s="547" t="s">
        <v>55</v>
      </c>
      <c r="F57" s="547" t="s">
        <v>55</v>
      </c>
      <c r="G57" s="547" t="s">
        <v>55</v>
      </c>
      <c r="H57" s="547" t="s">
        <v>55</v>
      </c>
      <c r="I57" s="544">
        <v>130934</v>
      </c>
      <c r="J57" s="545">
        <v>37783</v>
      </c>
      <c r="K57" s="545">
        <v>58595</v>
      </c>
      <c r="L57" s="545">
        <v>69975</v>
      </c>
      <c r="M57" s="536">
        <v>73341</v>
      </c>
      <c r="N57" s="545">
        <v>67137</v>
      </c>
      <c r="O57" s="545">
        <v>60876</v>
      </c>
      <c r="P57" s="545">
        <v>75316</v>
      </c>
      <c r="Q57" s="545">
        <v>48662</v>
      </c>
      <c r="R57" s="551">
        <v>70141</v>
      </c>
      <c r="S57" s="656">
        <v>63102</v>
      </c>
      <c r="T57" s="167"/>
      <c r="U57" s="167"/>
      <c r="V57" s="11" t="s">
        <v>194</v>
      </c>
      <c r="W57" s="229" t="s">
        <v>195</v>
      </c>
    </row>
    <row r="58" spans="2:23" ht="28.9" customHeight="1">
      <c r="B58" s="11" t="s">
        <v>196</v>
      </c>
      <c r="C58" s="9" t="s">
        <v>197</v>
      </c>
      <c r="D58" s="11" t="s">
        <v>198</v>
      </c>
      <c r="E58" s="547" t="s">
        <v>55</v>
      </c>
      <c r="F58" s="547" t="s">
        <v>55</v>
      </c>
      <c r="G58" s="547" t="s">
        <v>55</v>
      </c>
      <c r="H58" s="547" t="s">
        <v>55</v>
      </c>
      <c r="I58" s="544">
        <v>1446</v>
      </c>
      <c r="J58" s="549">
        <v>88</v>
      </c>
      <c r="K58" s="549">
        <v>368</v>
      </c>
      <c r="L58" s="549">
        <v>835</v>
      </c>
      <c r="M58" s="549">
        <v>659</v>
      </c>
      <c r="N58" s="549">
        <v>282</v>
      </c>
      <c r="O58" s="549">
        <v>324</v>
      </c>
      <c r="P58" s="549">
        <v>343</v>
      </c>
      <c r="Q58" s="549">
        <v>256</v>
      </c>
      <c r="R58" s="550">
        <v>204</v>
      </c>
      <c r="S58" s="656">
        <v>135</v>
      </c>
      <c r="T58" s="656"/>
      <c r="U58" s="167"/>
      <c r="V58" s="11" t="s">
        <v>190</v>
      </c>
      <c r="W58" s="230" t="s">
        <v>199</v>
      </c>
    </row>
    <row r="59" spans="2:23" ht="14.45" customHeight="1">
      <c r="B59" s="11"/>
      <c r="C59" s="9" t="s">
        <v>200</v>
      </c>
      <c r="D59" s="11" t="s">
        <v>201</v>
      </c>
      <c r="E59" s="547" t="s">
        <v>55</v>
      </c>
      <c r="F59" s="547" t="s">
        <v>55</v>
      </c>
      <c r="G59" s="547" t="s">
        <v>55</v>
      </c>
      <c r="H59" s="547" t="s">
        <v>55</v>
      </c>
      <c r="I59" s="544">
        <v>69496</v>
      </c>
      <c r="J59" s="545">
        <v>24536</v>
      </c>
      <c r="K59" s="545">
        <v>35702</v>
      </c>
      <c r="L59" s="545">
        <v>35104</v>
      </c>
      <c r="M59" s="536">
        <v>49555</v>
      </c>
      <c r="N59" s="545">
        <v>41422</v>
      </c>
      <c r="O59" s="545">
        <v>39056</v>
      </c>
      <c r="P59" s="545">
        <v>41354</v>
      </c>
      <c r="Q59" s="545">
        <v>26145</v>
      </c>
      <c r="R59" s="551">
        <v>31934</v>
      </c>
      <c r="S59" s="656">
        <v>28098</v>
      </c>
      <c r="T59" s="656"/>
      <c r="U59" s="167"/>
      <c r="V59" s="11" t="s">
        <v>194</v>
      </c>
      <c r="W59" s="230" t="s">
        <v>195</v>
      </c>
    </row>
    <row r="60" spans="2:23" ht="28.9" customHeight="1">
      <c r="B60" s="11" t="s">
        <v>202</v>
      </c>
      <c r="C60" s="9" t="s">
        <v>203</v>
      </c>
      <c r="D60" s="11" t="s">
        <v>204</v>
      </c>
      <c r="E60" s="547" t="s">
        <v>55</v>
      </c>
      <c r="F60" s="547" t="s">
        <v>55</v>
      </c>
      <c r="G60" s="547" t="s">
        <v>55</v>
      </c>
      <c r="H60" s="547" t="s">
        <v>55</v>
      </c>
      <c r="I60" s="547" t="s">
        <v>55</v>
      </c>
      <c r="J60" s="547" t="s">
        <v>55</v>
      </c>
      <c r="K60" s="547" t="s">
        <v>55</v>
      </c>
      <c r="L60" s="547" t="s">
        <v>55</v>
      </c>
      <c r="M60" s="547" t="s">
        <v>55</v>
      </c>
      <c r="N60" s="549" t="s">
        <v>55</v>
      </c>
      <c r="O60" s="549" t="s">
        <v>55</v>
      </c>
      <c r="P60" s="549" t="s">
        <v>55</v>
      </c>
      <c r="Q60" s="549" t="s">
        <v>55</v>
      </c>
      <c r="R60" s="552" t="s">
        <v>55</v>
      </c>
      <c r="S60" s="552" t="s">
        <v>55</v>
      </c>
      <c r="T60" s="167"/>
      <c r="U60" s="167"/>
      <c r="V60" s="11" t="s">
        <v>205</v>
      </c>
      <c r="W60" s="230" t="s">
        <v>206</v>
      </c>
    </row>
    <row r="61" spans="2:23" ht="28.9" customHeight="1">
      <c r="B61" s="11"/>
      <c r="C61" s="9" t="s">
        <v>207</v>
      </c>
      <c r="D61" s="11" t="s">
        <v>208</v>
      </c>
      <c r="E61" s="547" t="s">
        <v>55</v>
      </c>
      <c r="F61" s="547" t="s">
        <v>55</v>
      </c>
      <c r="G61" s="547" t="s">
        <v>55</v>
      </c>
      <c r="H61" s="547" t="s">
        <v>55</v>
      </c>
      <c r="I61" s="547" t="s">
        <v>55</v>
      </c>
      <c r="J61" s="547" t="s">
        <v>55</v>
      </c>
      <c r="K61" s="547" t="s">
        <v>55</v>
      </c>
      <c r="L61" s="547" t="s">
        <v>55</v>
      </c>
      <c r="M61" s="547" t="s">
        <v>55</v>
      </c>
      <c r="N61" s="549" t="s">
        <v>55</v>
      </c>
      <c r="O61" s="549" t="s">
        <v>55</v>
      </c>
      <c r="P61" s="549" t="s">
        <v>55</v>
      </c>
      <c r="Q61" s="549" t="s">
        <v>55</v>
      </c>
      <c r="R61" s="552" t="s">
        <v>55</v>
      </c>
      <c r="S61" s="552" t="s">
        <v>55</v>
      </c>
      <c r="T61" s="167"/>
      <c r="U61" s="167"/>
      <c r="V61" s="11" t="s">
        <v>209</v>
      </c>
      <c r="W61" s="230" t="s">
        <v>206</v>
      </c>
    </row>
    <row r="62" spans="2:23" ht="14.45" customHeight="1">
      <c r="B62" s="11"/>
      <c r="C62" s="9" t="s">
        <v>210</v>
      </c>
      <c r="D62" s="11" t="s">
        <v>211</v>
      </c>
      <c r="E62" s="547" t="s">
        <v>55</v>
      </c>
      <c r="F62" s="547" t="s">
        <v>55</v>
      </c>
      <c r="G62" s="547" t="s">
        <v>55</v>
      </c>
      <c r="H62" s="547" t="s">
        <v>55</v>
      </c>
      <c r="I62" s="547" t="s">
        <v>55</v>
      </c>
      <c r="J62" s="547" t="s">
        <v>55</v>
      </c>
      <c r="K62" s="547" t="s">
        <v>55</v>
      </c>
      <c r="L62" s="547" t="s">
        <v>55</v>
      </c>
      <c r="M62" s="547" t="s">
        <v>55</v>
      </c>
      <c r="N62" s="549" t="s">
        <v>55</v>
      </c>
      <c r="O62" s="549" t="s">
        <v>55</v>
      </c>
      <c r="P62" s="549" t="s">
        <v>55</v>
      </c>
      <c r="Q62" s="549" t="s">
        <v>55</v>
      </c>
      <c r="R62" s="552" t="s">
        <v>55</v>
      </c>
      <c r="S62" s="552" t="s">
        <v>55</v>
      </c>
      <c r="T62" s="231"/>
      <c r="U62" s="231"/>
      <c r="V62" s="11" t="s">
        <v>212</v>
      </c>
      <c r="W62" s="230" t="s">
        <v>206</v>
      </c>
    </row>
    <row r="63" spans="2:23">
      <c r="B63" s="58"/>
      <c r="C63" s="2"/>
      <c r="D63" s="58"/>
      <c r="E63" s="553"/>
      <c r="F63" s="553"/>
      <c r="G63" s="553"/>
      <c r="H63" s="553"/>
      <c r="I63" s="553"/>
      <c r="J63" s="553"/>
      <c r="K63" s="553"/>
      <c r="L63" s="553"/>
      <c r="M63" s="553"/>
      <c r="N63" s="553"/>
      <c r="O63" s="553"/>
      <c r="P63" s="553"/>
      <c r="Q63" s="553"/>
      <c r="R63" s="553"/>
      <c r="S63" s="653"/>
      <c r="T63" s="1"/>
      <c r="U63" s="1"/>
      <c r="V63" s="58"/>
      <c r="W63" s="232"/>
    </row>
    <row r="64" spans="2:23" ht="18">
      <c r="B64" s="258" t="s">
        <v>213</v>
      </c>
      <c r="C64" s="1"/>
      <c r="D64" s="1"/>
      <c r="E64" s="553"/>
      <c r="F64" s="553"/>
      <c r="G64" s="553"/>
      <c r="H64" s="553"/>
      <c r="I64" s="553"/>
      <c r="J64" s="553"/>
      <c r="K64" s="553"/>
      <c r="L64" s="553"/>
      <c r="M64" s="553"/>
      <c r="N64" s="553"/>
      <c r="O64" s="553"/>
      <c r="P64" s="553"/>
      <c r="Q64" s="553"/>
      <c r="R64" s="553"/>
      <c r="S64" s="653"/>
      <c r="T64" s="1"/>
      <c r="U64" s="1"/>
      <c r="W64" s="1"/>
    </row>
    <row r="65" spans="2:23" ht="28.9">
      <c r="B65" s="11" t="s">
        <v>32</v>
      </c>
      <c r="C65" s="11" t="s">
        <v>44</v>
      </c>
      <c r="D65" s="11" t="s">
        <v>214</v>
      </c>
      <c r="E65" s="547"/>
      <c r="F65" s="547"/>
      <c r="G65" s="547"/>
      <c r="H65" s="547"/>
      <c r="I65" s="547"/>
      <c r="J65" s="547"/>
      <c r="K65" s="547"/>
      <c r="L65" s="547"/>
      <c r="M65" s="547"/>
      <c r="N65" s="549"/>
      <c r="O65" s="549"/>
      <c r="P65" s="549"/>
      <c r="Q65" s="549"/>
      <c r="R65" s="554"/>
      <c r="S65" s="654"/>
      <c r="T65" s="166"/>
      <c r="U65" s="166"/>
    </row>
    <row r="66" spans="2:23" ht="40.15" customHeight="1">
      <c r="C66" s="70"/>
      <c r="D66" s="233" t="s">
        <v>49</v>
      </c>
      <c r="E66" s="441">
        <v>1869</v>
      </c>
      <c r="F66" s="441">
        <v>2324</v>
      </c>
      <c r="G66" s="441">
        <v>1984</v>
      </c>
      <c r="H66" s="441">
        <v>1566</v>
      </c>
      <c r="I66" s="441">
        <v>1846</v>
      </c>
      <c r="J66" s="453">
        <v>515</v>
      </c>
      <c r="K66" s="536">
        <v>1348</v>
      </c>
      <c r="L66" s="453">
        <v>48</v>
      </c>
      <c r="M66" s="453">
        <v>3</v>
      </c>
      <c r="N66" s="453">
        <v>649</v>
      </c>
      <c r="O66" s="453">
        <v>289</v>
      </c>
      <c r="P66" s="453">
        <v>45</v>
      </c>
      <c r="Q66" s="453">
        <v>12</v>
      </c>
      <c r="R66" s="555">
        <v>173.90610738000001</v>
      </c>
      <c r="S66" s="647">
        <v>82.512176484000008</v>
      </c>
      <c r="T66" s="167"/>
      <c r="U66" s="167"/>
      <c r="W66" s="234" t="s">
        <v>215</v>
      </c>
    </row>
    <row r="67" spans="2:23" ht="40.15" customHeight="1">
      <c r="C67" s="70"/>
      <c r="D67" s="233" t="s">
        <v>51</v>
      </c>
      <c r="E67" s="388" t="s">
        <v>55</v>
      </c>
      <c r="F67" s="388" t="s">
        <v>55</v>
      </c>
      <c r="G67" s="388" t="s">
        <v>55</v>
      </c>
      <c r="H67" s="388">
        <v>859</v>
      </c>
      <c r="I67" s="441">
        <v>8642</v>
      </c>
      <c r="J67" s="388" t="s">
        <v>55</v>
      </c>
      <c r="K67" s="388" t="s">
        <v>55</v>
      </c>
      <c r="L67" s="388" t="s">
        <v>55</v>
      </c>
      <c r="M67" s="388" t="s">
        <v>55</v>
      </c>
      <c r="N67" s="453" t="s">
        <v>55</v>
      </c>
      <c r="O67" s="453" t="s">
        <v>55</v>
      </c>
      <c r="P67" s="453" t="s">
        <v>55</v>
      </c>
      <c r="Q67" s="453" t="s">
        <v>55</v>
      </c>
      <c r="R67" s="540" t="s">
        <v>55</v>
      </c>
      <c r="S67" s="540" t="s">
        <v>55</v>
      </c>
      <c r="T67" s="167"/>
      <c r="U67" s="167"/>
      <c r="W67" s="228" t="s">
        <v>129</v>
      </c>
    </row>
    <row r="68" spans="2:23" ht="40.15" customHeight="1">
      <c r="C68" s="70"/>
      <c r="D68" s="233" t="s">
        <v>54</v>
      </c>
      <c r="E68" s="388" t="s">
        <v>55</v>
      </c>
      <c r="F68" s="388" t="s">
        <v>55</v>
      </c>
      <c r="G68" s="388" t="s">
        <v>55</v>
      </c>
      <c r="H68" s="388" t="s">
        <v>55</v>
      </c>
      <c r="I68" s="388" t="s">
        <v>55</v>
      </c>
      <c r="J68" s="536">
        <v>1195</v>
      </c>
      <c r="K68" s="453">
        <v>762</v>
      </c>
      <c r="L68" s="536">
        <v>1757</v>
      </c>
      <c r="M68" s="536">
        <v>1065</v>
      </c>
      <c r="N68" s="536">
        <v>2967</v>
      </c>
      <c r="O68" s="536">
        <v>1835</v>
      </c>
      <c r="P68" s="453">
        <v>316</v>
      </c>
      <c r="Q68" s="453">
        <v>7</v>
      </c>
      <c r="R68" s="556">
        <v>2231.049248538</v>
      </c>
      <c r="S68" s="648">
        <v>2154.4017419520001</v>
      </c>
      <c r="T68" s="167"/>
      <c r="U68" s="167"/>
      <c r="W68" s="228" t="s">
        <v>129</v>
      </c>
    </row>
    <row r="69" spans="2:23" ht="40.15" customHeight="1">
      <c r="C69" s="70"/>
      <c r="D69" s="233" t="s">
        <v>216</v>
      </c>
      <c r="E69" s="388" t="s">
        <v>55</v>
      </c>
      <c r="F69" s="388" t="s">
        <v>55</v>
      </c>
      <c r="G69" s="388" t="s">
        <v>55</v>
      </c>
      <c r="H69" s="388" t="s">
        <v>55</v>
      </c>
      <c r="I69" s="441">
        <v>3861</v>
      </c>
      <c r="J69" s="441">
        <v>2427</v>
      </c>
      <c r="K69" s="441">
        <v>2427</v>
      </c>
      <c r="L69" s="441">
        <v>2427</v>
      </c>
      <c r="M69" s="441">
        <v>2427</v>
      </c>
      <c r="N69" s="388">
        <v>215</v>
      </c>
      <c r="O69" s="556">
        <v>3371</v>
      </c>
      <c r="P69" s="441">
        <v>2401</v>
      </c>
      <c r="Q69" s="453">
        <v>78</v>
      </c>
      <c r="R69" s="556">
        <v>1544.2048739520001</v>
      </c>
      <c r="S69" s="648">
        <v>2997.7277133540001</v>
      </c>
      <c r="T69" s="167"/>
      <c r="U69" s="167"/>
      <c r="W69" s="228" t="s">
        <v>217</v>
      </c>
    </row>
    <row r="70" spans="2:23" ht="40.15" customHeight="1">
      <c r="C70" s="11" t="s">
        <v>63</v>
      </c>
      <c r="D70" s="233" t="s">
        <v>218</v>
      </c>
      <c r="E70" s="557"/>
      <c r="F70" s="557"/>
      <c r="G70" s="557"/>
      <c r="H70" s="557"/>
      <c r="I70" s="557"/>
      <c r="J70" s="558"/>
      <c r="K70" s="558"/>
      <c r="L70" s="558"/>
      <c r="M70" s="554"/>
      <c r="N70" s="558"/>
      <c r="O70" s="558"/>
      <c r="P70" s="554"/>
      <c r="Q70" s="558"/>
      <c r="R70" s="558"/>
      <c r="S70" s="652"/>
      <c r="T70" s="167"/>
      <c r="U70" s="167"/>
      <c r="W70" s="228"/>
    </row>
    <row r="71" spans="2:23" ht="40.15" customHeight="1">
      <c r="C71" s="70"/>
      <c r="D71" s="233" t="s">
        <v>219</v>
      </c>
      <c r="E71" s="388" t="s">
        <v>55</v>
      </c>
      <c r="F71" s="388" t="s">
        <v>55</v>
      </c>
      <c r="G71" s="388" t="s">
        <v>55</v>
      </c>
      <c r="H71" s="441">
        <v>11775</v>
      </c>
      <c r="I71" s="441">
        <v>4962</v>
      </c>
      <c r="J71" s="536">
        <v>1112</v>
      </c>
      <c r="K71" s="536">
        <v>1112</v>
      </c>
      <c r="L71" s="536">
        <v>1112</v>
      </c>
      <c r="M71" s="536">
        <v>1112</v>
      </c>
      <c r="N71" s="536">
        <v>2465</v>
      </c>
      <c r="O71" s="536">
        <v>1945</v>
      </c>
      <c r="P71" s="453">
        <v>0</v>
      </c>
      <c r="Q71" s="453">
        <v>0</v>
      </c>
      <c r="R71" s="559">
        <v>4114</v>
      </c>
      <c r="S71" s="648">
        <v>294</v>
      </c>
      <c r="T71" s="167"/>
      <c r="U71" s="167"/>
      <c r="W71" s="228" t="s">
        <v>220</v>
      </c>
    </row>
    <row r="72" spans="2:23" ht="40.15" customHeight="1">
      <c r="C72" s="70"/>
      <c r="D72" s="233" t="s">
        <v>221</v>
      </c>
      <c r="E72" s="441">
        <v>1080</v>
      </c>
      <c r="F72" s="441">
        <v>1127</v>
      </c>
      <c r="G72" s="441">
        <v>1023</v>
      </c>
      <c r="H72" s="388">
        <v>830</v>
      </c>
      <c r="I72" s="388">
        <v>701</v>
      </c>
      <c r="J72" s="453">
        <v>271</v>
      </c>
      <c r="K72" s="453">
        <v>271</v>
      </c>
      <c r="L72" s="453">
        <v>271</v>
      </c>
      <c r="M72" s="453">
        <v>271</v>
      </c>
      <c r="N72" s="453">
        <v>83</v>
      </c>
      <c r="O72" s="453">
        <v>238</v>
      </c>
      <c r="P72" s="453">
        <v>258</v>
      </c>
      <c r="Q72" s="453">
        <v>339</v>
      </c>
      <c r="R72" s="559">
        <v>19</v>
      </c>
      <c r="S72" s="648">
        <v>78.105199104000008</v>
      </c>
      <c r="T72" s="167"/>
      <c r="U72" s="167"/>
      <c r="W72" s="228" t="s">
        <v>222</v>
      </c>
    </row>
    <row r="73" spans="2:23" ht="40.15" customHeight="1">
      <c r="B73" s="11" t="s">
        <v>35</v>
      </c>
      <c r="C73" s="11" t="s">
        <v>47</v>
      </c>
      <c r="D73" s="233" t="s">
        <v>223</v>
      </c>
      <c r="E73" s="557"/>
      <c r="F73" s="557"/>
      <c r="G73" s="557"/>
      <c r="H73" s="557"/>
      <c r="I73" s="557"/>
      <c r="J73" s="558"/>
      <c r="K73" s="558"/>
      <c r="L73" s="558"/>
      <c r="M73" s="554"/>
      <c r="N73" s="558"/>
      <c r="O73" s="558"/>
      <c r="P73" s="554"/>
      <c r="Q73" s="558"/>
      <c r="R73" s="558"/>
      <c r="S73" s="652"/>
      <c r="T73" s="167"/>
      <c r="U73" s="167"/>
    </row>
    <row r="74" spans="2:23" ht="40.15" customHeight="1">
      <c r="C74" s="70"/>
      <c r="D74" s="233" t="s">
        <v>49</v>
      </c>
      <c r="E74" s="441">
        <v>7950</v>
      </c>
      <c r="F74" s="441">
        <v>8034</v>
      </c>
      <c r="G74" s="441">
        <v>7865</v>
      </c>
      <c r="H74" s="441">
        <v>7851</v>
      </c>
      <c r="I74" s="441">
        <v>7956</v>
      </c>
      <c r="J74" s="453">
        <v>851</v>
      </c>
      <c r="K74" s="536">
        <v>2343</v>
      </c>
      <c r="L74" s="536">
        <v>1743</v>
      </c>
      <c r="M74" s="536">
        <v>3104</v>
      </c>
      <c r="N74" s="453">
        <v>912</v>
      </c>
      <c r="O74" s="536">
        <v>1359</v>
      </c>
      <c r="P74" s="536">
        <v>2309</v>
      </c>
      <c r="Q74" s="536">
        <v>2284</v>
      </c>
      <c r="R74" s="559">
        <v>520.900980495</v>
      </c>
      <c r="S74" s="647">
        <v>895.83467054699986</v>
      </c>
      <c r="T74" s="167"/>
      <c r="U74" s="167"/>
      <c r="W74" s="234" t="s">
        <v>215</v>
      </c>
    </row>
    <row r="75" spans="2:23" ht="40.15" customHeight="1">
      <c r="C75" s="70"/>
      <c r="D75" s="233" t="s">
        <v>51</v>
      </c>
      <c r="E75" s="388" t="s">
        <v>55</v>
      </c>
      <c r="F75" s="388" t="s">
        <v>55</v>
      </c>
      <c r="G75" s="388" t="s">
        <v>55</v>
      </c>
      <c r="H75" s="536">
        <v>1218</v>
      </c>
      <c r="I75" s="536">
        <v>12242</v>
      </c>
      <c r="J75" s="453" t="s">
        <v>55</v>
      </c>
      <c r="K75" s="453" t="s">
        <v>55</v>
      </c>
      <c r="L75" s="453" t="s">
        <v>55</v>
      </c>
      <c r="M75" s="453" t="s">
        <v>55</v>
      </c>
      <c r="N75" s="453" t="s">
        <v>55</v>
      </c>
      <c r="O75" s="453" t="s">
        <v>55</v>
      </c>
      <c r="P75" s="453" t="s">
        <v>55</v>
      </c>
      <c r="Q75" s="453" t="s">
        <v>55</v>
      </c>
      <c r="R75" s="540" t="s">
        <v>55</v>
      </c>
      <c r="S75" s="540" t="s">
        <v>55</v>
      </c>
      <c r="T75" s="167"/>
      <c r="U75" s="167"/>
      <c r="W75" s="228" t="s">
        <v>129</v>
      </c>
    </row>
    <row r="76" spans="2:23" ht="40.15" customHeight="1">
      <c r="C76" s="70"/>
      <c r="D76" s="233" t="s">
        <v>224</v>
      </c>
      <c r="E76" s="388" t="s">
        <v>55</v>
      </c>
      <c r="F76" s="388" t="s">
        <v>55</v>
      </c>
      <c r="G76" s="388" t="s">
        <v>55</v>
      </c>
      <c r="H76" s="388" t="s">
        <v>55</v>
      </c>
      <c r="I76" s="388" t="s">
        <v>55</v>
      </c>
      <c r="J76" s="536">
        <v>1199</v>
      </c>
      <c r="K76" s="453">
        <v>770</v>
      </c>
      <c r="L76" s="536">
        <v>1768</v>
      </c>
      <c r="M76" s="536">
        <v>1073</v>
      </c>
      <c r="N76" s="536">
        <v>3201</v>
      </c>
      <c r="O76" s="536">
        <v>1967</v>
      </c>
      <c r="P76" s="453">
        <v>408</v>
      </c>
      <c r="Q76" s="453">
        <v>17</v>
      </c>
      <c r="R76" s="559">
        <v>2231.5577459279998</v>
      </c>
      <c r="S76" s="648">
        <v>2156.3340320339998</v>
      </c>
      <c r="T76" s="167"/>
      <c r="U76" s="167"/>
      <c r="W76" s="228" t="s">
        <v>129</v>
      </c>
    </row>
    <row r="77" spans="2:23" ht="40.15" customHeight="1">
      <c r="C77" s="70"/>
      <c r="D77" s="233" t="s">
        <v>216</v>
      </c>
      <c r="E77" s="388" t="s">
        <v>55</v>
      </c>
      <c r="F77" s="388" t="s">
        <v>55</v>
      </c>
      <c r="G77" s="388" t="s">
        <v>55</v>
      </c>
      <c r="H77" s="388" t="s">
        <v>55</v>
      </c>
      <c r="I77" s="441">
        <v>3861</v>
      </c>
      <c r="J77" s="536">
        <v>2427</v>
      </c>
      <c r="K77" s="536">
        <v>2427</v>
      </c>
      <c r="L77" s="536">
        <v>2427</v>
      </c>
      <c r="M77" s="536">
        <v>2427</v>
      </c>
      <c r="N77" s="453">
        <v>215</v>
      </c>
      <c r="O77" s="559">
        <v>3371</v>
      </c>
      <c r="P77" s="536">
        <v>2401</v>
      </c>
      <c r="Q77" s="453">
        <v>78</v>
      </c>
      <c r="R77" s="559">
        <v>1544.2048739520001</v>
      </c>
      <c r="S77" s="648">
        <v>2997.7277133540001</v>
      </c>
      <c r="T77" s="167"/>
      <c r="U77" s="167"/>
      <c r="W77" s="228" t="s">
        <v>217</v>
      </c>
    </row>
    <row r="78" spans="2:23" ht="40.15" customHeight="1">
      <c r="C78" s="11" t="s">
        <v>65</v>
      </c>
      <c r="D78" s="233" t="s">
        <v>66</v>
      </c>
      <c r="E78" s="557"/>
      <c r="F78" s="557"/>
      <c r="G78" s="557"/>
      <c r="H78" s="557"/>
      <c r="I78" s="557"/>
      <c r="J78" s="558"/>
      <c r="K78" s="558"/>
      <c r="L78" s="558"/>
      <c r="M78" s="554"/>
      <c r="N78" s="558"/>
      <c r="O78" s="558"/>
      <c r="P78" s="554"/>
      <c r="Q78" s="558"/>
      <c r="R78" s="558"/>
      <c r="S78" s="652"/>
      <c r="T78" s="167"/>
      <c r="U78" s="167"/>
    </row>
    <row r="79" spans="2:23" ht="40.15" customHeight="1">
      <c r="C79" s="70"/>
      <c r="D79" s="233" t="s">
        <v>219</v>
      </c>
      <c r="E79" s="388" t="s">
        <v>55</v>
      </c>
      <c r="F79" s="388" t="s">
        <v>55</v>
      </c>
      <c r="G79" s="388" t="s">
        <v>55</v>
      </c>
      <c r="H79" s="441">
        <v>26055</v>
      </c>
      <c r="I79" s="441">
        <v>4962</v>
      </c>
      <c r="J79" s="536">
        <v>1112</v>
      </c>
      <c r="K79" s="536">
        <v>1112</v>
      </c>
      <c r="L79" s="536">
        <v>1112</v>
      </c>
      <c r="M79" s="536">
        <v>1112</v>
      </c>
      <c r="N79" s="536">
        <v>2465</v>
      </c>
      <c r="O79" s="536">
        <v>1945</v>
      </c>
      <c r="P79" s="453">
        <v>0</v>
      </c>
      <c r="Q79" s="453">
        <v>0</v>
      </c>
      <c r="R79" s="559">
        <v>4114</v>
      </c>
      <c r="S79" s="648">
        <v>294</v>
      </c>
      <c r="T79" s="167"/>
      <c r="U79" s="167"/>
      <c r="W79" s="228" t="s">
        <v>225</v>
      </c>
    </row>
    <row r="80" spans="2:23" ht="40.15" customHeight="1">
      <c r="C80" s="70"/>
      <c r="D80" s="233" t="s">
        <v>221</v>
      </c>
      <c r="E80" s="441">
        <v>4320</v>
      </c>
      <c r="F80" s="441">
        <v>4509</v>
      </c>
      <c r="G80" s="441">
        <v>4093</v>
      </c>
      <c r="H80" s="441">
        <v>3847</v>
      </c>
      <c r="I80" s="441">
        <v>3925</v>
      </c>
      <c r="J80" s="453">
        <v>995</v>
      </c>
      <c r="K80" s="453">
        <v>995</v>
      </c>
      <c r="L80" s="453">
        <v>995</v>
      </c>
      <c r="M80" s="453">
        <v>995</v>
      </c>
      <c r="N80" s="453">
        <v>993</v>
      </c>
      <c r="O80" s="536">
        <v>1041</v>
      </c>
      <c r="P80" s="536">
        <v>1092</v>
      </c>
      <c r="Q80" s="453">
        <v>876</v>
      </c>
      <c r="R80" s="559">
        <v>1075.22064948</v>
      </c>
      <c r="S80" s="648">
        <v>600</v>
      </c>
      <c r="T80" s="167"/>
      <c r="U80" s="167"/>
      <c r="W80" s="228" t="s">
        <v>226</v>
      </c>
    </row>
    <row r="81" spans="2:23" ht="40.15" customHeight="1">
      <c r="B81" s="11" t="s">
        <v>80</v>
      </c>
      <c r="C81" s="11" t="s">
        <v>227</v>
      </c>
      <c r="D81" s="233" t="s">
        <v>162</v>
      </c>
      <c r="E81" s="557"/>
      <c r="F81" s="557"/>
      <c r="G81" s="557"/>
      <c r="H81" s="557"/>
      <c r="I81" s="557"/>
      <c r="J81" s="558"/>
      <c r="K81" s="558"/>
      <c r="L81" s="558"/>
      <c r="M81" s="554"/>
      <c r="N81" s="558"/>
      <c r="O81" s="558"/>
      <c r="P81" s="554"/>
      <c r="Q81" s="558"/>
      <c r="R81" s="558"/>
      <c r="S81" s="652"/>
      <c r="T81" s="167"/>
      <c r="U81" s="167"/>
    </row>
    <row r="82" spans="2:23" ht="40.15" customHeight="1">
      <c r="D82" s="233" t="s">
        <v>228</v>
      </c>
      <c r="E82" s="547" t="s">
        <v>55</v>
      </c>
      <c r="F82" s="547" t="s">
        <v>55</v>
      </c>
      <c r="G82" s="547" t="s">
        <v>55</v>
      </c>
      <c r="H82" s="544">
        <v>1479</v>
      </c>
      <c r="I82" s="544">
        <v>1479</v>
      </c>
      <c r="J82" s="547">
        <v>370</v>
      </c>
      <c r="K82" s="547">
        <v>370</v>
      </c>
      <c r="L82" s="547">
        <v>370</v>
      </c>
      <c r="M82" s="547">
        <v>370</v>
      </c>
      <c r="N82" s="549">
        <v>311</v>
      </c>
      <c r="O82" s="549">
        <v>323</v>
      </c>
      <c r="P82" s="549">
        <v>734</v>
      </c>
      <c r="Q82" s="547">
        <v>423</v>
      </c>
      <c r="R82" s="559">
        <v>367</v>
      </c>
      <c r="S82" s="648">
        <v>578.32851063829787</v>
      </c>
      <c r="T82" s="167"/>
      <c r="U82" s="167"/>
      <c r="W82" s="228" t="s">
        <v>229</v>
      </c>
    </row>
    <row r="83" spans="2:23" ht="40.15" customHeight="1">
      <c r="D83" s="233" t="s">
        <v>230</v>
      </c>
      <c r="E83" s="547" t="s">
        <v>55</v>
      </c>
      <c r="F83" s="547" t="s">
        <v>55</v>
      </c>
      <c r="G83" s="547" t="s">
        <v>55</v>
      </c>
      <c r="H83" s="547" t="s">
        <v>55</v>
      </c>
      <c r="I83" s="544">
        <v>4948</v>
      </c>
      <c r="J83" s="549">
        <v>839</v>
      </c>
      <c r="K83" s="545">
        <v>2649</v>
      </c>
      <c r="L83" s="549">
        <v>404</v>
      </c>
      <c r="M83" s="453">
        <v>392</v>
      </c>
      <c r="N83" s="559">
        <v>563.11358720811108</v>
      </c>
      <c r="O83" s="559">
        <v>1435.625025621016</v>
      </c>
      <c r="P83" s="559">
        <v>494.84660161994663</v>
      </c>
      <c r="Q83" s="559">
        <v>0</v>
      </c>
      <c r="R83" s="559">
        <v>372.44092833055964</v>
      </c>
      <c r="S83" s="648">
        <v>1224.7690840478335</v>
      </c>
      <c r="T83" s="167"/>
      <c r="U83" s="167"/>
      <c r="W83" s="115" t="s">
        <v>231</v>
      </c>
    </row>
    <row r="84" spans="2:23" ht="40.15" customHeight="1">
      <c r="D84" s="233" t="s">
        <v>216</v>
      </c>
      <c r="E84" s="547" t="s">
        <v>55</v>
      </c>
      <c r="F84" s="547" t="s">
        <v>55</v>
      </c>
      <c r="G84" s="547" t="s">
        <v>55</v>
      </c>
      <c r="H84" s="547" t="s">
        <v>55</v>
      </c>
      <c r="I84" s="544">
        <v>4630</v>
      </c>
      <c r="J84" s="549">
        <v>868</v>
      </c>
      <c r="K84" s="549">
        <v>868</v>
      </c>
      <c r="L84" s="549">
        <v>868</v>
      </c>
      <c r="M84" s="453">
        <v>868</v>
      </c>
      <c r="N84" s="549">
        <v>546</v>
      </c>
      <c r="O84" s="545">
        <v>1509</v>
      </c>
      <c r="P84" s="549">
        <v>357</v>
      </c>
      <c r="Q84" s="547">
        <v>29</v>
      </c>
      <c r="R84" s="559">
        <v>790</v>
      </c>
      <c r="S84" s="648">
        <v>869.78075898937834</v>
      </c>
      <c r="T84" s="167"/>
      <c r="U84" s="167"/>
      <c r="W84" s="228" t="s">
        <v>232</v>
      </c>
    </row>
    <row r="85" spans="2:23" ht="40.15" customHeight="1">
      <c r="C85" s="11" t="s">
        <v>233</v>
      </c>
      <c r="D85" s="233" t="s">
        <v>234</v>
      </c>
      <c r="E85" s="557"/>
      <c r="F85" s="557"/>
      <c r="G85" s="557"/>
      <c r="H85" s="557"/>
      <c r="I85" s="557"/>
      <c r="J85" s="558"/>
      <c r="K85" s="558"/>
      <c r="L85" s="558"/>
      <c r="M85" s="554"/>
      <c r="N85" s="558"/>
      <c r="O85" s="558"/>
      <c r="P85" s="554"/>
      <c r="Q85" s="547"/>
      <c r="R85" s="558"/>
      <c r="S85" s="652"/>
      <c r="T85" s="167"/>
      <c r="U85" s="167"/>
    </row>
    <row r="86" spans="2:23" ht="40.15" customHeight="1">
      <c r="D86" s="233" t="s">
        <v>113</v>
      </c>
      <c r="E86" s="547" t="s">
        <v>55</v>
      </c>
      <c r="F86" s="547" t="s">
        <v>55</v>
      </c>
      <c r="G86" s="547" t="s">
        <v>55</v>
      </c>
      <c r="H86" s="547" t="s">
        <v>55</v>
      </c>
      <c r="I86" s="544">
        <v>4901</v>
      </c>
      <c r="J86" s="549">
        <v>251</v>
      </c>
      <c r="K86" s="549">
        <v>251</v>
      </c>
      <c r="L86" s="549">
        <v>251</v>
      </c>
      <c r="M86" s="453">
        <v>251</v>
      </c>
      <c r="N86" s="549">
        <v>0</v>
      </c>
      <c r="O86" s="549">
        <v>73</v>
      </c>
      <c r="P86" s="549">
        <v>380</v>
      </c>
      <c r="Q86" s="547">
        <v>594</v>
      </c>
      <c r="R86" s="648">
        <v>176.4</v>
      </c>
      <c r="S86" s="648">
        <v>772.4</v>
      </c>
      <c r="T86" s="648"/>
      <c r="U86" s="167"/>
      <c r="W86" s="228" t="s">
        <v>235</v>
      </c>
    </row>
    <row r="87" spans="2:23" ht="40.15" customHeight="1">
      <c r="D87" s="233" t="s">
        <v>221</v>
      </c>
      <c r="E87" s="547" t="s">
        <v>55</v>
      </c>
      <c r="F87" s="547" t="s">
        <v>55</v>
      </c>
      <c r="G87" s="547" t="s">
        <v>55</v>
      </c>
      <c r="H87" s="547">
        <v>103</v>
      </c>
      <c r="I87" s="547">
        <v>102</v>
      </c>
      <c r="J87" s="549">
        <v>32</v>
      </c>
      <c r="K87" s="549">
        <v>32</v>
      </c>
      <c r="L87" s="549">
        <v>32</v>
      </c>
      <c r="M87" s="453">
        <v>32</v>
      </c>
      <c r="N87" s="549">
        <v>43</v>
      </c>
      <c r="O87" s="549">
        <v>49</v>
      </c>
      <c r="P87" s="549">
        <v>26</v>
      </c>
      <c r="Q87" s="560">
        <v>64</v>
      </c>
      <c r="R87" s="559">
        <v>10</v>
      </c>
      <c r="S87" s="648">
        <v>24.784963523168468</v>
      </c>
      <c r="T87" s="167"/>
      <c r="U87" s="167"/>
      <c r="W87" s="228" t="s">
        <v>226</v>
      </c>
    </row>
    <row r="88" spans="2:23" ht="40.15" customHeight="1">
      <c r="B88" s="11" t="s">
        <v>84</v>
      </c>
      <c r="C88" s="236" t="s">
        <v>97</v>
      </c>
      <c r="D88" s="233" t="s">
        <v>175</v>
      </c>
      <c r="E88" s="557"/>
      <c r="F88" s="557"/>
      <c r="G88" s="557"/>
      <c r="H88" s="557"/>
      <c r="I88" s="557"/>
      <c r="J88" s="558"/>
      <c r="K88" s="558"/>
      <c r="L88" s="558"/>
      <c r="M88" s="554"/>
      <c r="N88" s="558"/>
      <c r="O88" s="558"/>
      <c r="P88" s="554"/>
      <c r="Q88" s="558"/>
      <c r="R88" s="558"/>
      <c r="S88" s="652"/>
      <c r="T88" s="167"/>
      <c r="U88" s="167"/>
    </row>
    <row r="89" spans="2:23" ht="40.15" customHeight="1">
      <c r="D89" s="233" t="s">
        <v>228</v>
      </c>
      <c r="E89" s="547" t="s">
        <v>55</v>
      </c>
      <c r="F89" s="547" t="s">
        <v>55</v>
      </c>
      <c r="G89" s="547" t="s">
        <v>55</v>
      </c>
      <c r="H89" s="544">
        <v>4210</v>
      </c>
      <c r="I89" s="544">
        <v>4760</v>
      </c>
      <c r="J89" s="549">
        <v>697</v>
      </c>
      <c r="K89" s="545">
        <v>1188</v>
      </c>
      <c r="L89" s="545">
        <v>1229</v>
      </c>
      <c r="M89" s="453">
        <v>983</v>
      </c>
      <c r="N89" s="453">
        <v>834</v>
      </c>
      <c r="O89" s="453">
        <v>990</v>
      </c>
      <c r="P89" s="536">
        <v>1101</v>
      </c>
      <c r="Q89" s="547">
        <v>868</v>
      </c>
      <c r="R89" s="559">
        <v>634</v>
      </c>
      <c r="S89" s="648">
        <v>1067.6834042553191</v>
      </c>
      <c r="T89" s="167"/>
      <c r="U89" s="167"/>
      <c r="W89" s="229" t="s">
        <v>236</v>
      </c>
    </row>
    <row r="90" spans="2:23" ht="40.15" customHeight="1">
      <c r="D90" s="233" t="s">
        <v>230</v>
      </c>
      <c r="E90" s="547" t="s">
        <v>55</v>
      </c>
      <c r="F90" s="547" t="s">
        <v>55</v>
      </c>
      <c r="G90" s="547" t="s">
        <v>55</v>
      </c>
      <c r="H90" s="547" t="s">
        <v>55</v>
      </c>
      <c r="I90" s="544">
        <v>4948</v>
      </c>
      <c r="J90" s="549">
        <v>839</v>
      </c>
      <c r="K90" s="545">
        <v>2649</v>
      </c>
      <c r="L90" s="549">
        <v>404</v>
      </c>
      <c r="M90" s="453">
        <v>392</v>
      </c>
      <c r="N90" s="549">
        <v>577</v>
      </c>
      <c r="O90" s="545">
        <v>1439</v>
      </c>
      <c r="P90" s="549">
        <v>497</v>
      </c>
      <c r="Q90" s="547">
        <v>0</v>
      </c>
      <c r="R90" s="559">
        <v>373</v>
      </c>
      <c r="S90" s="648">
        <v>1229.5180917409232</v>
      </c>
      <c r="T90" s="167"/>
      <c r="U90" s="167"/>
      <c r="W90" s="115" t="s">
        <v>231</v>
      </c>
    </row>
    <row r="91" spans="2:23" ht="40.15" customHeight="1">
      <c r="D91" s="233" t="s">
        <v>216</v>
      </c>
      <c r="E91" s="547" t="s">
        <v>55</v>
      </c>
      <c r="F91" s="547" t="s">
        <v>55</v>
      </c>
      <c r="G91" s="547" t="s">
        <v>55</v>
      </c>
      <c r="H91" s="547" t="s">
        <v>55</v>
      </c>
      <c r="I91" s="544">
        <v>1109</v>
      </c>
      <c r="J91" s="549">
        <v>911</v>
      </c>
      <c r="K91" s="549">
        <v>911</v>
      </c>
      <c r="L91" s="549">
        <v>911</v>
      </c>
      <c r="M91" s="453">
        <v>911</v>
      </c>
      <c r="N91" s="549">
        <v>546</v>
      </c>
      <c r="O91" s="545">
        <v>1509</v>
      </c>
      <c r="P91" s="549">
        <v>357</v>
      </c>
      <c r="Q91" s="547">
        <v>29</v>
      </c>
      <c r="R91" s="559">
        <v>790</v>
      </c>
      <c r="S91" s="648">
        <v>869.78075898937834</v>
      </c>
      <c r="T91" s="167"/>
      <c r="U91" s="167"/>
      <c r="W91" s="229" t="s">
        <v>232</v>
      </c>
    </row>
    <row r="92" spans="2:23" ht="40.15" customHeight="1">
      <c r="C92" s="236" t="s">
        <v>110</v>
      </c>
      <c r="D92" s="233" t="s">
        <v>177</v>
      </c>
      <c r="E92" s="557"/>
      <c r="F92" s="557"/>
      <c r="G92" s="557"/>
      <c r="H92" s="557"/>
      <c r="I92" s="557"/>
      <c r="J92" s="558"/>
      <c r="K92" s="558"/>
      <c r="L92" s="558"/>
      <c r="M92" s="554"/>
      <c r="N92" s="558"/>
      <c r="O92" s="558"/>
      <c r="P92" s="554"/>
      <c r="Q92" s="558"/>
      <c r="R92" s="558"/>
      <c r="S92" s="652"/>
      <c r="T92" s="167"/>
      <c r="U92" s="167"/>
    </row>
    <row r="93" spans="2:23" ht="40.15" customHeight="1">
      <c r="D93" s="233" t="s">
        <v>113</v>
      </c>
      <c r="E93" s="547">
        <v>0</v>
      </c>
      <c r="F93" s="547">
        <v>0</v>
      </c>
      <c r="G93" s="547">
        <v>0</v>
      </c>
      <c r="H93" s="547">
        <v>0</v>
      </c>
      <c r="I93" s="547">
        <v>0</v>
      </c>
      <c r="J93" s="549">
        <v>43</v>
      </c>
      <c r="K93" s="549">
        <v>43</v>
      </c>
      <c r="L93" s="549">
        <v>43</v>
      </c>
      <c r="M93" s="453">
        <v>43</v>
      </c>
      <c r="N93" s="549">
        <v>0</v>
      </c>
      <c r="O93" s="549">
        <v>73</v>
      </c>
      <c r="P93" s="549">
        <v>380</v>
      </c>
      <c r="Q93" s="549">
        <v>594</v>
      </c>
      <c r="R93" s="648">
        <v>176.4</v>
      </c>
      <c r="S93" s="648">
        <v>772.4</v>
      </c>
      <c r="T93" s="167"/>
      <c r="U93" s="167"/>
      <c r="W93" s="229" t="s">
        <v>235</v>
      </c>
    </row>
    <row r="94" spans="2:23" ht="60" customHeight="1">
      <c r="D94" s="233" t="s">
        <v>221</v>
      </c>
      <c r="E94" s="544">
        <v>6460</v>
      </c>
      <c r="F94" s="544">
        <v>4592</v>
      </c>
      <c r="G94" s="544">
        <v>6226</v>
      </c>
      <c r="H94" s="544">
        <v>7309</v>
      </c>
      <c r="I94" s="544">
        <v>5529</v>
      </c>
      <c r="J94" s="545">
        <v>1594</v>
      </c>
      <c r="K94" s="545">
        <v>1594</v>
      </c>
      <c r="L94" s="545">
        <v>1594</v>
      </c>
      <c r="M94" s="536">
        <v>1594</v>
      </c>
      <c r="N94" s="549">
        <v>267</v>
      </c>
      <c r="O94" s="545">
        <v>152</v>
      </c>
      <c r="P94" s="549">
        <v>182</v>
      </c>
      <c r="Q94" s="549">
        <v>173</v>
      </c>
      <c r="R94" s="559">
        <v>214</v>
      </c>
      <c r="S94" s="648">
        <v>104.23369628915329</v>
      </c>
      <c r="T94" s="167"/>
      <c r="U94" s="167"/>
      <c r="W94" s="229" t="s">
        <v>226</v>
      </c>
    </row>
    <row r="95" spans="2:23">
      <c r="E95" s="243"/>
      <c r="F95" s="243"/>
      <c r="G95" s="243"/>
      <c r="H95" s="243"/>
      <c r="I95" s="243"/>
      <c r="J95" s="243"/>
      <c r="K95" s="243"/>
      <c r="L95" s="243"/>
      <c r="M95" s="243"/>
      <c r="N95" s="243"/>
      <c r="O95" s="243"/>
      <c r="P95" s="243"/>
      <c r="Q95" s="243"/>
      <c r="R95" s="243"/>
    </row>
  </sheetData>
  <dataValidations count="1">
    <dataValidation type="custom" operator="greaterThanOrEqual" allowBlank="1" showInputMessage="1" showErrorMessage="1" error="This cell only accepts a number of &quot;NA&quot;_x000a_" sqref="E70:Q70 E73:Q73 E78:Q78 E81:Q81 E85:Q85 E88:Q88 E92:Q92 E63:Q65 R8:R10 R12:R59 R68:R70 R63:S66 R72:S74 R80:S94 S69:S70 R76:S78 T60:T94 U8:U94 S8:T57" xr:uid="{1947D116-960E-44DD-9778-D4047F4C0B58}">
      <formula1>OR(AND(ISNUMBER(E8), E8&gt;=0), E8 ="NA")</formula1>
    </dataValidation>
  </dataValidations>
  <pageMargins left="0.7" right="0.7" top="0.75" bottom="0.75" header="0.3" footer="0.3"/>
  <pageSetup paperSize="5"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A1B0-35F0-41A4-899F-9E56380C8DFB}">
  <sheetPr>
    <pageSetUpPr fitToPage="1"/>
  </sheetPr>
  <dimension ref="B1:Y2979"/>
  <sheetViews>
    <sheetView zoomScale="80" zoomScaleNormal="80" zoomScaleSheetLayoutView="85" zoomScalePageLayoutView="85" workbookViewId="0">
      <pane xSplit="6" ySplit="8" topLeftCell="M9" activePane="bottomRight" state="frozen"/>
      <selection pane="bottomRight" activeCell="D11" sqref="D11"/>
      <selection pane="bottomLeft" activeCell="E1" sqref="E1"/>
      <selection pane="topRight"/>
    </sheetView>
  </sheetViews>
  <sheetFormatPr defaultColWidth="9.140625" defaultRowHeight="14.45"/>
  <cols>
    <col min="1" max="1" width="5.5703125" style="7" customWidth="1"/>
    <col min="2" max="2" width="25.28515625" style="1" customWidth="1"/>
    <col min="3" max="3" width="33.140625" style="7" bestFit="1" customWidth="1"/>
    <col min="4" max="4" width="36.5703125" customWidth="1"/>
    <col min="5" max="5" width="21.28515625" style="7" customWidth="1"/>
    <col min="6" max="6" width="10.42578125" style="7" customWidth="1"/>
    <col min="7" max="19" width="15.140625" style="7" customWidth="1"/>
    <col min="20" max="20" width="9.140625" style="7" customWidth="1"/>
    <col min="21" max="21" width="17.140625" style="7" customWidth="1"/>
    <col min="22" max="23" width="9.140625" style="7" customWidth="1"/>
    <col min="24" max="24" width="59.5703125" style="1" bestFit="1" customWidth="1"/>
    <col min="25" max="25" width="52.28515625" style="7" customWidth="1"/>
    <col min="26" max="16384" width="9.140625" style="7"/>
  </cols>
  <sheetData>
    <row r="1" spans="2:25" ht="15" thickBot="1"/>
    <row r="2" spans="2:25">
      <c r="B2" s="13" t="s">
        <v>20</v>
      </c>
      <c r="C2" s="16" t="str">
        <f>'Quarterly Submission Guide'!D20</f>
        <v>Southern California Edison Company</v>
      </c>
      <c r="D2" s="50" t="s">
        <v>122</v>
      </c>
      <c r="E2" s="35"/>
      <c r="F2" s="35"/>
    </row>
    <row r="3" spans="2:25">
      <c r="B3" s="14" t="s">
        <v>123</v>
      </c>
      <c r="C3" s="12">
        <v>2</v>
      </c>
      <c r="D3" s="41" t="s">
        <v>124</v>
      </c>
      <c r="E3" s="41"/>
      <c r="F3" s="41"/>
    </row>
    <row r="4" spans="2:25" ht="15" thickBot="1">
      <c r="B4" s="15" t="s">
        <v>26</v>
      </c>
      <c r="C4" s="23">
        <f>'Quarterly Submission Guide'!D24</f>
        <v>44774</v>
      </c>
      <c r="D4" t="s">
        <v>237</v>
      </c>
    </row>
    <row r="5" spans="2:25">
      <c r="B5" s="156"/>
      <c r="C5" s="157"/>
      <c r="D5" t="s">
        <v>238</v>
      </c>
    </row>
    <row r="6" spans="2:25">
      <c r="O6" s="43"/>
      <c r="T6" s="43" t="s">
        <v>125</v>
      </c>
    </row>
    <row r="7" spans="2:25">
      <c r="B7" s="3" t="s">
        <v>239</v>
      </c>
      <c r="C7" s="2"/>
      <c r="D7" s="41"/>
      <c r="E7" s="2"/>
      <c r="F7" s="2"/>
      <c r="G7" s="2"/>
      <c r="H7" s="2"/>
      <c r="I7" s="2"/>
      <c r="J7" s="2"/>
      <c r="K7" s="2"/>
      <c r="L7" s="158">
        <v>1</v>
      </c>
      <c r="M7" s="158">
        <v>2</v>
      </c>
      <c r="N7" s="158">
        <v>3</v>
      </c>
      <c r="O7" s="158">
        <v>4</v>
      </c>
      <c r="P7" s="158">
        <v>1</v>
      </c>
      <c r="Q7" s="158">
        <v>2</v>
      </c>
      <c r="R7" s="158">
        <v>3</v>
      </c>
      <c r="S7" s="158">
        <v>4</v>
      </c>
      <c r="T7" s="158">
        <v>1</v>
      </c>
      <c r="U7" s="158">
        <v>2</v>
      </c>
      <c r="V7" s="158">
        <v>3</v>
      </c>
      <c r="W7" s="158">
        <v>4</v>
      </c>
      <c r="X7" s="6"/>
      <c r="Y7" s="2"/>
    </row>
    <row r="8" spans="2:25">
      <c r="B8" s="134" t="s">
        <v>29</v>
      </c>
      <c r="C8" s="135" t="s">
        <v>30</v>
      </c>
      <c r="D8" s="159" t="s">
        <v>240</v>
      </c>
      <c r="E8" s="160" t="s">
        <v>241</v>
      </c>
      <c r="F8" s="160" t="s">
        <v>242</v>
      </c>
      <c r="G8" s="5">
        <v>2015</v>
      </c>
      <c r="H8" s="5">
        <v>2016</v>
      </c>
      <c r="I8" s="5">
        <v>2017</v>
      </c>
      <c r="J8" s="5">
        <v>2018</v>
      </c>
      <c r="K8" s="5">
        <v>2019</v>
      </c>
      <c r="L8" s="5">
        <v>2020</v>
      </c>
      <c r="M8" s="5">
        <v>2020</v>
      </c>
      <c r="N8" s="5">
        <v>2020</v>
      </c>
      <c r="O8" s="5">
        <v>2020</v>
      </c>
      <c r="P8" s="5">
        <v>2021</v>
      </c>
      <c r="Q8" s="5">
        <v>2021</v>
      </c>
      <c r="R8" s="5">
        <v>2021</v>
      </c>
      <c r="S8" s="5">
        <v>2021</v>
      </c>
      <c r="T8" s="5">
        <v>2022</v>
      </c>
      <c r="U8" s="5">
        <v>2022</v>
      </c>
      <c r="V8" s="5">
        <v>2022</v>
      </c>
      <c r="W8" s="5">
        <v>2022</v>
      </c>
      <c r="X8" s="4" t="s">
        <v>126</v>
      </c>
      <c r="Y8" s="5" t="s">
        <v>127</v>
      </c>
    </row>
    <row r="9" spans="2:25" ht="86.45">
      <c r="B9" s="27" t="s">
        <v>243</v>
      </c>
      <c r="C9" s="28" t="s">
        <v>33</v>
      </c>
      <c r="D9" s="161" t="s">
        <v>244</v>
      </c>
      <c r="E9" s="162" t="s">
        <v>245</v>
      </c>
      <c r="F9" s="162">
        <v>1</v>
      </c>
      <c r="G9" s="561">
        <v>0</v>
      </c>
      <c r="H9" s="561">
        <v>0</v>
      </c>
      <c r="I9" s="561">
        <v>0</v>
      </c>
      <c r="J9" s="561">
        <v>0</v>
      </c>
      <c r="K9" s="561">
        <v>1</v>
      </c>
      <c r="L9" s="561">
        <v>0</v>
      </c>
      <c r="M9" s="561">
        <v>0</v>
      </c>
      <c r="N9" s="561">
        <v>0</v>
      </c>
      <c r="O9" s="561">
        <v>0</v>
      </c>
      <c r="P9" s="561">
        <v>0</v>
      </c>
      <c r="Q9" s="561">
        <v>0</v>
      </c>
      <c r="R9" s="561">
        <v>0</v>
      </c>
      <c r="S9" s="561">
        <v>0</v>
      </c>
      <c r="T9" s="561">
        <v>0</v>
      </c>
      <c r="U9" s="682">
        <v>0</v>
      </c>
      <c r="V9" s="241"/>
      <c r="W9" s="241"/>
      <c r="X9" s="10" t="s">
        <v>246</v>
      </c>
      <c r="Y9" s="51"/>
    </row>
    <row r="10" spans="2:25" ht="86.45">
      <c r="B10" s="27"/>
      <c r="C10" s="28"/>
      <c r="D10" s="161" t="s">
        <v>244</v>
      </c>
      <c r="E10" s="164" t="s">
        <v>247</v>
      </c>
      <c r="F10" s="164">
        <v>1</v>
      </c>
      <c r="G10" s="562">
        <v>0</v>
      </c>
      <c r="H10" s="562">
        <v>0</v>
      </c>
      <c r="I10" s="562">
        <v>0</v>
      </c>
      <c r="J10" s="562">
        <v>0</v>
      </c>
      <c r="K10" s="562">
        <v>0</v>
      </c>
      <c r="L10" s="562">
        <v>0</v>
      </c>
      <c r="M10" s="562">
        <v>0</v>
      </c>
      <c r="N10" s="562">
        <v>0</v>
      </c>
      <c r="O10" s="562">
        <v>0</v>
      </c>
      <c r="P10" s="562">
        <v>0</v>
      </c>
      <c r="Q10" s="562">
        <v>0</v>
      </c>
      <c r="R10" s="562">
        <v>0</v>
      </c>
      <c r="S10" s="562">
        <v>0</v>
      </c>
      <c r="T10" s="562">
        <v>0</v>
      </c>
      <c r="U10" s="682">
        <v>0</v>
      </c>
      <c r="V10" s="240"/>
      <c r="W10" s="240"/>
      <c r="X10" s="27"/>
      <c r="Y10" s="53"/>
    </row>
    <row r="11" spans="2:25" ht="86.45">
      <c r="B11" s="27"/>
      <c r="C11" s="28"/>
      <c r="D11" s="161" t="s">
        <v>244</v>
      </c>
      <c r="E11" s="164" t="s">
        <v>248</v>
      </c>
      <c r="F11" s="164">
        <v>1</v>
      </c>
      <c r="G11" s="562">
        <v>0</v>
      </c>
      <c r="H11" s="562">
        <v>0</v>
      </c>
      <c r="I11" s="562">
        <v>0</v>
      </c>
      <c r="J11" s="562">
        <v>0</v>
      </c>
      <c r="K11" s="562">
        <v>0</v>
      </c>
      <c r="L11" s="562">
        <v>0</v>
      </c>
      <c r="M11" s="562">
        <v>0</v>
      </c>
      <c r="N11" s="562">
        <v>0</v>
      </c>
      <c r="O11" s="562">
        <v>0</v>
      </c>
      <c r="P11" s="562">
        <v>0</v>
      </c>
      <c r="Q11" s="562">
        <v>0</v>
      </c>
      <c r="R11" s="562">
        <v>0</v>
      </c>
      <c r="S11" s="562">
        <v>0</v>
      </c>
      <c r="T11" s="562">
        <v>0</v>
      </c>
      <c r="U11" s="682">
        <v>0</v>
      </c>
      <c r="V11" s="240"/>
      <c r="W11" s="240"/>
      <c r="X11" s="27"/>
      <c r="Y11" s="53"/>
    </row>
    <row r="12" spans="2:25" ht="86.45">
      <c r="B12" s="27"/>
      <c r="C12" s="28"/>
      <c r="D12" s="161" t="s">
        <v>244</v>
      </c>
      <c r="E12" s="164" t="s">
        <v>249</v>
      </c>
      <c r="F12" s="164">
        <v>1</v>
      </c>
      <c r="G12" s="562">
        <v>0</v>
      </c>
      <c r="H12" s="562">
        <v>0</v>
      </c>
      <c r="I12" s="562">
        <v>0</v>
      </c>
      <c r="J12" s="562">
        <v>0</v>
      </c>
      <c r="K12" s="562">
        <v>0</v>
      </c>
      <c r="L12" s="562">
        <v>0</v>
      </c>
      <c r="M12" s="562">
        <v>0</v>
      </c>
      <c r="N12" s="562">
        <v>0</v>
      </c>
      <c r="O12" s="562">
        <v>0</v>
      </c>
      <c r="P12" s="562">
        <v>0</v>
      </c>
      <c r="Q12" s="562">
        <v>0</v>
      </c>
      <c r="R12" s="562">
        <v>0</v>
      </c>
      <c r="S12" s="562">
        <v>0</v>
      </c>
      <c r="T12" s="562">
        <v>0</v>
      </c>
      <c r="U12" s="682">
        <v>0</v>
      </c>
      <c r="V12" s="240"/>
      <c r="W12" s="240"/>
      <c r="X12" s="27"/>
      <c r="Y12" s="53"/>
    </row>
    <row r="13" spans="2:25" ht="86.45">
      <c r="B13" s="27"/>
      <c r="C13" s="28"/>
      <c r="D13" s="161" t="s">
        <v>244</v>
      </c>
      <c r="E13" s="164" t="s">
        <v>250</v>
      </c>
      <c r="F13" s="164">
        <v>1</v>
      </c>
      <c r="G13" s="562">
        <v>0</v>
      </c>
      <c r="H13" s="562">
        <v>0</v>
      </c>
      <c r="I13" s="562">
        <v>0</v>
      </c>
      <c r="J13" s="562">
        <v>0</v>
      </c>
      <c r="K13" s="562">
        <v>0</v>
      </c>
      <c r="L13" s="562">
        <v>0</v>
      </c>
      <c r="M13" s="562">
        <v>0</v>
      </c>
      <c r="N13" s="562">
        <v>0</v>
      </c>
      <c r="O13" s="562">
        <v>0</v>
      </c>
      <c r="P13" s="562">
        <v>0</v>
      </c>
      <c r="Q13" s="562">
        <v>0</v>
      </c>
      <c r="R13" s="562">
        <v>0</v>
      </c>
      <c r="S13" s="562">
        <v>0</v>
      </c>
      <c r="T13" s="562">
        <v>0</v>
      </c>
      <c r="U13" s="682">
        <v>0</v>
      </c>
      <c r="V13" s="240"/>
      <c r="W13" s="240"/>
      <c r="X13" s="27"/>
      <c r="Y13" s="53"/>
    </row>
    <row r="14" spans="2:25" ht="86.45">
      <c r="B14" s="27"/>
      <c r="C14" s="28"/>
      <c r="D14" s="161" t="s">
        <v>244</v>
      </c>
      <c r="E14" s="162" t="s">
        <v>245</v>
      </c>
      <c r="F14" s="162">
        <v>2</v>
      </c>
      <c r="G14" s="562">
        <v>895</v>
      </c>
      <c r="H14" s="562">
        <v>1063</v>
      </c>
      <c r="I14" s="562">
        <v>1204</v>
      </c>
      <c r="J14" s="562">
        <v>1127</v>
      </c>
      <c r="K14" s="562">
        <v>1797</v>
      </c>
      <c r="L14" s="562">
        <v>328</v>
      </c>
      <c r="M14" s="562">
        <v>325</v>
      </c>
      <c r="N14" s="562">
        <v>421</v>
      </c>
      <c r="O14" s="562">
        <v>306</v>
      </c>
      <c r="P14" s="562">
        <v>311</v>
      </c>
      <c r="Q14" s="562">
        <v>294</v>
      </c>
      <c r="R14" s="562">
        <v>314</v>
      </c>
      <c r="S14" s="562">
        <v>309</v>
      </c>
      <c r="T14" s="562">
        <v>198</v>
      </c>
      <c r="U14" s="682">
        <v>255</v>
      </c>
      <c r="V14" s="240"/>
      <c r="W14" s="240"/>
      <c r="X14" s="27"/>
      <c r="Y14" s="53"/>
    </row>
    <row r="15" spans="2:25" ht="86.45">
      <c r="B15" s="27"/>
      <c r="C15" s="28"/>
      <c r="D15" s="161" t="s">
        <v>244</v>
      </c>
      <c r="E15" s="164" t="s">
        <v>247</v>
      </c>
      <c r="F15" s="164">
        <v>2</v>
      </c>
      <c r="G15" s="562">
        <v>6</v>
      </c>
      <c r="H15" s="562">
        <v>28</v>
      </c>
      <c r="I15" s="562">
        <v>67</v>
      </c>
      <c r="J15" s="562">
        <v>56</v>
      </c>
      <c r="K15" s="562">
        <v>15</v>
      </c>
      <c r="L15" s="562">
        <v>0</v>
      </c>
      <c r="M15" s="562">
        <v>5</v>
      </c>
      <c r="N15" s="562">
        <v>24</v>
      </c>
      <c r="O15" s="562">
        <v>53</v>
      </c>
      <c r="P15" s="562">
        <v>27</v>
      </c>
      <c r="Q15" s="562">
        <v>6</v>
      </c>
      <c r="R15" s="562">
        <v>0</v>
      </c>
      <c r="S15" s="562">
        <v>6</v>
      </c>
      <c r="T15" s="562">
        <v>0</v>
      </c>
      <c r="U15" s="682">
        <v>0</v>
      </c>
      <c r="V15" s="240"/>
      <c r="W15" s="240"/>
      <c r="X15" s="27"/>
      <c r="Y15" s="53"/>
    </row>
    <row r="16" spans="2:25" ht="86.45">
      <c r="B16" s="27"/>
      <c r="C16" s="28"/>
      <c r="D16" s="161" t="s">
        <v>244</v>
      </c>
      <c r="E16" s="164" t="s">
        <v>248</v>
      </c>
      <c r="F16" s="164">
        <v>2</v>
      </c>
      <c r="G16" s="562">
        <v>53</v>
      </c>
      <c r="H16" s="562">
        <v>53</v>
      </c>
      <c r="I16" s="562">
        <v>94</v>
      </c>
      <c r="J16" s="562">
        <v>34</v>
      </c>
      <c r="K16" s="562">
        <v>65</v>
      </c>
      <c r="L16" s="562">
        <v>40</v>
      </c>
      <c r="M16" s="562">
        <v>8</v>
      </c>
      <c r="N16" s="562">
        <v>0</v>
      </c>
      <c r="O16" s="562">
        <v>38</v>
      </c>
      <c r="P16" s="562">
        <v>39</v>
      </c>
      <c r="Q16" s="562">
        <v>2</v>
      </c>
      <c r="R16" s="562">
        <v>0</v>
      </c>
      <c r="S16" s="562">
        <v>12</v>
      </c>
      <c r="T16" s="562">
        <v>22</v>
      </c>
      <c r="U16" s="682">
        <v>6</v>
      </c>
      <c r="V16" s="240"/>
      <c r="W16" s="240"/>
      <c r="X16" s="27"/>
      <c r="Y16" s="53"/>
    </row>
    <row r="17" spans="2:25" ht="86.45">
      <c r="B17" s="27"/>
      <c r="C17" s="28"/>
      <c r="D17" s="161" t="s">
        <v>244</v>
      </c>
      <c r="E17" s="164" t="s">
        <v>249</v>
      </c>
      <c r="F17" s="164">
        <v>2</v>
      </c>
      <c r="G17" s="562">
        <v>0</v>
      </c>
      <c r="H17" s="562">
        <v>7</v>
      </c>
      <c r="I17" s="562">
        <v>30</v>
      </c>
      <c r="J17" s="562">
        <v>16</v>
      </c>
      <c r="K17" s="562">
        <v>1</v>
      </c>
      <c r="L17" s="562">
        <v>0</v>
      </c>
      <c r="M17" s="562">
        <v>0</v>
      </c>
      <c r="N17" s="562">
        <v>0</v>
      </c>
      <c r="O17" s="562">
        <v>33</v>
      </c>
      <c r="P17" s="562">
        <v>15</v>
      </c>
      <c r="Q17" s="562">
        <v>2</v>
      </c>
      <c r="R17" s="562">
        <v>0</v>
      </c>
      <c r="S17" s="562">
        <v>4</v>
      </c>
      <c r="T17" s="562">
        <v>0</v>
      </c>
      <c r="U17" s="682">
        <v>0</v>
      </c>
      <c r="V17" s="240"/>
      <c r="W17" s="240"/>
      <c r="X17" s="27"/>
      <c r="Y17" s="53"/>
    </row>
    <row r="18" spans="2:25" ht="86.45">
      <c r="B18" s="27"/>
      <c r="C18" s="28"/>
      <c r="D18" s="161" t="s">
        <v>244</v>
      </c>
      <c r="E18" s="164" t="s">
        <v>250</v>
      </c>
      <c r="F18" s="164">
        <v>2</v>
      </c>
      <c r="G18" s="562">
        <v>53</v>
      </c>
      <c r="H18" s="562">
        <v>46</v>
      </c>
      <c r="I18" s="562">
        <v>64</v>
      </c>
      <c r="J18" s="562">
        <v>18</v>
      </c>
      <c r="K18" s="562">
        <v>64</v>
      </c>
      <c r="L18" s="562">
        <v>40</v>
      </c>
      <c r="M18" s="562">
        <v>8</v>
      </c>
      <c r="N18" s="562">
        <v>0</v>
      </c>
      <c r="O18" s="562">
        <v>5</v>
      </c>
      <c r="P18" s="562">
        <v>24</v>
      </c>
      <c r="Q18" s="562">
        <v>0</v>
      </c>
      <c r="R18" s="562">
        <v>0</v>
      </c>
      <c r="S18" s="562">
        <v>8</v>
      </c>
      <c r="T18" s="562">
        <v>22</v>
      </c>
      <c r="U18" s="682">
        <v>6</v>
      </c>
      <c r="V18" s="240"/>
      <c r="W18" s="240"/>
      <c r="X18" s="27"/>
      <c r="Y18" s="53"/>
    </row>
    <row r="19" spans="2:25" ht="86.45">
      <c r="B19" s="27"/>
      <c r="C19" s="28"/>
      <c r="D19" s="161" t="s">
        <v>244</v>
      </c>
      <c r="E19" s="162" t="s">
        <v>245</v>
      </c>
      <c r="F19" s="162">
        <v>3</v>
      </c>
      <c r="G19" s="562">
        <v>1342</v>
      </c>
      <c r="H19" s="562">
        <v>1672</v>
      </c>
      <c r="I19" s="562">
        <v>1781</v>
      </c>
      <c r="J19" s="562">
        <v>1688</v>
      </c>
      <c r="K19" s="562">
        <v>2967</v>
      </c>
      <c r="L19" s="562">
        <v>381</v>
      </c>
      <c r="M19" s="562">
        <v>467</v>
      </c>
      <c r="N19" s="562">
        <v>557</v>
      </c>
      <c r="O19" s="562">
        <v>468</v>
      </c>
      <c r="P19" s="562">
        <v>466</v>
      </c>
      <c r="Q19" s="562">
        <v>333</v>
      </c>
      <c r="R19" s="562">
        <v>389</v>
      </c>
      <c r="S19" s="562">
        <v>457</v>
      </c>
      <c r="T19" s="562">
        <v>358</v>
      </c>
      <c r="U19" s="682">
        <v>299</v>
      </c>
      <c r="V19" s="240"/>
      <c r="W19" s="240"/>
      <c r="X19" s="27"/>
      <c r="Y19" s="53"/>
    </row>
    <row r="20" spans="2:25" ht="86.45">
      <c r="B20" s="27"/>
      <c r="C20" s="28"/>
      <c r="D20" s="161" t="s">
        <v>244</v>
      </c>
      <c r="E20" s="164" t="s">
        <v>247</v>
      </c>
      <c r="F20" s="164">
        <v>3</v>
      </c>
      <c r="G20" s="562">
        <v>4</v>
      </c>
      <c r="H20" s="562">
        <v>74</v>
      </c>
      <c r="I20" s="562">
        <v>168</v>
      </c>
      <c r="J20" s="562">
        <v>143</v>
      </c>
      <c r="K20" s="562">
        <v>86</v>
      </c>
      <c r="L20" s="562">
        <v>0</v>
      </c>
      <c r="M20" s="562">
        <v>7</v>
      </c>
      <c r="N20" s="562">
        <v>24</v>
      </c>
      <c r="O20" s="562">
        <v>89</v>
      </c>
      <c r="P20" s="562">
        <v>61</v>
      </c>
      <c r="Q20" s="562">
        <v>2</v>
      </c>
      <c r="R20" s="562">
        <v>0</v>
      </c>
      <c r="S20" s="562">
        <v>16</v>
      </c>
      <c r="T20" s="562">
        <v>0</v>
      </c>
      <c r="U20" s="682">
        <v>0</v>
      </c>
      <c r="V20" s="240"/>
      <c r="W20" s="240"/>
      <c r="X20" s="27"/>
      <c r="Y20" s="53"/>
    </row>
    <row r="21" spans="2:25" ht="86.45">
      <c r="B21" s="27"/>
      <c r="C21" s="28"/>
      <c r="D21" s="161" t="s">
        <v>244</v>
      </c>
      <c r="E21" s="164" t="s">
        <v>248</v>
      </c>
      <c r="F21" s="164">
        <v>3</v>
      </c>
      <c r="G21" s="562">
        <v>59</v>
      </c>
      <c r="H21" s="562">
        <v>91</v>
      </c>
      <c r="I21" s="562">
        <v>156</v>
      </c>
      <c r="J21" s="562">
        <v>49</v>
      </c>
      <c r="K21" s="562">
        <v>82</v>
      </c>
      <c r="L21" s="562">
        <v>43</v>
      </c>
      <c r="M21" s="562">
        <v>7</v>
      </c>
      <c r="N21" s="562">
        <v>0</v>
      </c>
      <c r="O21" s="562">
        <v>40</v>
      </c>
      <c r="P21" s="562">
        <v>87</v>
      </c>
      <c r="Q21" s="562">
        <v>1</v>
      </c>
      <c r="R21" s="562">
        <v>0</v>
      </c>
      <c r="S21" s="562">
        <v>11</v>
      </c>
      <c r="T21" s="562">
        <v>20</v>
      </c>
      <c r="U21" s="682">
        <v>0</v>
      </c>
      <c r="V21" s="240"/>
      <c r="W21" s="240"/>
      <c r="X21" s="27"/>
      <c r="Y21" s="53"/>
    </row>
    <row r="22" spans="2:25" ht="86.45">
      <c r="B22" s="27"/>
      <c r="C22" s="28"/>
      <c r="D22" s="161" t="s">
        <v>244</v>
      </c>
      <c r="E22" s="164" t="s">
        <v>249</v>
      </c>
      <c r="F22" s="164">
        <v>3</v>
      </c>
      <c r="G22" s="562">
        <v>0</v>
      </c>
      <c r="H22" s="562">
        <v>17</v>
      </c>
      <c r="I22" s="562">
        <v>87</v>
      </c>
      <c r="J22" s="562">
        <v>32</v>
      </c>
      <c r="K22" s="562">
        <v>26</v>
      </c>
      <c r="L22" s="562">
        <v>0</v>
      </c>
      <c r="M22" s="562">
        <v>1</v>
      </c>
      <c r="N22" s="562">
        <v>0</v>
      </c>
      <c r="O22" s="562">
        <v>40</v>
      </c>
      <c r="P22" s="562">
        <v>54</v>
      </c>
      <c r="Q22" s="562">
        <v>0</v>
      </c>
      <c r="R22" s="562">
        <v>0</v>
      </c>
      <c r="S22" s="562">
        <v>4</v>
      </c>
      <c r="T22" s="562">
        <v>0</v>
      </c>
      <c r="U22" s="682">
        <v>0</v>
      </c>
      <c r="V22" s="240"/>
      <c r="W22" s="240"/>
      <c r="X22" s="27"/>
      <c r="Y22" s="53"/>
    </row>
    <row r="23" spans="2:25" ht="86.45">
      <c r="B23" s="27"/>
      <c r="C23" s="28"/>
      <c r="D23" s="161" t="s">
        <v>244</v>
      </c>
      <c r="E23" s="164" t="s">
        <v>250</v>
      </c>
      <c r="F23" s="164">
        <v>3</v>
      </c>
      <c r="G23" s="562">
        <v>59</v>
      </c>
      <c r="H23" s="562">
        <v>74</v>
      </c>
      <c r="I23" s="562">
        <v>69</v>
      </c>
      <c r="J23" s="562">
        <v>17</v>
      </c>
      <c r="K23" s="562">
        <v>56</v>
      </c>
      <c r="L23" s="562">
        <v>43</v>
      </c>
      <c r="M23" s="562">
        <v>6</v>
      </c>
      <c r="N23" s="562">
        <v>0</v>
      </c>
      <c r="O23" s="562">
        <v>0</v>
      </c>
      <c r="P23" s="562">
        <v>33</v>
      </c>
      <c r="Q23" s="562">
        <v>1</v>
      </c>
      <c r="R23" s="562">
        <v>0</v>
      </c>
      <c r="S23" s="562">
        <v>7</v>
      </c>
      <c r="T23" s="562">
        <v>20</v>
      </c>
      <c r="U23" s="682">
        <v>0</v>
      </c>
      <c r="V23" s="240"/>
      <c r="W23" s="240"/>
      <c r="X23" s="27"/>
      <c r="Y23" s="53"/>
    </row>
    <row r="24" spans="2:25" ht="86.45">
      <c r="B24" s="27"/>
      <c r="C24" s="28"/>
      <c r="D24" s="161" t="s">
        <v>244</v>
      </c>
      <c r="E24" s="162" t="s">
        <v>245</v>
      </c>
      <c r="F24" s="162" t="s">
        <v>76</v>
      </c>
      <c r="G24" s="562">
        <v>9863</v>
      </c>
      <c r="H24" s="562">
        <v>11586</v>
      </c>
      <c r="I24" s="562">
        <v>12399</v>
      </c>
      <c r="J24" s="562">
        <v>13156</v>
      </c>
      <c r="K24" s="562">
        <v>13146</v>
      </c>
      <c r="L24" s="562">
        <v>2492</v>
      </c>
      <c r="M24" s="562">
        <v>3032</v>
      </c>
      <c r="N24" s="562">
        <v>4537</v>
      </c>
      <c r="O24" s="562">
        <v>2918</v>
      </c>
      <c r="P24" s="562">
        <v>2854</v>
      </c>
      <c r="Q24" s="562">
        <v>3013</v>
      </c>
      <c r="R24" s="562">
        <v>3098</v>
      </c>
      <c r="S24" s="562">
        <v>3177</v>
      </c>
      <c r="T24" s="562">
        <v>2344</v>
      </c>
      <c r="U24" s="682">
        <v>2476</v>
      </c>
      <c r="V24" s="240"/>
      <c r="W24" s="240"/>
      <c r="X24" s="27"/>
      <c r="Y24" s="53"/>
    </row>
    <row r="25" spans="2:25" ht="86.45">
      <c r="B25" s="27"/>
      <c r="C25" s="28"/>
      <c r="D25" s="161" t="s">
        <v>244</v>
      </c>
      <c r="E25" s="164" t="s">
        <v>247</v>
      </c>
      <c r="F25" s="162" t="s">
        <v>76</v>
      </c>
      <c r="G25" s="562">
        <v>35</v>
      </c>
      <c r="H25" s="562">
        <v>234</v>
      </c>
      <c r="I25" s="562">
        <v>598</v>
      </c>
      <c r="J25" s="562">
        <v>477</v>
      </c>
      <c r="K25" s="562">
        <v>240</v>
      </c>
      <c r="L25" s="562">
        <v>0</v>
      </c>
      <c r="M25" s="562">
        <v>28</v>
      </c>
      <c r="N25" s="562">
        <v>167</v>
      </c>
      <c r="O25" s="562">
        <v>461</v>
      </c>
      <c r="P25" s="562">
        <v>189</v>
      </c>
      <c r="Q25" s="562">
        <v>18</v>
      </c>
      <c r="R25" s="562">
        <v>0</v>
      </c>
      <c r="S25" s="562">
        <v>224</v>
      </c>
      <c r="T25" s="562">
        <v>0</v>
      </c>
      <c r="U25" s="682">
        <v>31</v>
      </c>
      <c r="V25" s="240"/>
      <c r="W25" s="240"/>
      <c r="X25" s="27"/>
      <c r="Y25" s="53"/>
    </row>
    <row r="26" spans="2:25" ht="86.45">
      <c r="B26" s="27"/>
      <c r="C26" s="28"/>
      <c r="D26" s="161" t="s">
        <v>244</v>
      </c>
      <c r="E26" s="164" t="s">
        <v>248</v>
      </c>
      <c r="F26" s="162" t="s">
        <v>76</v>
      </c>
      <c r="G26" s="562">
        <v>128</v>
      </c>
      <c r="H26" s="562">
        <v>352</v>
      </c>
      <c r="I26" s="562">
        <v>653</v>
      </c>
      <c r="J26" s="562">
        <v>311</v>
      </c>
      <c r="K26" s="562">
        <v>267</v>
      </c>
      <c r="L26" s="562">
        <v>122</v>
      </c>
      <c r="M26" s="562">
        <v>19</v>
      </c>
      <c r="N26" s="562">
        <v>0</v>
      </c>
      <c r="O26" s="562">
        <v>293</v>
      </c>
      <c r="P26" s="562">
        <v>296</v>
      </c>
      <c r="Q26" s="562">
        <v>14</v>
      </c>
      <c r="R26" s="562">
        <v>0</v>
      </c>
      <c r="S26" s="562">
        <v>187</v>
      </c>
      <c r="T26" s="562">
        <v>252</v>
      </c>
      <c r="U26" s="682">
        <v>89</v>
      </c>
      <c r="V26" s="240"/>
      <c r="W26" s="240"/>
      <c r="X26" s="27"/>
      <c r="Y26" s="53"/>
    </row>
    <row r="27" spans="2:25" ht="86.45">
      <c r="B27" s="27"/>
      <c r="C27" s="28"/>
      <c r="D27" s="161" t="s">
        <v>244</v>
      </c>
      <c r="E27" s="164" t="s">
        <v>249</v>
      </c>
      <c r="F27" s="162" t="s">
        <v>76</v>
      </c>
      <c r="G27" s="562">
        <v>0</v>
      </c>
      <c r="H27" s="562">
        <v>68</v>
      </c>
      <c r="I27" s="562">
        <v>198</v>
      </c>
      <c r="J27" s="562">
        <v>183</v>
      </c>
      <c r="K27" s="562">
        <v>70</v>
      </c>
      <c r="L27" s="562">
        <v>0</v>
      </c>
      <c r="M27" s="562">
        <v>4</v>
      </c>
      <c r="N27" s="562">
        <v>0</v>
      </c>
      <c r="O27" s="562">
        <v>293</v>
      </c>
      <c r="P27" s="562">
        <v>118</v>
      </c>
      <c r="Q27" s="562">
        <v>12</v>
      </c>
      <c r="R27" s="562">
        <v>0</v>
      </c>
      <c r="S27" s="562">
        <v>116</v>
      </c>
      <c r="T27" s="562">
        <v>0</v>
      </c>
      <c r="U27" s="682">
        <v>26</v>
      </c>
      <c r="V27" s="240"/>
      <c r="W27" s="240"/>
      <c r="X27" s="27"/>
      <c r="Y27" s="53"/>
    </row>
    <row r="28" spans="2:25" ht="86.45">
      <c r="B28" s="27"/>
      <c r="C28" s="28"/>
      <c r="D28" s="161" t="s">
        <v>244</v>
      </c>
      <c r="E28" s="164" t="s">
        <v>250</v>
      </c>
      <c r="F28" s="162" t="s">
        <v>76</v>
      </c>
      <c r="G28" s="562">
        <v>128</v>
      </c>
      <c r="H28" s="562">
        <v>283</v>
      </c>
      <c r="I28" s="562">
        <v>459</v>
      </c>
      <c r="J28" s="562">
        <v>128</v>
      </c>
      <c r="K28" s="562">
        <v>197</v>
      </c>
      <c r="L28" s="562">
        <v>122</v>
      </c>
      <c r="M28" s="562">
        <v>15</v>
      </c>
      <c r="N28" s="562">
        <v>0</v>
      </c>
      <c r="O28" s="562">
        <v>0</v>
      </c>
      <c r="P28" s="562">
        <v>178</v>
      </c>
      <c r="Q28" s="562">
        <v>2</v>
      </c>
      <c r="R28" s="562">
        <v>0</v>
      </c>
      <c r="S28" s="562">
        <v>71</v>
      </c>
      <c r="T28" s="562">
        <v>251</v>
      </c>
      <c r="U28" s="682">
        <v>63</v>
      </c>
      <c r="V28" s="240"/>
      <c r="W28" s="240"/>
      <c r="X28" s="27"/>
      <c r="Y28" s="53"/>
    </row>
    <row r="29" spans="2:25" ht="37.15" customHeight="1">
      <c r="B29" s="27" t="s">
        <v>243</v>
      </c>
      <c r="C29" s="28" t="s">
        <v>44</v>
      </c>
      <c r="D29" s="141" t="s">
        <v>251</v>
      </c>
      <c r="E29" s="162" t="s">
        <v>245</v>
      </c>
      <c r="F29" s="162">
        <v>1</v>
      </c>
      <c r="G29" s="562">
        <v>0</v>
      </c>
      <c r="H29" s="562">
        <v>0</v>
      </c>
      <c r="I29" s="562">
        <v>0</v>
      </c>
      <c r="J29" s="562">
        <v>0</v>
      </c>
      <c r="K29" s="562">
        <v>0</v>
      </c>
      <c r="L29" s="563">
        <v>0</v>
      </c>
      <c r="M29" s="563">
        <v>0</v>
      </c>
      <c r="N29" s="563">
        <v>0</v>
      </c>
      <c r="O29" s="563">
        <v>0</v>
      </c>
      <c r="P29" s="564">
        <v>0</v>
      </c>
      <c r="Q29" s="564">
        <v>0</v>
      </c>
      <c r="R29" s="564">
        <v>0</v>
      </c>
      <c r="S29" s="564">
        <v>0</v>
      </c>
      <c r="T29" s="564">
        <v>0</v>
      </c>
      <c r="U29" s="682">
        <v>0</v>
      </c>
      <c r="V29" s="166"/>
      <c r="W29" s="166"/>
      <c r="X29" s="11" t="s">
        <v>252</v>
      </c>
      <c r="Y29" s="53"/>
    </row>
    <row r="30" spans="2:25" ht="37.15" customHeight="1">
      <c r="B30" s="27"/>
      <c r="C30" s="28"/>
      <c r="D30" s="141" t="s">
        <v>251</v>
      </c>
      <c r="E30" s="164" t="s">
        <v>247</v>
      </c>
      <c r="F30" s="164">
        <v>1</v>
      </c>
      <c r="G30" s="562">
        <v>0</v>
      </c>
      <c r="H30" s="562">
        <v>0</v>
      </c>
      <c r="I30" s="562">
        <v>0</v>
      </c>
      <c r="J30" s="562">
        <v>0</v>
      </c>
      <c r="K30" s="562">
        <v>0</v>
      </c>
      <c r="L30" s="563">
        <v>0</v>
      </c>
      <c r="M30" s="563">
        <v>0</v>
      </c>
      <c r="N30" s="563">
        <v>0</v>
      </c>
      <c r="O30" s="563">
        <v>0</v>
      </c>
      <c r="P30" s="564">
        <v>0</v>
      </c>
      <c r="Q30" s="564">
        <v>0</v>
      </c>
      <c r="R30" s="564">
        <v>0</v>
      </c>
      <c r="S30" s="564">
        <v>0</v>
      </c>
      <c r="T30" s="564">
        <v>0</v>
      </c>
      <c r="U30" s="682">
        <v>0</v>
      </c>
      <c r="V30" s="166"/>
      <c r="W30" s="166"/>
      <c r="X30" s="27"/>
      <c r="Y30" s="53"/>
    </row>
    <row r="31" spans="2:25" ht="37.15" customHeight="1">
      <c r="B31" s="27"/>
      <c r="C31" s="28"/>
      <c r="D31" s="141" t="s">
        <v>251</v>
      </c>
      <c r="E31" s="164" t="s">
        <v>248</v>
      </c>
      <c r="F31" s="164">
        <v>1</v>
      </c>
      <c r="G31" s="562">
        <v>0</v>
      </c>
      <c r="H31" s="562">
        <v>0</v>
      </c>
      <c r="I31" s="562">
        <v>0</v>
      </c>
      <c r="J31" s="562">
        <v>0</v>
      </c>
      <c r="K31" s="562">
        <v>0</v>
      </c>
      <c r="L31" s="563">
        <v>0</v>
      </c>
      <c r="M31" s="563">
        <v>0</v>
      </c>
      <c r="N31" s="563">
        <v>0</v>
      </c>
      <c r="O31" s="563">
        <v>0</v>
      </c>
      <c r="P31" s="564">
        <v>0</v>
      </c>
      <c r="Q31" s="564">
        <v>0</v>
      </c>
      <c r="R31" s="564">
        <v>0</v>
      </c>
      <c r="S31" s="564">
        <v>0</v>
      </c>
      <c r="T31" s="564">
        <v>0</v>
      </c>
      <c r="U31" s="682">
        <v>0</v>
      </c>
      <c r="V31" s="166"/>
      <c r="W31" s="166"/>
      <c r="X31" s="27"/>
      <c r="Y31" s="53"/>
    </row>
    <row r="32" spans="2:25" ht="37.15" customHeight="1">
      <c r="B32" s="27"/>
      <c r="C32" s="28"/>
      <c r="D32" s="141" t="s">
        <v>251</v>
      </c>
      <c r="E32" s="164" t="s">
        <v>249</v>
      </c>
      <c r="F32" s="164">
        <v>1</v>
      </c>
      <c r="G32" s="562">
        <v>0</v>
      </c>
      <c r="H32" s="562">
        <v>0</v>
      </c>
      <c r="I32" s="562">
        <v>0</v>
      </c>
      <c r="J32" s="562">
        <v>0</v>
      </c>
      <c r="K32" s="562">
        <v>0</v>
      </c>
      <c r="L32" s="563">
        <v>0</v>
      </c>
      <c r="M32" s="563">
        <v>0</v>
      </c>
      <c r="N32" s="563">
        <v>0</v>
      </c>
      <c r="O32" s="563">
        <v>0</v>
      </c>
      <c r="P32" s="564">
        <v>0</v>
      </c>
      <c r="Q32" s="564">
        <v>0</v>
      </c>
      <c r="R32" s="564">
        <v>0</v>
      </c>
      <c r="S32" s="564">
        <v>0</v>
      </c>
      <c r="T32" s="564">
        <v>0</v>
      </c>
      <c r="U32" s="682">
        <v>0</v>
      </c>
      <c r="V32" s="166"/>
      <c r="W32" s="166"/>
      <c r="X32" s="27"/>
      <c r="Y32" s="53"/>
    </row>
    <row r="33" spans="2:25" ht="37.15" customHeight="1">
      <c r="B33" s="27"/>
      <c r="C33" s="28"/>
      <c r="D33" s="141" t="s">
        <v>251</v>
      </c>
      <c r="E33" s="164" t="s">
        <v>250</v>
      </c>
      <c r="F33" s="164">
        <v>1</v>
      </c>
      <c r="G33" s="562">
        <v>0</v>
      </c>
      <c r="H33" s="562">
        <v>0</v>
      </c>
      <c r="I33" s="562">
        <v>0</v>
      </c>
      <c r="J33" s="562">
        <v>0</v>
      </c>
      <c r="K33" s="562">
        <v>0</v>
      </c>
      <c r="L33" s="563">
        <v>0</v>
      </c>
      <c r="M33" s="563">
        <v>0</v>
      </c>
      <c r="N33" s="563">
        <v>0</v>
      </c>
      <c r="O33" s="563">
        <v>0</v>
      </c>
      <c r="P33" s="564">
        <v>0</v>
      </c>
      <c r="Q33" s="564">
        <v>0</v>
      </c>
      <c r="R33" s="564">
        <v>0</v>
      </c>
      <c r="S33" s="564">
        <v>0</v>
      </c>
      <c r="T33" s="564">
        <v>0</v>
      </c>
      <c r="U33" s="682">
        <v>0</v>
      </c>
      <c r="V33" s="166"/>
      <c r="W33" s="166"/>
      <c r="X33" s="27"/>
      <c r="Y33" s="53"/>
    </row>
    <row r="34" spans="2:25" ht="37.15" customHeight="1">
      <c r="B34" s="27"/>
      <c r="C34" s="28"/>
      <c r="D34" s="141" t="s">
        <v>251</v>
      </c>
      <c r="E34" s="162" t="s">
        <v>245</v>
      </c>
      <c r="F34" s="162">
        <v>2</v>
      </c>
      <c r="G34" s="562">
        <v>113</v>
      </c>
      <c r="H34" s="562">
        <v>184</v>
      </c>
      <c r="I34" s="562">
        <v>202</v>
      </c>
      <c r="J34" s="562">
        <v>128</v>
      </c>
      <c r="K34" s="562">
        <v>169</v>
      </c>
      <c r="L34" s="563">
        <v>34</v>
      </c>
      <c r="M34" s="563">
        <v>33</v>
      </c>
      <c r="N34" s="563">
        <v>28</v>
      </c>
      <c r="O34" s="563">
        <v>48</v>
      </c>
      <c r="P34" s="564">
        <v>54</v>
      </c>
      <c r="Q34" s="564">
        <v>38</v>
      </c>
      <c r="R34" s="564">
        <v>60</v>
      </c>
      <c r="S34" s="564">
        <v>56</v>
      </c>
      <c r="T34" s="565">
        <v>20</v>
      </c>
      <c r="U34" s="682">
        <v>20</v>
      </c>
      <c r="V34" s="166"/>
      <c r="W34" s="166"/>
      <c r="X34" s="27"/>
      <c r="Y34" s="53"/>
    </row>
    <row r="35" spans="2:25" ht="37.15" customHeight="1">
      <c r="B35" s="27"/>
      <c r="C35" s="28"/>
      <c r="D35" s="141" t="s">
        <v>251</v>
      </c>
      <c r="E35" s="164" t="s">
        <v>247</v>
      </c>
      <c r="F35" s="164">
        <v>2</v>
      </c>
      <c r="G35" s="562">
        <v>0</v>
      </c>
      <c r="H35" s="562">
        <v>2</v>
      </c>
      <c r="I35" s="562">
        <v>6</v>
      </c>
      <c r="J35" s="562">
        <v>5</v>
      </c>
      <c r="K35" s="562">
        <v>0</v>
      </c>
      <c r="L35" s="563">
        <v>0</v>
      </c>
      <c r="M35" s="563">
        <v>0</v>
      </c>
      <c r="N35" s="563">
        <v>2</v>
      </c>
      <c r="O35" s="563">
        <v>12</v>
      </c>
      <c r="P35" s="564">
        <v>3</v>
      </c>
      <c r="Q35" s="564">
        <v>0</v>
      </c>
      <c r="R35" s="564">
        <v>0</v>
      </c>
      <c r="S35" s="564">
        <v>0</v>
      </c>
      <c r="T35" s="565">
        <v>0</v>
      </c>
      <c r="U35" s="682">
        <v>0</v>
      </c>
      <c r="V35" s="166"/>
      <c r="W35" s="166"/>
      <c r="X35" s="27"/>
      <c r="Y35" s="53"/>
    </row>
    <row r="36" spans="2:25" ht="37.15" customHeight="1">
      <c r="B36" s="27"/>
      <c r="C36" s="28"/>
      <c r="D36" s="141" t="s">
        <v>251</v>
      </c>
      <c r="E36" s="164" t="s">
        <v>248</v>
      </c>
      <c r="F36" s="164">
        <v>2</v>
      </c>
      <c r="G36" s="562">
        <v>10</v>
      </c>
      <c r="H36" s="562">
        <v>5</v>
      </c>
      <c r="I36" s="562">
        <v>10</v>
      </c>
      <c r="J36" s="562">
        <v>1</v>
      </c>
      <c r="K36" s="562">
        <v>4</v>
      </c>
      <c r="L36" s="563">
        <v>5</v>
      </c>
      <c r="M36" s="563">
        <v>2</v>
      </c>
      <c r="N36" s="563">
        <v>0</v>
      </c>
      <c r="O36" s="563">
        <v>4</v>
      </c>
      <c r="P36" s="564">
        <v>3</v>
      </c>
      <c r="Q36" s="564">
        <v>0</v>
      </c>
      <c r="R36" s="564">
        <v>0</v>
      </c>
      <c r="S36" s="564">
        <v>0</v>
      </c>
      <c r="T36" s="565">
        <v>5</v>
      </c>
      <c r="U36" s="682">
        <v>1</v>
      </c>
      <c r="V36" s="166"/>
      <c r="W36" s="166"/>
      <c r="X36" s="27"/>
      <c r="Y36" s="53"/>
    </row>
    <row r="37" spans="2:25" ht="37.15" customHeight="1">
      <c r="B37" s="27"/>
      <c r="C37" s="28"/>
      <c r="D37" s="141" t="s">
        <v>251</v>
      </c>
      <c r="E37" s="164" t="s">
        <v>249</v>
      </c>
      <c r="F37" s="164">
        <v>2</v>
      </c>
      <c r="G37" s="562">
        <v>0</v>
      </c>
      <c r="H37" s="562">
        <v>0</v>
      </c>
      <c r="I37" s="562">
        <v>3</v>
      </c>
      <c r="J37" s="562">
        <v>0</v>
      </c>
      <c r="K37" s="562">
        <v>0</v>
      </c>
      <c r="L37" s="563">
        <v>0</v>
      </c>
      <c r="M37" s="563">
        <v>0</v>
      </c>
      <c r="N37" s="563">
        <v>0</v>
      </c>
      <c r="O37" s="563">
        <v>4</v>
      </c>
      <c r="P37" s="564">
        <v>1</v>
      </c>
      <c r="Q37" s="564">
        <v>0</v>
      </c>
      <c r="R37" s="564">
        <v>0</v>
      </c>
      <c r="S37" s="564">
        <v>0</v>
      </c>
      <c r="T37" s="565">
        <v>0</v>
      </c>
      <c r="U37" s="682">
        <v>0</v>
      </c>
      <c r="V37" s="166"/>
      <c r="W37" s="166"/>
      <c r="X37" s="27"/>
      <c r="Y37" s="53"/>
    </row>
    <row r="38" spans="2:25" ht="37.15" customHeight="1">
      <c r="B38" s="27"/>
      <c r="C38" s="28"/>
      <c r="D38" s="141" t="s">
        <v>251</v>
      </c>
      <c r="E38" s="164" t="s">
        <v>250</v>
      </c>
      <c r="F38" s="164">
        <v>2</v>
      </c>
      <c r="G38" s="562">
        <v>10</v>
      </c>
      <c r="H38" s="562">
        <v>5</v>
      </c>
      <c r="I38" s="562">
        <v>7</v>
      </c>
      <c r="J38" s="562">
        <v>1</v>
      </c>
      <c r="K38" s="562">
        <v>4</v>
      </c>
      <c r="L38" s="563">
        <v>5</v>
      </c>
      <c r="M38" s="563">
        <v>2</v>
      </c>
      <c r="N38" s="563">
        <v>0</v>
      </c>
      <c r="O38" s="563">
        <v>0</v>
      </c>
      <c r="P38" s="564">
        <v>2</v>
      </c>
      <c r="Q38" s="564">
        <v>0</v>
      </c>
      <c r="R38" s="564">
        <v>0</v>
      </c>
      <c r="S38" s="564">
        <v>0</v>
      </c>
      <c r="T38" s="564">
        <v>5</v>
      </c>
      <c r="U38" s="682">
        <v>1</v>
      </c>
      <c r="V38" s="166"/>
      <c r="W38" s="166"/>
      <c r="X38" s="27"/>
      <c r="Y38" s="53"/>
    </row>
    <row r="39" spans="2:25" ht="37.15" customHeight="1">
      <c r="B39" s="27"/>
      <c r="C39" s="28"/>
      <c r="D39" s="141" t="s">
        <v>251</v>
      </c>
      <c r="E39" s="162" t="s">
        <v>245</v>
      </c>
      <c r="F39" s="162">
        <v>3</v>
      </c>
      <c r="G39" s="562">
        <v>173</v>
      </c>
      <c r="H39" s="562">
        <v>324</v>
      </c>
      <c r="I39" s="562">
        <v>379</v>
      </c>
      <c r="J39" s="562">
        <v>218</v>
      </c>
      <c r="K39" s="562">
        <v>249</v>
      </c>
      <c r="L39" s="563">
        <v>49</v>
      </c>
      <c r="M39" s="563">
        <v>69</v>
      </c>
      <c r="N39" s="563">
        <v>61</v>
      </c>
      <c r="O39" s="563">
        <v>57</v>
      </c>
      <c r="P39" s="564">
        <v>96</v>
      </c>
      <c r="Q39" s="564">
        <v>37</v>
      </c>
      <c r="R39" s="564">
        <v>36</v>
      </c>
      <c r="S39" s="564">
        <v>92</v>
      </c>
      <c r="T39" s="565">
        <v>71</v>
      </c>
      <c r="U39" s="682">
        <v>25</v>
      </c>
      <c r="V39" s="166"/>
      <c r="W39" s="166"/>
      <c r="X39" s="27"/>
      <c r="Y39" s="53"/>
    </row>
    <row r="40" spans="2:25" ht="37.15" customHeight="1">
      <c r="B40" s="27"/>
      <c r="C40" s="28"/>
      <c r="D40" s="141" t="s">
        <v>251</v>
      </c>
      <c r="E40" s="164" t="s">
        <v>247</v>
      </c>
      <c r="F40" s="164">
        <v>3</v>
      </c>
      <c r="G40" s="562">
        <v>0</v>
      </c>
      <c r="H40" s="562">
        <v>17</v>
      </c>
      <c r="I40" s="562">
        <v>25</v>
      </c>
      <c r="J40" s="562">
        <v>15</v>
      </c>
      <c r="K40" s="562">
        <v>16</v>
      </c>
      <c r="L40" s="563">
        <v>0</v>
      </c>
      <c r="M40" s="563">
        <v>1</v>
      </c>
      <c r="N40" s="563">
        <v>4</v>
      </c>
      <c r="O40" s="563">
        <v>18</v>
      </c>
      <c r="P40" s="564">
        <v>16</v>
      </c>
      <c r="Q40" s="564">
        <v>0</v>
      </c>
      <c r="R40" s="564">
        <v>0</v>
      </c>
      <c r="S40" s="564">
        <v>3</v>
      </c>
      <c r="T40" s="565">
        <v>0</v>
      </c>
      <c r="U40" s="682">
        <v>0</v>
      </c>
      <c r="V40" s="166"/>
      <c r="W40" s="166"/>
      <c r="X40" s="27"/>
      <c r="Y40" s="53"/>
    </row>
    <row r="41" spans="2:25" ht="37.15" customHeight="1">
      <c r="B41" s="27"/>
      <c r="C41" s="28"/>
      <c r="D41" s="141" t="s">
        <v>251</v>
      </c>
      <c r="E41" s="164" t="s">
        <v>248</v>
      </c>
      <c r="F41" s="164">
        <v>3</v>
      </c>
      <c r="G41" s="562">
        <v>10</v>
      </c>
      <c r="H41" s="562">
        <v>17</v>
      </c>
      <c r="I41" s="562">
        <v>29</v>
      </c>
      <c r="J41" s="562">
        <v>6</v>
      </c>
      <c r="K41" s="562">
        <v>9</v>
      </c>
      <c r="L41" s="563">
        <v>4</v>
      </c>
      <c r="M41" s="563">
        <v>4</v>
      </c>
      <c r="N41" s="563">
        <v>0</v>
      </c>
      <c r="O41" s="563">
        <v>7</v>
      </c>
      <c r="P41" s="564">
        <v>19</v>
      </c>
      <c r="Q41" s="564">
        <v>0</v>
      </c>
      <c r="R41" s="564">
        <v>0</v>
      </c>
      <c r="S41" s="564">
        <v>1</v>
      </c>
      <c r="T41" s="565">
        <v>2</v>
      </c>
      <c r="U41" s="682">
        <v>0</v>
      </c>
      <c r="V41" s="166"/>
      <c r="W41" s="166"/>
      <c r="X41" s="27"/>
      <c r="Y41" s="53"/>
    </row>
    <row r="42" spans="2:25" ht="37.15" customHeight="1">
      <c r="B42" s="27"/>
      <c r="C42" s="28"/>
      <c r="D42" s="141" t="s">
        <v>251</v>
      </c>
      <c r="E42" s="164" t="s">
        <v>249</v>
      </c>
      <c r="F42" s="164">
        <v>3</v>
      </c>
      <c r="G42" s="562">
        <v>0</v>
      </c>
      <c r="H42" s="562">
        <v>4</v>
      </c>
      <c r="I42" s="562">
        <v>12</v>
      </c>
      <c r="J42" s="562">
        <v>2</v>
      </c>
      <c r="K42" s="562">
        <v>2</v>
      </c>
      <c r="L42" s="563">
        <v>0</v>
      </c>
      <c r="M42" s="563">
        <v>0</v>
      </c>
      <c r="N42" s="563">
        <v>0</v>
      </c>
      <c r="O42" s="563">
        <v>7</v>
      </c>
      <c r="P42" s="564">
        <v>13</v>
      </c>
      <c r="Q42" s="564">
        <v>0</v>
      </c>
      <c r="R42" s="564">
        <v>0</v>
      </c>
      <c r="S42" s="564">
        <v>1</v>
      </c>
      <c r="T42" s="565">
        <v>0</v>
      </c>
      <c r="U42" s="682">
        <v>0</v>
      </c>
      <c r="V42" s="166"/>
      <c r="W42" s="166"/>
      <c r="X42" s="27"/>
      <c r="Y42" s="53"/>
    </row>
    <row r="43" spans="2:25" ht="37.15" customHeight="1">
      <c r="B43" s="27"/>
      <c r="C43" s="28"/>
      <c r="D43" s="141" t="s">
        <v>251</v>
      </c>
      <c r="E43" s="164" t="s">
        <v>250</v>
      </c>
      <c r="F43" s="164">
        <v>3</v>
      </c>
      <c r="G43" s="562">
        <v>10</v>
      </c>
      <c r="H43" s="562">
        <v>13</v>
      </c>
      <c r="I43" s="562">
        <v>17</v>
      </c>
      <c r="J43" s="562">
        <v>4</v>
      </c>
      <c r="K43" s="562">
        <v>7</v>
      </c>
      <c r="L43" s="563">
        <v>4</v>
      </c>
      <c r="M43" s="563">
        <v>4</v>
      </c>
      <c r="N43" s="563">
        <v>0</v>
      </c>
      <c r="O43" s="563">
        <v>0</v>
      </c>
      <c r="P43" s="564">
        <v>6</v>
      </c>
      <c r="Q43" s="564">
        <v>0</v>
      </c>
      <c r="R43" s="564">
        <v>0</v>
      </c>
      <c r="S43" s="564">
        <v>0</v>
      </c>
      <c r="T43" s="564">
        <v>2</v>
      </c>
      <c r="U43" s="682">
        <v>0</v>
      </c>
      <c r="V43" s="166"/>
      <c r="W43" s="166"/>
      <c r="X43" s="27"/>
      <c r="Y43" s="53"/>
    </row>
    <row r="44" spans="2:25" ht="37.15" customHeight="1">
      <c r="B44" s="27"/>
      <c r="C44" s="28"/>
      <c r="D44" s="141" t="s">
        <v>251</v>
      </c>
      <c r="E44" s="162" t="s">
        <v>245</v>
      </c>
      <c r="F44" s="162" t="s">
        <v>76</v>
      </c>
      <c r="G44" s="562">
        <v>1243</v>
      </c>
      <c r="H44" s="562">
        <v>1872</v>
      </c>
      <c r="I44" s="562">
        <v>1995</v>
      </c>
      <c r="J44" s="562">
        <v>1405</v>
      </c>
      <c r="K44" s="562">
        <v>1368</v>
      </c>
      <c r="L44" s="563">
        <v>312</v>
      </c>
      <c r="M44" s="563">
        <v>437</v>
      </c>
      <c r="N44" s="563">
        <v>436</v>
      </c>
      <c r="O44" s="563">
        <v>501</v>
      </c>
      <c r="P44" s="564">
        <v>479</v>
      </c>
      <c r="Q44" s="564">
        <v>413</v>
      </c>
      <c r="R44" s="564">
        <v>307</v>
      </c>
      <c r="S44" s="564">
        <v>392</v>
      </c>
      <c r="T44" s="641">
        <v>303</v>
      </c>
      <c r="U44" s="682">
        <v>307</v>
      </c>
      <c r="V44" s="166"/>
      <c r="W44" s="166"/>
      <c r="X44" s="27"/>
      <c r="Y44" s="53"/>
    </row>
    <row r="45" spans="2:25" ht="37.15" customHeight="1">
      <c r="B45" s="27"/>
      <c r="C45" s="28"/>
      <c r="D45" s="141" t="s">
        <v>251</v>
      </c>
      <c r="E45" s="164" t="s">
        <v>247</v>
      </c>
      <c r="F45" s="164" t="s">
        <v>76</v>
      </c>
      <c r="G45" s="562">
        <v>3</v>
      </c>
      <c r="H45" s="562">
        <v>49</v>
      </c>
      <c r="I45" s="562">
        <v>87</v>
      </c>
      <c r="J45" s="562">
        <v>45</v>
      </c>
      <c r="K45" s="562">
        <v>26</v>
      </c>
      <c r="L45" s="563">
        <v>0</v>
      </c>
      <c r="M45" s="563">
        <v>5</v>
      </c>
      <c r="N45" s="563">
        <v>15</v>
      </c>
      <c r="O45" s="563">
        <v>79</v>
      </c>
      <c r="P45" s="564">
        <v>41</v>
      </c>
      <c r="Q45" s="564">
        <v>3</v>
      </c>
      <c r="R45" s="564">
        <v>0</v>
      </c>
      <c r="S45" s="564">
        <v>35</v>
      </c>
      <c r="T45" s="565">
        <v>0</v>
      </c>
      <c r="U45" s="682">
        <v>1</v>
      </c>
      <c r="V45" s="166"/>
      <c r="W45" s="166"/>
      <c r="X45" s="27"/>
      <c r="Y45" s="53"/>
    </row>
    <row r="46" spans="2:25" ht="37.15" customHeight="1">
      <c r="B46" s="27"/>
      <c r="C46" s="28"/>
      <c r="D46" s="141" t="s">
        <v>251</v>
      </c>
      <c r="E46" s="164" t="s">
        <v>248</v>
      </c>
      <c r="F46" s="164" t="s">
        <v>76</v>
      </c>
      <c r="G46" s="562">
        <v>25</v>
      </c>
      <c r="H46" s="562">
        <v>68</v>
      </c>
      <c r="I46" s="562">
        <v>105</v>
      </c>
      <c r="J46" s="562">
        <v>33</v>
      </c>
      <c r="K46" s="562">
        <v>25</v>
      </c>
      <c r="L46" s="563">
        <v>18</v>
      </c>
      <c r="M46" s="563">
        <v>3</v>
      </c>
      <c r="N46" s="563">
        <v>0</v>
      </c>
      <c r="O46" s="563">
        <v>53</v>
      </c>
      <c r="P46" s="564">
        <v>44</v>
      </c>
      <c r="Q46" s="564">
        <v>3</v>
      </c>
      <c r="R46" s="564">
        <v>0</v>
      </c>
      <c r="S46" s="564">
        <v>22</v>
      </c>
      <c r="T46" s="565">
        <v>26</v>
      </c>
      <c r="U46" s="682">
        <v>5</v>
      </c>
      <c r="V46" s="166"/>
      <c r="W46" s="166"/>
      <c r="X46" s="27"/>
      <c r="Y46" s="53"/>
    </row>
    <row r="47" spans="2:25" ht="37.15" customHeight="1">
      <c r="B47" s="27"/>
      <c r="C47" s="28"/>
      <c r="D47" s="141" t="s">
        <v>251</v>
      </c>
      <c r="E47" s="164" t="s">
        <v>249</v>
      </c>
      <c r="F47" s="164" t="s">
        <v>76</v>
      </c>
      <c r="G47" s="562">
        <v>0</v>
      </c>
      <c r="H47" s="562">
        <v>16</v>
      </c>
      <c r="I47" s="562">
        <v>31</v>
      </c>
      <c r="J47" s="562">
        <v>20</v>
      </c>
      <c r="K47" s="562">
        <v>8</v>
      </c>
      <c r="L47" s="563">
        <v>0</v>
      </c>
      <c r="M47" s="563">
        <v>1</v>
      </c>
      <c r="N47" s="563">
        <v>0</v>
      </c>
      <c r="O47" s="563">
        <v>53</v>
      </c>
      <c r="P47" s="564">
        <v>24</v>
      </c>
      <c r="Q47" s="564">
        <v>2</v>
      </c>
      <c r="R47" s="564">
        <v>0</v>
      </c>
      <c r="S47" s="564">
        <v>16</v>
      </c>
      <c r="T47" s="565">
        <v>0</v>
      </c>
      <c r="U47" s="682">
        <v>1</v>
      </c>
      <c r="V47" s="166"/>
      <c r="W47" s="166"/>
      <c r="X47" s="27"/>
      <c r="Y47" s="53"/>
    </row>
    <row r="48" spans="2:25" ht="37.15" customHeight="1">
      <c r="B48" s="27"/>
      <c r="C48" s="28"/>
      <c r="D48" s="141" t="s">
        <v>251</v>
      </c>
      <c r="E48" s="164" t="s">
        <v>250</v>
      </c>
      <c r="F48" s="164" t="s">
        <v>76</v>
      </c>
      <c r="G48" s="562">
        <v>25</v>
      </c>
      <c r="H48" s="562">
        <v>52</v>
      </c>
      <c r="I48" s="562">
        <v>74</v>
      </c>
      <c r="J48" s="562">
        <v>13</v>
      </c>
      <c r="K48" s="562">
        <v>17</v>
      </c>
      <c r="L48" s="563">
        <v>18</v>
      </c>
      <c r="M48" s="563">
        <v>2</v>
      </c>
      <c r="N48" s="563">
        <v>0</v>
      </c>
      <c r="O48" s="563">
        <v>0</v>
      </c>
      <c r="P48" s="564">
        <v>20</v>
      </c>
      <c r="Q48" s="564">
        <v>1</v>
      </c>
      <c r="R48" s="564">
        <v>0</v>
      </c>
      <c r="S48" s="564">
        <v>6</v>
      </c>
      <c r="T48" s="564">
        <v>26</v>
      </c>
      <c r="U48" s="682">
        <v>4</v>
      </c>
      <c r="V48" s="166"/>
      <c r="W48" s="166"/>
      <c r="X48" s="27"/>
      <c r="Y48" s="53"/>
    </row>
    <row r="49" spans="2:25" ht="37.15" customHeight="1">
      <c r="B49" s="27" t="s">
        <v>243</v>
      </c>
      <c r="C49" s="28" t="s">
        <v>63</v>
      </c>
      <c r="D49" s="141" t="s">
        <v>253</v>
      </c>
      <c r="E49" s="162" t="s">
        <v>245</v>
      </c>
      <c r="F49" s="162">
        <v>1</v>
      </c>
      <c r="G49" s="562">
        <v>0</v>
      </c>
      <c r="H49" s="562">
        <v>0</v>
      </c>
      <c r="I49" s="562">
        <v>0</v>
      </c>
      <c r="J49" s="562">
        <v>0</v>
      </c>
      <c r="K49" s="562">
        <v>1</v>
      </c>
      <c r="L49" s="564">
        <v>0</v>
      </c>
      <c r="M49" s="564">
        <v>0</v>
      </c>
      <c r="N49" s="564">
        <v>0</v>
      </c>
      <c r="O49" s="564">
        <v>0</v>
      </c>
      <c r="P49" s="564">
        <v>0</v>
      </c>
      <c r="Q49" s="564">
        <v>0</v>
      </c>
      <c r="R49" s="564">
        <v>0</v>
      </c>
      <c r="S49" s="564">
        <v>0</v>
      </c>
      <c r="T49" s="565">
        <v>0</v>
      </c>
      <c r="U49" s="682">
        <v>0</v>
      </c>
      <c r="V49" s="166"/>
      <c r="W49" s="166"/>
      <c r="X49" s="27" t="s">
        <v>254</v>
      </c>
      <c r="Y49" s="53"/>
    </row>
    <row r="50" spans="2:25" ht="37.15" customHeight="1">
      <c r="B50" s="27"/>
      <c r="C50" s="28"/>
      <c r="D50" s="141" t="s">
        <v>253</v>
      </c>
      <c r="E50" s="164" t="s">
        <v>247</v>
      </c>
      <c r="F50" s="164">
        <v>1</v>
      </c>
      <c r="G50" s="562">
        <v>0</v>
      </c>
      <c r="H50" s="562">
        <v>0</v>
      </c>
      <c r="I50" s="562">
        <v>0</v>
      </c>
      <c r="J50" s="562">
        <v>0</v>
      </c>
      <c r="K50" s="562">
        <v>0</v>
      </c>
      <c r="L50" s="564">
        <v>0</v>
      </c>
      <c r="M50" s="564">
        <v>0</v>
      </c>
      <c r="N50" s="564">
        <v>0</v>
      </c>
      <c r="O50" s="564">
        <v>0</v>
      </c>
      <c r="P50" s="564">
        <v>0</v>
      </c>
      <c r="Q50" s="564">
        <v>0</v>
      </c>
      <c r="R50" s="564">
        <v>0</v>
      </c>
      <c r="S50" s="564">
        <v>0</v>
      </c>
      <c r="T50" s="565">
        <v>0</v>
      </c>
      <c r="U50" s="682">
        <v>0</v>
      </c>
      <c r="V50" s="166"/>
      <c r="W50" s="166"/>
      <c r="X50" s="27"/>
      <c r="Y50" s="53"/>
    </row>
    <row r="51" spans="2:25" ht="37.15" customHeight="1">
      <c r="B51" s="27"/>
      <c r="C51" s="28"/>
      <c r="D51" s="141" t="s">
        <v>253</v>
      </c>
      <c r="E51" s="164" t="s">
        <v>248</v>
      </c>
      <c r="F51" s="164">
        <v>1</v>
      </c>
      <c r="G51" s="562">
        <v>0</v>
      </c>
      <c r="H51" s="562">
        <v>0</v>
      </c>
      <c r="I51" s="562">
        <v>0</v>
      </c>
      <c r="J51" s="562">
        <v>0</v>
      </c>
      <c r="K51" s="562">
        <v>0</v>
      </c>
      <c r="L51" s="564">
        <v>0</v>
      </c>
      <c r="M51" s="564">
        <v>0</v>
      </c>
      <c r="N51" s="564">
        <v>0</v>
      </c>
      <c r="O51" s="564">
        <v>0</v>
      </c>
      <c r="P51" s="564">
        <v>0</v>
      </c>
      <c r="Q51" s="564">
        <v>0</v>
      </c>
      <c r="R51" s="564">
        <v>0</v>
      </c>
      <c r="S51" s="564">
        <v>0</v>
      </c>
      <c r="T51" s="565">
        <v>0</v>
      </c>
      <c r="U51" s="682">
        <v>0</v>
      </c>
      <c r="V51" s="166"/>
      <c r="W51" s="166"/>
      <c r="X51" s="27"/>
      <c r="Y51" s="53"/>
    </row>
    <row r="52" spans="2:25" ht="37.15" customHeight="1">
      <c r="B52" s="27"/>
      <c r="C52" s="28"/>
      <c r="D52" s="141" t="s">
        <v>253</v>
      </c>
      <c r="E52" s="164" t="s">
        <v>249</v>
      </c>
      <c r="F52" s="164">
        <v>1</v>
      </c>
      <c r="G52" s="562">
        <v>0</v>
      </c>
      <c r="H52" s="562">
        <v>0</v>
      </c>
      <c r="I52" s="562">
        <v>0</v>
      </c>
      <c r="J52" s="562">
        <v>0</v>
      </c>
      <c r="K52" s="562">
        <v>0</v>
      </c>
      <c r="L52" s="564">
        <v>0</v>
      </c>
      <c r="M52" s="564">
        <v>0</v>
      </c>
      <c r="N52" s="564">
        <v>0</v>
      </c>
      <c r="O52" s="564">
        <v>0</v>
      </c>
      <c r="P52" s="564">
        <v>0</v>
      </c>
      <c r="Q52" s="564">
        <v>0</v>
      </c>
      <c r="R52" s="564">
        <v>0</v>
      </c>
      <c r="S52" s="564">
        <v>0</v>
      </c>
      <c r="T52" s="565">
        <v>0</v>
      </c>
      <c r="U52" s="682">
        <v>0</v>
      </c>
      <c r="V52" s="166"/>
      <c r="W52" s="166"/>
      <c r="X52" s="27"/>
      <c r="Y52" s="53"/>
    </row>
    <row r="53" spans="2:25" ht="37.15" customHeight="1">
      <c r="B53" s="27"/>
      <c r="C53" s="28"/>
      <c r="D53" s="141" t="s">
        <v>253</v>
      </c>
      <c r="E53" s="164" t="s">
        <v>250</v>
      </c>
      <c r="F53" s="164">
        <v>1</v>
      </c>
      <c r="G53" s="562">
        <v>0</v>
      </c>
      <c r="H53" s="562">
        <v>0</v>
      </c>
      <c r="I53" s="562">
        <v>0</v>
      </c>
      <c r="J53" s="562">
        <v>0</v>
      </c>
      <c r="K53" s="562">
        <v>0</v>
      </c>
      <c r="L53" s="564">
        <v>0</v>
      </c>
      <c r="M53" s="564">
        <v>0</v>
      </c>
      <c r="N53" s="564">
        <v>0</v>
      </c>
      <c r="O53" s="564">
        <v>0</v>
      </c>
      <c r="P53" s="564">
        <v>0</v>
      </c>
      <c r="Q53" s="564">
        <v>0</v>
      </c>
      <c r="R53" s="564">
        <v>0</v>
      </c>
      <c r="S53" s="564">
        <v>0</v>
      </c>
      <c r="T53" s="565">
        <v>0</v>
      </c>
      <c r="U53" s="682">
        <v>0</v>
      </c>
      <c r="V53" s="166"/>
      <c r="W53" s="166"/>
      <c r="X53" s="27"/>
      <c r="Y53" s="53"/>
    </row>
    <row r="54" spans="2:25" ht="37.15" customHeight="1">
      <c r="B54" s="27"/>
      <c r="C54" s="28"/>
      <c r="D54" s="141" t="s">
        <v>253</v>
      </c>
      <c r="E54" s="162" t="s">
        <v>245</v>
      </c>
      <c r="F54" s="162">
        <v>2</v>
      </c>
      <c r="G54" s="562">
        <v>733</v>
      </c>
      <c r="H54" s="562">
        <v>807</v>
      </c>
      <c r="I54" s="562">
        <v>918</v>
      </c>
      <c r="J54" s="562">
        <v>938</v>
      </c>
      <c r="K54" s="562">
        <v>1564</v>
      </c>
      <c r="L54" s="564">
        <v>277</v>
      </c>
      <c r="M54" s="564">
        <v>279</v>
      </c>
      <c r="N54" s="564">
        <v>384</v>
      </c>
      <c r="O54" s="564">
        <v>247</v>
      </c>
      <c r="P54" s="564">
        <v>245</v>
      </c>
      <c r="Q54" s="564">
        <v>241</v>
      </c>
      <c r="R54" s="564">
        <v>247</v>
      </c>
      <c r="S54" s="564">
        <v>241</v>
      </c>
      <c r="T54" s="565">
        <v>166</v>
      </c>
      <c r="U54" s="682">
        <v>228</v>
      </c>
      <c r="V54" s="166"/>
      <c r="W54" s="166"/>
      <c r="X54" s="27"/>
      <c r="Y54" s="53"/>
    </row>
    <row r="55" spans="2:25" ht="37.15" customHeight="1">
      <c r="B55" s="27"/>
      <c r="C55" s="28"/>
      <c r="D55" s="141" t="s">
        <v>253</v>
      </c>
      <c r="E55" s="164" t="s">
        <v>247</v>
      </c>
      <c r="F55" s="164">
        <v>2</v>
      </c>
      <c r="G55" s="562">
        <v>6</v>
      </c>
      <c r="H55" s="562">
        <v>25</v>
      </c>
      <c r="I55" s="562">
        <v>57</v>
      </c>
      <c r="J55" s="562">
        <v>41</v>
      </c>
      <c r="K55" s="562">
        <v>14</v>
      </c>
      <c r="L55" s="564">
        <v>0</v>
      </c>
      <c r="M55" s="564">
        <v>5</v>
      </c>
      <c r="N55" s="564">
        <v>22</v>
      </c>
      <c r="O55" s="564">
        <v>34</v>
      </c>
      <c r="P55" s="564">
        <v>21</v>
      </c>
      <c r="Q55" s="564">
        <v>6</v>
      </c>
      <c r="R55" s="564">
        <v>0</v>
      </c>
      <c r="S55" s="564">
        <v>6</v>
      </c>
      <c r="T55" s="565">
        <v>0</v>
      </c>
      <c r="U55" s="682">
        <v>0</v>
      </c>
      <c r="V55" s="166"/>
      <c r="W55" s="166"/>
      <c r="X55" s="27"/>
      <c r="Y55" s="53"/>
    </row>
    <row r="56" spans="2:25" ht="37.15" customHeight="1">
      <c r="B56" s="27"/>
      <c r="C56" s="28"/>
      <c r="D56" s="141" t="s">
        <v>253</v>
      </c>
      <c r="E56" s="164" t="s">
        <v>248</v>
      </c>
      <c r="F56" s="164">
        <v>2</v>
      </c>
      <c r="G56" s="562">
        <v>39</v>
      </c>
      <c r="H56" s="562">
        <v>46</v>
      </c>
      <c r="I56" s="562">
        <v>76</v>
      </c>
      <c r="J56" s="562">
        <v>31</v>
      </c>
      <c r="K56" s="562">
        <v>60</v>
      </c>
      <c r="L56" s="564">
        <v>31</v>
      </c>
      <c r="M56" s="564">
        <v>5</v>
      </c>
      <c r="N56" s="564">
        <v>0</v>
      </c>
      <c r="O56" s="564">
        <v>29</v>
      </c>
      <c r="P56" s="564">
        <v>33</v>
      </c>
      <c r="Q56" s="564">
        <v>2</v>
      </c>
      <c r="R56" s="564">
        <v>0</v>
      </c>
      <c r="S56" s="564">
        <v>12</v>
      </c>
      <c r="T56" s="565">
        <v>14</v>
      </c>
      <c r="U56" s="682">
        <v>5</v>
      </c>
      <c r="V56" s="166"/>
      <c r="W56" s="166"/>
      <c r="X56" s="27"/>
      <c r="Y56" s="53"/>
    </row>
    <row r="57" spans="2:25" ht="37.15" customHeight="1">
      <c r="B57" s="27"/>
      <c r="C57" s="28"/>
      <c r="D57" s="141" t="s">
        <v>253</v>
      </c>
      <c r="E57" s="164" t="s">
        <v>249</v>
      </c>
      <c r="F57" s="164">
        <v>2</v>
      </c>
      <c r="G57" s="562">
        <v>0</v>
      </c>
      <c r="H57" s="562">
        <v>7</v>
      </c>
      <c r="I57" s="562">
        <v>25</v>
      </c>
      <c r="J57" s="562">
        <v>14</v>
      </c>
      <c r="K57" s="562">
        <v>1</v>
      </c>
      <c r="L57" s="564">
        <v>0</v>
      </c>
      <c r="M57" s="564">
        <v>0</v>
      </c>
      <c r="N57" s="564">
        <v>0</v>
      </c>
      <c r="O57" s="564">
        <v>24</v>
      </c>
      <c r="P57" s="564">
        <v>12</v>
      </c>
      <c r="Q57" s="564">
        <v>2</v>
      </c>
      <c r="R57" s="564">
        <v>0</v>
      </c>
      <c r="S57" s="564">
        <v>4</v>
      </c>
      <c r="T57" s="565">
        <v>0</v>
      </c>
      <c r="U57" s="682">
        <v>0</v>
      </c>
      <c r="V57" s="166"/>
      <c r="W57" s="166"/>
      <c r="X57" s="27"/>
      <c r="Y57" s="53"/>
    </row>
    <row r="58" spans="2:25" ht="37.15" customHeight="1">
      <c r="B58" s="27"/>
      <c r="C58" s="28"/>
      <c r="D58" s="141" t="s">
        <v>253</v>
      </c>
      <c r="E58" s="164" t="s">
        <v>250</v>
      </c>
      <c r="F58" s="164">
        <v>2</v>
      </c>
      <c r="G58" s="562">
        <v>39</v>
      </c>
      <c r="H58" s="562">
        <v>39</v>
      </c>
      <c r="I58" s="562">
        <v>51</v>
      </c>
      <c r="J58" s="562">
        <v>17</v>
      </c>
      <c r="K58" s="562">
        <v>59</v>
      </c>
      <c r="L58" s="564">
        <v>31</v>
      </c>
      <c r="M58" s="564">
        <v>5</v>
      </c>
      <c r="N58" s="564">
        <v>0</v>
      </c>
      <c r="O58" s="564">
        <v>5</v>
      </c>
      <c r="P58" s="564">
        <v>21</v>
      </c>
      <c r="Q58" s="564">
        <v>0</v>
      </c>
      <c r="R58" s="564">
        <v>0</v>
      </c>
      <c r="S58" s="564">
        <v>8</v>
      </c>
      <c r="T58" s="565">
        <v>14</v>
      </c>
      <c r="U58" s="682">
        <v>5</v>
      </c>
      <c r="V58" s="166"/>
      <c r="W58" s="166"/>
      <c r="X58" s="27"/>
      <c r="Y58" s="53"/>
    </row>
    <row r="59" spans="2:25" ht="37.15" customHeight="1">
      <c r="B59" s="27"/>
      <c r="C59" s="28"/>
      <c r="D59" s="141" t="s">
        <v>253</v>
      </c>
      <c r="E59" s="162" t="s">
        <v>245</v>
      </c>
      <c r="F59" s="162">
        <v>3</v>
      </c>
      <c r="G59" s="562">
        <v>1076</v>
      </c>
      <c r="H59" s="562">
        <v>1207</v>
      </c>
      <c r="I59" s="562">
        <v>1257</v>
      </c>
      <c r="J59" s="562">
        <v>1388</v>
      </c>
      <c r="K59" s="562">
        <v>2557</v>
      </c>
      <c r="L59" s="563">
        <v>303</v>
      </c>
      <c r="M59" s="563">
        <v>366</v>
      </c>
      <c r="N59" s="563">
        <v>482</v>
      </c>
      <c r="O59" s="563">
        <v>385</v>
      </c>
      <c r="P59" s="564">
        <v>349</v>
      </c>
      <c r="Q59" s="564">
        <v>283</v>
      </c>
      <c r="R59" s="564">
        <v>337</v>
      </c>
      <c r="S59" s="564">
        <v>327</v>
      </c>
      <c r="T59" s="565">
        <v>272</v>
      </c>
      <c r="U59" s="682">
        <v>265</v>
      </c>
      <c r="V59" s="166"/>
      <c r="W59" s="166"/>
      <c r="X59" s="27"/>
      <c r="Y59" s="53"/>
    </row>
    <row r="60" spans="2:25" ht="37.15" customHeight="1">
      <c r="B60" s="27"/>
      <c r="C60" s="28"/>
      <c r="D60" s="141" t="s">
        <v>253</v>
      </c>
      <c r="E60" s="164" t="s">
        <v>247</v>
      </c>
      <c r="F60" s="164">
        <v>3</v>
      </c>
      <c r="G60" s="562">
        <v>4</v>
      </c>
      <c r="H60" s="562">
        <v>51</v>
      </c>
      <c r="I60" s="562">
        <v>115</v>
      </c>
      <c r="J60" s="562">
        <v>116</v>
      </c>
      <c r="K60" s="562">
        <v>64</v>
      </c>
      <c r="L60" s="563">
        <v>0</v>
      </c>
      <c r="M60" s="563">
        <v>5</v>
      </c>
      <c r="N60" s="563">
        <v>20</v>
      </c>
      <c r="O60" s="563">
        <v>61</v>
      </c>
      <c r="P60" s="564">
        <v>41</v>
      </c>
      <c r="Q60" s="564">
        <v>2</v>
      </c>
      <c r="R60" s="564">
        <v>0</v>
      </c>
      <c r="S60" s="564">
        <v>11</v>
      </c>
      <c r="T60" s="565">
        <v>0</v>
      </c>
      <c r="U60" s="682">
        <v>0</v>
      </c>
      <c r="V60" s="166"/>
      <c r="W60" s="166"/>
      <c r="X60" s="27"/>
      <c r="Y60" s="53"/>
    </row>
    <row r="61" spans="2:25" ht="37.15" customHeight="1">
      <c r="B61" s="27"/>
      <c r="C61" s="28"/>
      <c r="D61" s="141" t="s">
        <v>253</v>
      </c>
      <c r="E61" s="164" t="s">
        <v>248</v>
      </c>
      <c r="F61" s="164">
        <v>3</v>
      </c>
      <c r="G61" s="562">
        <v>42</v>
      </c>
      <c r="H61" s="562">
        <v>62</v>
      </c>
      <c r="I61" s="562">
        <v>99</v>
      </c>
      <c r="J61" s="562">
        <v>37</v>
      </c>
      <c r="K61" s="562">
        <v>62</v>
      </c>
      <c r="L61" s="563">
        <v>26</v>
      </c>
      <c r="M61" s="563">
        <v>2</v>
      </c>
      <c r="N61" s="563">
        <v>0</v>
      </c>
      <c r="O61" s="563">
        <v>29</v>
      </c>
      <c r="P61" s="564">
        <v>62</v>
      </c>
      <c r="Q61" s="564">
        <v>1</v>
      </c>
      <c r="R61" s="564">
        <v>0</v>
      </c>
      <c r="S61" s="564">
        <v>10</v>
      </c>
      <c r="T61" s="565">
        <v>16</v>
      </c>
      <c r="U61" s="682">
        <v>0</v>
      </c>
      <c r="V61" s="166"/>
      <c r="W61" s="166"/>
      <c r="X61" s="27"/>
      <c r="Y61" s="53"/>
    </row>
    <row r="62" spans="2:25" ht="37.15" customHeight="1">
      <c r="B62" s="27"/>
      <c r="C62" s="28"/>
      <c r="D62" s="141" t="s">
        <v>253</v>
      </c>
      <c r="E62" s="164" t="s">
        <v>249</v>
      </c>
      <c r="F62" s="164">
        <v>3</v>
      </c>
      <c r="G62" s="562">
        <v>0</v>
      </c>
      <c r="H62" s="562">
        <v>13</v>
      </c>
      <c r="I62" s="562">
        <v>58</v>
      </c>
      <c r="J62" s="562">
        <v>27</v>
      </c>
      <c r="K62" s="562">
        <v>22</v>
      </c>
      <c r="L62" s="563">
        <v>0</v>
      </c>
      <c r="M62" s="563">
        <v>1</v>
      </c>
      <c r="N62" s="563">
        <v>0</v>
      </c>
      <c r="O62" s="563">
        <v>29</v>
      </c>
      <c r="P62" s="564">
        <v>37</v>
      </c>
      <c r="Q62" s="564">
        <v>0</v>
      </c>
      <c r="R62" s="564">
        <v>0</v>
      </c>
      <c r="S62" s="564">
        <v>3</v>
      </c>
      <c r="T62" s="565">
        <v>0</v>
      </c>
      <c r="U62" s="682">
        <v>0</v>
      </c>
      <c r="V62" s="166"/>
      <c r="W62" s="166"/>
      <c r="X62" s="27"/>
      <c r="Y62" s="53"/>
    </row>
    <row r="63" spans="2:25" ht="37.15" customHeight="1">
      <c r="B63" s="27"/>
      <c r="C63" s="28"/>
      <c r="D63" s="141" t="s">
        <v>253</v>
      </c>
      <c r="E63" s="164" t="s">
        <v>250</v>
      </c>
      <c r="F63" s="164">
        <v>3</v>
      </c>
      <c r="G63" s="562">
        <v>42</v>
      </c>
      <c r="H63" s="562">
        <v>49</v>
      </c>
      <c r="I63" s="562">
        <v>41</v>
      </c>
      <c r="J63" s="562">
        <v>10</v>
      </c>
      <c r="K63" s="562">
        <v>40</v>
      </c>
      <c r="L63" s="563">
        <v>26</v>
      </c>
      <c r="M63" s="563">
        <v>1</v>
      </c>
      <c r="N63" s="563">
        <v>0</v>
      </c>
      <c r="O63" s="563">
        <v>0</v>
      </c>
      <c r="P63" s="564">
        <v>25</v>
      </c>
      <c r="Q63" s="564">
        <v>1</v>
      </c>
      <c r="R63" s="564">
        <v>0</v>
      </c>
      <c r="S63" s="564">
        <v>7</v>
      </c>
      <c r="T63" s="565">
        <v>16</v>
      </c>
      <c r="U63" s="682">
        <v>0</v>
      </c>
      <c r="V63" s="166"/>
      <c r="W63" s="166"/>
      <c r="X63" s="27"/>
      <c r="Y63" s="53"/>
    </row>
    <row r="64" spans="2:25" ht="37.15" customHeight="1">
      <c r="B64" s="27"/>
      <c r="C64" s="28"/>
      <c r="D64" s="141" t="s">
        <v>253</v>
      </c>
      <c r="E64" s="162" t="s">
        <v>245</v>
      </c>
      <c r="F64" s="162" t="s">
        <v>76</v>
      </c>
      <c r="G64" s="562">
        <v>8254</v>
      </c>
      <c r="H64" s="562">
        <v>9274</v>
      </c>
      <c r="I64" s="562">
        <v>9910</v>
      </c>
      <c r="J64" s="562">
        <v>11374</v>
      </c>
      <c r="K64" s="562">
        <v>11361</v>
      </c>
      <c r="L64" s="563">
        <v>2106</v>
      </c>
      <c r="M64" s="563">
        <v>2513</v>
      </c>
      <c r="N64" s="563">
        <v>4058</v>
      </c>
      <c r="O64" s="563">
        <v>2312</v>
      </c>
      <c r="P64" s="564">
        <v>2286</v>
      </c>
      <c r="Q64" s="564">
        <v>2541</v>
      </c>
      <c r="R64" s="564">
        <v>2724</v>
      </c>
      <c r="S64" s="564">
        <v>2647</v>
      </c>
      <c r="T64" s="565">
        <v>1952</v>
      </c>
      <c r="U64" s="682">
        <v>2144</v>
      </c>
      <c r="V64" s="166"/>
      <c r="W64" s="166"/>
      <c r="X64" s="27"/>
      <c r="Y64" s="53"/>
    </row>
    <row r="65" spans="2:25" ht="37.15" customHeight="1">
      <c r="B65" s="27"/>
      <c r="C65" s="28"/>
      <c r="D65" s="141" t="s">
        <v>253</v>
      </c>
      <c r="E65" s="164" t="s">
        <v>247</v>
      </c>
      <c r="F65" s="162" t="s">
        <v>76</v>
      </c>
      <c r="G65" s="562">
        <v>31</v>
      </c>
      <c r="H65" s="562">
        <v>176</v>
      </c>
      <c r="I65" s="562">
        <v>468</v>
      </c>
      <c r="J65" s="562">
        <v>366</v>
      </c>
      <c r="K65" s="562">
        <v>190</v>
      </c>
      <c r="L65" s="563">
        <v>0</v>
      </c>
      <c r="M65" s="563">
        <v>19</v>
      </c>
      <c r="N65" s="563">
        <v>150</v>
      </c>
      <c r="O65" s="563">
        <v>343</v>
      </c>
      <c r="P65" s="564">
        <v>141</v>
      </c>
      <c r="Q65" s="564">
        <v>15</v>
      </c>
      <c r="R65" s="564">
        <v>0</v>
      </c>
      <c r="S65" s="564">
        <v>166</v>
      </c>
      <c r="T65" s="565">
        <v>0</v>
      </c>
      <c r="U65" s="682">
        <v>30</v>
      </c>
      <c r="V65" s="166"/>
      <c r="W65" s="166"/>
      <c r="X65" s="27"/>
      <c r="Y65" s="53"/>
    </row>
    <row r="66" spans="2:25" ht="37.15" customHeight="1">
      <c r="B66" s="27"/>
      <c r="C66" s="28"/>
      <c r="D66" s="141" t="s">
        <v>253</v>
      </c>
      <c r="E66" s="164" t="s">
        <v>248</v>
      </c>
      <c r="F66" s="162" t="s">
        <v>76</v>
      </c>
      <c r="G66" s="562">
        <v>85</v>
      </c>
      <c r="H66" s="562">
        <v>267</v>
      </c>
      <c r="I66" s="562">
        <v>467</v>
      </c>
      <c r="J66" s="562">
        <v>246</v>
      </c>
      <c r="K66" s="562">
        <v>222</v>
      </c>
      <c r="L66" s="563">
        <v>97</v>
      </c>
      <c r="M66" s="563">
        <v>10</v>
      </c>
      <c r="N66" s="563">
        <v>0</v>
      </c>
      <c r="O66" s="563">
        <v>209</v>
      </c>
      <c r="P66" s="564">
        <v>248</v>
      </c>
      <c r="Q66" s="564">
        <v>11</v>
      </c>
      <c r="R66" s="564">
        <v>0</v>
      </c>
      <c r="S66" s="564">
        <v>147</v>
      </c>
      <c r="T66" s="565">
        <v>202</v>
      </c>
      <c r="U66" s="682">
        <v>84</v>
      </c>
      <c r="V66" s="166"/>
      <c r="W66" s="166"/>
      <c r="X66" s="27"/>
      <c r="Y66" s="53"/>
    </row>
    <row r="67" spans="2:25" ht="37.15" customHeight="1">
      <c r="B67" s="27"/>
      <c r="C67" s="28"/>
      <c r="D67" s="141" t="s">
        <v>253</v>
      </c>
      <c r="E67" s="164" t="s">
        <v>249</v>
      </c>
      <c r="F67" s="162" t="s">
        <v>76</v>
      </c>
      <c r="G67" s="562">
        <v>0</v>
      </c>
      <c r="H67" s="562">
        <v>47</v>
      </c>
      <c r="I67" s="562">
        <v>143</v>
      </c>
      <c r="J67" s="562">
        <v>134</v>
      </c>
      <c r="K67" s="562">
        <v>49</v>
      </c>
      <c r="L67" s="563">
        <v>0</v>
      </c>
      <c r="M67" s="563">
        <v>2</v>
      </c>
      <c r="N67" s="563">
        <v>0</v>
      </c>
      <c r="O67" s="563">
        <v>209</v>
      </c>
      <c r="P67" s="564">
        <v>93</v>
      </c>
      <c r="Q67" s="564">
        <v>10</v>
      </c>
      <c r="R67" s="564">
        <v>0</v>
      </c>
      <c r="S67" s="564">
        <v>82</v>
      </c>
      <c r="T67" s="565">
        <v>0</v>
      </c>
      <c r="U67" s="682">
        <v>25</v>
      </c>
      <c r="V67" s="166"/>
      <c r="W67" s="166"/>
      <c r="X67" s="27"/>
      <c r="Y67" s="53"/>
    </row>
    <row r="68" spans="2:25" ht="37.15" customHeight="1">
      <c r="B68" s="27"/>
      <c r="C68" s="28"/>
      <c r="D68" s="141" t="s">
        <v>253</v>
      </c>
      <c r="E68" s="164" t="s">
        <v>250</v>
      </c>
      <c r="F68" s="162" t="s">
        <v>76</v>
      </c>
      <c r="G68" s="562">
        <v>85</v>
      </c>
      <c r="H68" s="562">
        <v>220</v>
      </c>
      <c r="I68" s="562">
        <v>329</v>
      </c>
      <c r="J68" s="562">
        <v>112</v>
      </c>
      <c r="K68" s="562">
        <v>173</v>
      </c>
      <c r="L68" s="563">
        <v>97</v>
      </c>
      <c r="M68" s="563">
        <v>8</v>
      </c>
      <c r="N68" s="563">
        <v>0</v>
      </c>
      <c r="O68" s="563">
        <v>0</v>
      </c>
      <c r="P68" s="564">
        <v>155</v>
      </c>
      <c r="Q68" s="564">
        <v>1</v>
      </c>
      <c r="R68" s="564">
        <v>0</v>
      </c>
      <c r="S68" s="564">
        <v>65</v>
      </c>
      <c r="T68" s="565">
        <v>202</v>
      </c>
      <c r="U68" s="682">
        <v>59</v>
      </c>
      <c r="V68" s="166"/>
      <c r="W68" s="166"/>
      <c r="X68" s="27"/>
      <c r="Y68" s="53"/>
    </row>
    <row r="69" spans="2:25" ht="37.15" customHeight="1">
      <c r="B69" s="27" t="s">
        <v>243</v>
      </c>
      <c r="C69" s="28" t="s">
        <v>132</v>
      </c>
      <c r="D69" s="141" t="s">
        <v>255</v>
      </c>
      <c r="E69" s="162" t="s">
        <v>245</v>
      </c>
      <c r="F69" s="162">
        <v>1</v>
      </c>
      <c r="G69" s="566">
        <v>0</v>
      </c>
      <c r="H69" s="566">
        <v>0</v>
      </c>
      <c r="I69" s="566">
        <v>0</v>
      </c>
      <c r="J69" s="566">
        <v>0</v>
      </c>
      <c r="K69" s="566">
        <v>0</v>
      </c>
      <c r="L69" s="563">
        <v>0</v>
      </c>
      <c r="M69" s="563">
        <v>0</v>
      </c>
      <c r="N69" s="563">
        <v>0</v>
      </c>
      <c r="O69" s="563">
        <v>0</v>
      </c>
      <c r="P69" s="563">
        <v>0</v>
      </c>
      <c r="Q69" s="563">
        <v>0</v>
      </c>
      <c r="R69" s="563">
        <v>0</v>
      </c>
      <c r="S69" s="563">
        <v>0</v>
      </c>
      <c r="T69" s="567">
        <v>0</v>
      </c>
      <c r="U69" s="682">
        <v>0</v>
      </c>
      <c r="V69" s="167"/>
      <c r="W69" s="167"/>
      <c r="X69" s="27" t="s">
        <v>254</v>
      </c>
      <c r="Y69" s="52"/>
    </row>
    <row r="70" spans="2:25" ht="37.15" customHeight="1">
      <c r="B70" s="27"/>
      <c r="C70" s="28"/>
      <c r="D70" s="141" t="s">
        <v>255</v>
      </c>
      <c r="E70" s="164" t="s">
        <v>247</v>
      </c>
      <c r="F70" s="164">
        <v>1</v>
      </c>
      <c r="G70" s="562">
        <v>0</v>
      </c>
      <c r="H70" s="562">
        <v>0</v>
      </c>
      <c r="I70" s="562">
        <v>0</v>
      </c>
      <c r="J70" s="562">
        <v>0</v>
      </c>
      <c r="K70" s="562">
        <v>0</v>
      </c>
      <c r="L70" s="564">
        <v>0</v>
      </c>
      <c r="M70" s="564">
        <v>0</v>
      </c>
      <c r="N70" s="564">
        <v>0</v>
      </c>
      <c r="O70" s="564">
        <v>0</v>
      </c>
      <c r="P70" s="564">
        <v>0</v>
      </c>
      <c r="Q70" s="564">
        <v>0</v>
      </c>
      <c r="R70" s="564">
        <v>0</v>
      </c>
      <c r="S70" s="564">
        <v>0</v>
      </c>
      <c r="T70" s="565">
        <v>0</v>
      </c>
      <c r="U70" s="682">
        <v>0</v>
      </c>
      <c r="V70" s="166"/>
      <c r="W70" s="166"/>
      <c r="X70" s="27"/>
      <c r="Y70" s="53"/>
    </row>
    <row r="71" spans="2:25" ht="37.15" customHeight="1">
      <c r="B71" s="168"/>
      <c r="C71" s="168"/>
      <c r="D71" s="141" t="s">
        <v>255</v>
      </c>
      <c r="E71" s="164" t="s">
        <v>248</v>
      </c>
      <c r="F71" s="164">
        <v>1</v>
      </c>
      <c r="G71" s="562">
        <v>0</v>
      </c>
      <c r="H71" s="562">
        <v>0</v>
      </c>
      <c r="I71" s="562">
        <v>0</v>
      </c>
      <c r="J71" s="562">
        <v>0</v>
      </c>
      <c r="K71" s="562">
        <v>0</v>
      </c>
      <c r="L71" s="564">
        <v>0</v>
      </c>
      <c r="M71" s="564">
        <v>0</v>
      </c>
      <c r="N71" s="564">
        <v>0</v>
      </c>
      <c r="O71" s="564">
        <v>0</v>
      </c>
      <c r="P71" s="564">
        <v>0</v>
      </c>
      <c r="Q71" s="564">
        <v>0</v>
      </c>
      <c r="R71" s="564">
        <v>0</v>
      </c>
      <c r="S71" s="564">
        <v>0</v>
      </c>
      <c r="T71" s="565">
        <v>0</v>
      </c>
      <c r="U71" s="682">
        <v>0</v>
      </c>
      <c r="V71" s="166"/>
      <c r="W71" s="166"/>
      <c r="X71" s="27"/>
      <c r="Y71" s="53"/>
    </row>
    <row r="72" spans="2:25" ht="37.15" customHeight="1">
      <c r="B72" s="168"/>
      <c r="C72" s="168"/>
      <c r="D72" s="141" t="s">
        <v>255</v>
      </c>
      <c r="E72" s="164" t="s">
        <v>249</v>
      </c>
      <c r="F72" s="164">
        <v>1</v>
      </c>
      <c r="G72" s="562">
        <v>0</v>
      </c>
      <c r="H72" s="562">
        <v>0</v>
      </c>
      <c r="I72" s="562">
        <v>0</v>
      </c>
      <c r="J72" s="562">
        <v>0</v>
      </c>
      <c r="K72" s="562">
        <v>0</v>
      </c>
      <c r="L72" s="564">
        <v>0</v>
      </c>
      <c r="M72" s="564">
        <v>0</v>
      </c>
      <c r="N72" s="564">
        <v>0</v>
      </c>
      <c r="O72" s="564">
        <v>0</v>
      </c>
      <c r="P72" s="564">
        <v>0</v>
      </c>
      <c r="Q72" s="564">
        <v>0</v>
      </c>
      <c r="R72" s="564">
        <v>0</v>
      </c>
      <c r="S72" s="564">
        <v>0</v>
      </c>
      <c r="T72" s="565">
        <v>0</v>
      </c>
      <c r="U72" s="682">
        <v>0</v>
      </c>
      <c r="V72" s="166"/>
      <c r="W72" s="166"/>
      <c r="X72" s="27"/>
      <c r="Y72" s="53"/>
    </row>
    <row r="73" spans="2:25" ht="37.15" customHeight="1">
      <c r="B73" s="168"/>
      <c r="C73" s="168"/>
      <c r="D73" s="141" t="s">
        <v>255</v>
      </c>
      <c r="E73" s="164" t="s">
        <v>250</v>
      </c>
      <c r="F73" s="164">
        <v>1</v>
      </c>
      <c r="G73" s="562">
        <v>0</v>
      </c>
      <c r="H73" s="562">
        <v>0</v>
      </c>
      <c r="I73" s="562">
        <v>0</v>
      </c>
      <c r="J73" s="562">
        <v>0</v>
      </c>
      <c r="K73" s="562">
        <v>0</v>
      </c>
      <c r="L73" s="564">
        <v>0</v>
      </c>
      <c r="M73" s="564">
        <v>0</v>
      </c>
      <c r="N73" s="564">
        <v>0</v>
      </c>
      <c r="O73" s="564">
        <v>0</v>
      </c>
      <c r="P73" s="564">
        <v>0</v>
      </c>
      <c r="Q73" s="564">
        <v>0</v>
      </c>
      <c r="R73" s="564">
        <v>0</v>
      </c>
      <c r="S73" s="564">
        <v>0</v>
      </c>
      <c r="T73" s="565">
        <v>0</v>
      </c>
      <c r="U73" s="682">
        <v>0</v>
      </c>
      <c r="V73" s="166"/>
      <c r="W73" s="166"/>
      <c r="X73" s="27"/>
      <c r="Y73" s="53"/>
    </row>
    <row r="74" spans="2:25" ht="37.15" customHeight="1">
      <c r="B74" s="168"/>
      <c r="C74" s="168"/>
      <c r="D74" s="141" t="s">
        <v>255</v>
      </c>
      <c r="E74" s="162" t="s">
        <v>245</v>
      </c>
      <c r="F74" s="162">
        <v>2</v>
      </c>
      <c r="G74" s="562">
        <v>35</v>
      </c>
      <c r="H74" s="562">
        <v>60</v>
      </c>
      <c r="I74" s="562">
        <v>72</v>
      </c>
      <c r="J74" s="562">
        <v>45</v>
      </c>
      <c r="K74" s="562">
        <v>49</v>
      </c>
      <c r="L74" s="564">
        <v>16</v>
      </c>
      <c r="M74" s="564">
        <v>6</v>
      </c>
      <c r="N74" s="564">
        <v>4</v>
      </c>
      <c r="O74" s="564">
        <v>9</v>
      </c>
      <c r="P74" s="564">
        <v>11</v>
      </c>
      <c r="Q74" s="564">
        <v>3</v>
      </c>
      <c r="R74" s="564">
        <v>4</v>
      </c>
      <c r="S74" s="564">
        <v>9</v>
      </c>
      <c r="T74" s="565">
        <v>9</v>
      </c>
      <c r="U74" s="682">
        <v>4</v>
      </c>
      <c r="V74" s="166"/>
      <c r="W74" s="166"/>
      <c r="X74" s="27"/>
      <c r="Y74" s="53"/>
    </row>
    <row r="75" spans="2:25" ht="37.15" customHeight="1">
      <c r="B75" s="168"/>
      <c r="C75" s="168"/>
      <c r="D75" s="141" t="s">
        <v>255</v>
      </c>
      <c r="E75" s="164" t="s">
        <v>247</v>
      </c>
      <c r="F75" s="164">
        <v>2</v>
      </c>
      <c r="G75" s="562">
        <v>0</v>
      </c>
      <c r="H75" s="562">
        <v>1</v>
      </c>
      <c r="I75" s="562">
        <v>4</v>
      </c>
      <c r="J75" s="562">
        <v>8</v>
      </c>
      <c r="K75" s="562">
        <v>1</v>
      </c>
      <c r="L75" s="564">
        <v>0</v>
      </c>
      <c r="M75" s="564">
        <v>0</v>
      </c>
      <c r="N75" s="564">
        <v>0</v>
      </c>
      <c r="O75" s="564">
        <v>7</v>
      </c>
      <c r="P75" s="564">
        <v>3</v>
      </c>
      <c r="Q75" s="564">
        <v>0</v>
      </c>
      <c r="R75" s="564">
        <v>0</v>
      </c>
      <c r="S75" s="564">
        <v>0</v>
      </c>
      <c r="T75" s="565">
        <v>0</v>
      </c>
      <c r="U75" s="682">
        <v>0</v>
      </c>
      <c r="V75" s="166"/>
      <c r="W75" s="166"/>
      <c r="X75" s="27"/>
      <c r="Y75" s="53"/>
    </row>
    <row r="76" spans="2:25" ht="37.15" customHeight="1">
      <c r="B76" s="168"/>
      <c r="C76" s="168"/>
      <c r="D76" s="141" t="s">
        <v>255</v>
      </c>
      <c r="E76" s="164" t="s">
        <v>248</v>
      </c>
      <c r="F76" s="164">
        <v>2</v>
      </c>
      <c r="G76" s="562">
        <v>4</v>
      </c>
      <c r="H76" s="562">
        <v>2</v>
      </c>
      <c r="I76" s="562">
        <v>8</v>
      </c>
      <c r="J76" s="562">
        <v>1</v>
      </c>
      <c r="K76" s="562">
        <v>1</v>
      </c>
      <c r="L76" s="564">
        <v>4</v>
      </c>
      <c r="M76" s="564">
        <v>1</v>
      </c>
      <c r="N76" s="564">
        <v>0</v>
      </c>
      <c r="O76" s="564">
        <v>5</v>
      </c>
      <c r="P76" s="564">
        <v>3</v>
      </c>
      <c r="Q76" s="564">
        <v>0</v>
      </c>
      <c r="R76" s="564">
        <v>0</v>
      </c>
      <c r="S76" s="564">
        <v>0</v>
      </c>
      <c r="T76" s="565">
        <v>3</v>
      </c>
      <c r="U76" s="682">
        <v>0</v>
      </c>
      <c r="V76" s="166"/>
      <c r="W76" s="166"/>
      <c r="X76" s="27"/>
      <c r="Y76" s="53"/>
    </row>
    <row r="77" spans="2:25" ht="37.15" customHeight="1">
      <c r="B77" s="168"/>
      <c r="C77" s="168"/>
      <c r="D77" s="141" t="s">
        <v>255</v>
      </c>
      <c r="E77" s="164" t="s">
        <v>249</v>
      </c>
      <c r="F77" s="164">
        <v>2</v>
      </c>
      <c r="G77" s="562">
        <v>0</v>
      </c>
      <c r="H77" s="562">
        <v>0</v>
      </c>
      <c r="I77" s="562">
        <v>2</v>
      </c>
      <c r="J77" s="562">
        <v>1</v>
      </c>
      <c r="K77" s="562">
        <v>0</v>
      </c>
      <c r="L77" s="564">
        <v>0</v>
      </c>
      <c r="M77" s="564">
        <v>0</v>
      </c>
      <c r="N77" s="564">
        <v>0</v>
      </c>
      <c r="O77" s="564">
        <v>5</v>
      </c>
      <c r="P77" s="564">
        <v>2</v>
      </c>
      <c r="Q77" s="564">
        <v>0</v>
      </c>
      <c r="R77" s="564">
        <v>0</v>
      </c>
      <c r="S77" s="564">
        <v>0</v>
      </c>
      <c r="T77" s="565">
        <v>0</v>
      </c>
      <c r="U77" s="682">
        <v>0</v>
      </c>
      <c r="V77" s="166"/>
      <c r="W77" s="166"/>
      <c r="X77" s="27"/>
      <c r="Y77" s="53"/>
    </row>
    <row r="78" spans="2:25" ht="37.15" customHeight="1">
      <c r="B78" s="168"/>
      <c r="C78" s="168"/>
      <c r="D78" s="141" t="s">
        <v>255</v>
      </c>
      <c r="E78" s="164" t="s">
        <v>250</v>
      </c>
      <c r="F78" s="164">
        <v>2</v>
      </c>
      <c r="G78" s="562">
        <v>4</v>
      </c>
      <c r="H78" s="562">
        <v>2</v>
      </c>
      <c r="I78" s="562">
        <v>6</v>
      </c>
      <c r="J78" s="562">
        <v>0</v>
      </c>
      <c r="K78" s="562">
        <v>1</v>
      </c>
      <c r="L78" s="564">
        <v>4</v>
      </c>
      <c r="M78" s="564">
        <v>1</v>
      </c>
      <c r="N78" s="564">
        <v>0</v>
      </c>
      <c r="O78" s="564">
        <v>0</v>
      </c>
      <c r="P78" s="564">
        <v>1</v>
      </c>
      <c r="Q78" s="564">
        <v>0</v>
      </c>
      <c r="R78" s="564">
        <v>0</v>
      </c>
      <c r="S78" s="564">
        <v>0</v>
      </c>
      <c r="T78" s="565">
        <v>3</v>
      </c>
      <c r="U78" s="682">
        <v>0</v>
      </c>
      <c r="V78" s="166"/>
      <c r="W78" s="166"/>
      <c r="X78" s="27"/>
      <c r="Y78" s="53"/>
    </row>
    <row r="79" spans="2:25" ht="37.15" customHeight="1">
      <c r="B79" s="168"/>
      <c r="C79" s="168"/>
      <c r="D79" s="141" t="s">
        <v>255</v>
      </c>
      <c r="E79" s="162" t="s">
        <v>245</v>
      </c>
      <c r="F79" s="162">
        <v>3</v>
      </c>
      <c r="G79" s="562">
        <v>61</v>
      </c>
      <c r="H79" s="562">
        <v>112</v>
      </c>
      <c r="I79" s="562">
        <v>122</v>
      </c>
      <c r="J79" s="562">
        <v>61</v>
      </c>
      <c r="K79" s="562">
        <v>138</v>
      </c>
      <c r="L79" s="563">
        <v>27</v>
      </c>
      <c r="M79" s="563">
        <v>17</v>
      </c>
      <c r="N79" s="563">
        <v>3</v>
      </c>
      <c r="O79" s="563">
        <v>19</v>
      </c>
      <c r="P79" s="564">
        <v>15</v>
      </c>
      <c r="Q79" s="564">
        <v>2</v>
      </c>
      <c r="R79" s="564">
        <v>5</v>
      </c>
      <c r="S79" s="564">
        <v>37</v>
      </c>
      <c r="T79" s="565">
        <v>10</v>
      </c>
      <c r="U79" s="682">
        <v>5</v>
      </c>
      <c r="V79" s="166"/>
      <c r="W79" s="166"/>
      <c r="X79" s="27"/>
      <c r="Y79" s="53"/>
    </row>
    <row r="80" spans="2:25" ht="37.15" customHeight="1">
      <c r="B80" s="168"/>
      <c r="C80" s="168"/>
      <c r="D80" s="141" t="s">
        <v>255</v>
      </c>
      <c r="E80" s="164" t="s">
        <v>247</v>
      </c>
      <c r="F80" s="164">
        <v>3</v>
      </c>
      <c r="G80" s="562">
        <v>0</v>
      </c>
      <c r="H80" s="562">
        <v>4</v>
      </c>
      <c r="I80" s="562">
        <v>27</v>
      </c>
      <c r="J80" s="562">
        <v>9</v>
      </c>
      <c r="K80" s="562">
        <v>6</v>
      </c>
      <c r="L80" s="563">
        <v>0</v>
      </c>
      <c r="M80" s="563">
        <v>0</v>
      </c>
      <c r="N80" s="563">
        <v>0</v>
      </c>
      <c r="O80" s="563">
        <v>9</v>
      </c>
      <c r="P80" s="564">
        <v>4</v>
      </c>
      <c r="Q80" s="564">
        <v>0</v>
      </c>
      <c r="R80" s="564">
        <v>0</v>
      </c>
      <c r="S80" s="564">
        <v>2</v>
      </c>
      <c r="T80" s="565">
        <v>0</v>
      </c>
      <c r="U80" s="682">
        <v>0</v>
      </c>
      <c r="V80" s="166"/>
      <c r="W80" s="166"/>
      <c r="X80" s="27"/>
      <c r="Y80" s="53"/>
    </row>
    <row r="81" spans="2:25" ht="37.15" customHeight="1">
      <c r="B81" s="168"/>
      <c r="C81" s="168"/>
      <c r="D81" s="141" t="s">
        <v>255</v>
      </c>
      <c r="E81" s="164" t="s">
        <v>248</v>
      </c>
      <c r="F81" s="164">
        <v>3</v>
      </c>
      <c r="G81" s="562">
        <v>7</v>
      </c>
      <c r="H81" s="562">
        <v>12</v>
      </c>
      <c r="I81" s="562">
        <v>28</v>
      </c>
      <c r="J81" s="562">
        <v>4</v>
      </c>
      <c r="K81" s="562">
        <v>11</v>
      </c>
      <c r="L81" s="563">
        <v>13</v>
      </c>
      <c r="M81" s="563">
        <v>1</v>
      </c>
      <c r="N81" s="563">
        <v>0</v>
      </c>
      <c r="O81" s="563">
        <v>3</v>
      </c>
      <c r="P81" s="564">
        <v>6</v>
      </c>
      <c r="Q81" s="564">
        <v>0</v>
      </c>
      <c r="R81" s="564">
        <v>0</v>
      </c>
      <c r="S81" s="564">
        <v>0</v>
      </c>
      <c r="T81" s="565">
        <v>2</v>
      </c>
      <c r="U81" s="682">
        <v>0</v>
      </c>
      <c r="V81" s="166"/>
      <c r="W81" s="166"/>
      <c r="X81" s="27"/>
      <c r="Y81" s="53"/>
    </row>
    <row r="82" spans="2:25" ht="37.15" customHeight="1">
      <c r="B82" s="168"/>
      <c r="C82" s="168"/>
      <c r="D82" s="141" t="s">
        <v>255</v>
      </c>
      <c r="E82" s="164" t="s">
        <v>249</v>
      </c>
      <c r="F82" s="164">
        <v>3</v>
      </c>
      <c r="G82" s="562">
        <v>0</v>
      </c>
      <c r="H82" s="562">
        <v>0</v>
      </c>
      <c r="I82" s="562">
        <v>17</v>
      </c>
      <c r="J82" s="562">
        <v>1</v>
      </c>
      <c r="K82" s="562">
        <v>2</v>
      </c>
      <c r="L82" s="563">
        <v>0</v>
      </c>
      <c r="M82" s="563">
        <v>0</v>
      </c>
      <c r="N82" s="563">
        <v>0</v>
      </c>
      <c r="O82" s="563">
        <v>3</v>
      </c>
      <c r="P82" s="564">
        <v>4</v>
      </c>
      <c r="Q82" s="564">
        <v>0</v>
      </c>
      <c r="R82" s="564">
        <v>0</v>
      </c>
      <c r="S82" s="564">
        <v>0</v>
      </c>
      <c r="T82" s="565">
        <v>0</v>
      </c>
      <c r="U82" s="682">
        <v>0</v>
      </c>
      <c r="V82" s="166"/>
      <c r="W82" s="166"/>
      <c r="X82" s="27"/>
      <c r="Y82" s="53"/>
    </row>
    <row r="83" spans="2:25" ht="37.15" customHeight="1">
      <c r="B83" s="168"/>
      <c r="C83" s="168"/>
      <c r="D83" s="141" t="s">
        <v>255</v>
      </c>
      <c r="E83" s="164" t="s">
        <v>250</v>
      </c>
      <c r="F83" s="164">
        <v>3</v>
      </c>
      <c r="G83" s="562">
        <v>7</v>
      </c>
      <c r="H83" s="562">
        <v>12</v>
      </c>
      <c r="I83" s="562">
        <v>11</v>
      </c>
      <c r="J83" s="562">
        <v>3</v>
      </c>
      <c r="K83" s="562">
        <v>9</v>
      </c>
      <c r="L83" s="563">
        <v>13</v>
      </c>
      <c r="M83" s="563">
        <v>1</v>
      </c>
      <c r="N83" s="563">
        <v>0</v>
      </c>
      <c r="O83" s="563">
        <v>0</v>
      </c>
      <c r="P83" s="564">
        <v>2</v>
      </c>
      <c r="Q83" s="564">
        <v>0</v>
      </c>
      <c r="R83" s="564">
        <v>0</v>
      </c>
      <c r="S83" s="564">
        <v>0</v>
      </c>
      <c r="T83" s="565">
        <v>2</v>
      </c>
      <c r="U83" s="682">
        <v>0</v>
      </c>
      <c r="V83" s="166"/>
      <c r="W83" s="166"/>
      <c r="X83" s="27"/>
      <c r="Y83" s="53"/>
    </row>
    <row r="84" spans="2:25" ht="37.15" customHeight="1">
      <c r="B84" s="168"/>
      <c r="C84" s="168"/>
      <c r="D84" s="141" t="s">
        <v>255</v>
      </c>
      <c r="E84" s="162" t="s">
        <v>245</v>
      </c>
      <c r="F84" s="162" t="s">
        <v>76</v>
      </c>
      <c r="G84" s="562">
        <v>305</v>
      </c>
      <c r="H84" s="562">
        <v>385</v>
      </c>
      <c r="I84" s="562">
        <v>424</v>
      </c>
      <c r="J84" s="562">
        <v>305</v>
      </c>
      <c r="K84" s="562">
        <v>331</v>
      </c>
      <c r="L84" s="563">
        <v>61</v>
      </c>
      <c r="M84" s="563">
        <v>46</v>
      </c>
      <c r="N84" s="563">
        <v>15</v>
      </c>
      <c r="O84" s="563">
        <v>83</v>
      </c>
      <c r="P84" s="564">
        <v>66</v>
      </c>
      <c r="Q84" s="564">
        <v>16</v>
      </c>
      <c r="R84" s="564">
        <v>23</v>
      </c>
      <c r="S84" s="564">
        <v>123</v>
      </c>
      <c r="T84" s="565">
        <v>70</v>
      </c>
      <c r="U84" s="682">
        <v>13</v>
      </c>
      <c r="V84" s="166"/>
      <c r="W84" s="166"/>
      <c r="X84" s="27"/>
      <c r="Y84" s="53"/>
    </row>
    <row r="85" spans="2:25" ht="37.15" customHeight="1">
      <c r="B85" s="168"/>
      <c r="C85" s="168"/>
      <c r="D85" s="141" t="s">
        <v>255</v>
      </c>
      <c r="E85" s="164" t="s">
        <v>247</v>
      </c>
      <c r="F85" s="162" t="s">
        <v>76</v>
      </c>
      <c r="G85" s="562">
        <v>0</v>
      </c>
      <c r="H85" s="562">
        <v>9</v>
      </c>
      <c r="I85" s="562">
        <v>43</v>
      </c>
      <c r="J85" s="562">
        <v>63</v>
      </c>
      <c r="K85" s="562">
        <v>22</v>
      </c>
      <c r="L85" s="563">
        <v>0</v>
      </c>
      <c r="M85" s="563">
        <v>4</v>
      </c>
      <c r="N85" s="563">
        <v>1</v>
      </c>
      <c r="O85" s="563">
        <v>36</v>
      </c>
      <c r="P85" s="564">
        <v>7</v>
      </c>
      <c r="Q85" s="564">
        <v>0</v>
      </c>
      <c r="R85" s="564">
        <v>0</v>
      </c>
      <c r="S85" s="564">
        <v>23</v>
      </c>
      <c r="T85" s="565">
        <v>0</v>
      </c>
      <c r="U85" s="682">
        <v>0</v>
      </c>
      <c r="V85" s="166"/>
      <c r="W85" s="166"/>
      <c r="X85" s="27"/>
      <c r="Y85" s="53"/>
    </row>
    <row r="86" spans="2:25" ht="37.15" customHeight="1">
      <c r="B86" s="168"/>
      <c r="C86" s="168"/>
      <c r="D86" s="141" t="s">
        <v>255</v>
      </c>
      <c r="E86" s="164" t="s">
        <v>248</v>
      </c>
      <c r="F86" s="162" t="s">
        <v>76</v>
      </c>
      <c r="G86" s="562">
        <v>18</v>
      </c>
      <c r="H86" s="562">
        <v>16</v>
      </c>
      <c r="I86" s="562">
        <v>80</v>
      </c>
      <c r="J86" s="562">
        <v>31</v>
      </c>
      <c r="K86" s="562">
        <v>20</v>
      </c>
      <c r="L86" s="563">
        <v>7</v>
      </c>
      <c r="M86" s="563">
        <v>6</v>
      </c>
      <c r="N86" s="563">
        <v>0</v>
      </c>
      <c r="O86" s="563">
        <v>29</v>
      </c>
      <c r="P86" s="564">
        <v>4</v>
      </c>
      <c r="Q86" s="564">
        <v>0</v>
      </c>
      <c r="R86" s="564">
        <v>0</v>
      </c>
      <c r="S86" s="564">
        <v>18</v>
      </c>
      <c r="T86" s="565">
        <v>23</v>
      </c>
      <c r="U86" s="682">
        <v>0</v>
      </c>
      <c r="V86" s="166"/>
      <c r="W86" s="166"/>
      <c r="X86" s="27"/>
      <c r="Y86" s="53"/>
    </row>
    <row r="87" spans="2:25" ht="37.15" customHeight="1">
      <c r="B87" s="168"/>
      <c r="C87" s="168"/>
      <c r="D87" s="141" t="s">
        <v>255</v>
      </c>
      <c r="E87" s="164" t="s">
        <v>249</v>
      </c>
      <c r="F87" s="162" t="s">
        <v>76</v>
      </c>
      <c r="G87" s="562">
        <v>0</v>
      </c>
      <c r="H87" s="562">
        <v>5</v>
      </c>
      <c r="I87" s="562">
        <v>24</v>
      </c>
      <c r="J87" s="562">
        <v>29</v>
      </c>
      <c r="K87" s="562">
        <v>13</v>
      </c>
      <c r="L87" s="563">
        <v>0</v>
      </c>
      <c r="M87" s="563">
        <v>1</v>
      </c>
      <c r="N87" s="563">
        <v>0</v>
      </c>
      <c r="O87" s="563">
        <v>29</v>
      </c>
      <c r="P87" s="564">
        <v>1</v>
      </c>
      <c r="Q87" s="564">
        <v>0</v>
      </c>
      <c r="R87" s="564">
        <v>0</v>
      </c>
      <c r="S87" s="564">
        <v>18</v>
      </c>
      <c r="T87" s="565">
        <v>0</v>
      </c>
      <c r="U87" s="682">
        <v>0</v>
      </c>
      <c r="V87" s="166"/>
      <c r="W87" s="166"/>
      <c r="X87" s="27"/>
      <c r="Y87" s="53"/>
    </row>
    <row r="88" spans="2:25" ht="37.15" customHeight="1">
      <c r="B88" s="168"/>
      <c r="C88" s="168"/>
      <c r="D88" s="141" t="s">
        <v>255</v>
      </c>
      <c r="E88" s="164" t="s">
        <v>250</v>
      </c>
      <c r="F88" s="162" t="s">
        <v>76</v>
      </c>
      <c r="G88" s="562">
        <v>18</v>
      </c>
      <c r="H88" s="562">
        <v>11</v>
      </c>
      <c r="I88" s="562">
        <v>56</v>
      </c>
      <c r="J88" s="562">
        <v>2</v>
      </c>
      <c r="K88" s="562">
        <v>7</v>
      </c>
      <c r="L88" s="563">
        <v>7</v>
      </c>
      <c r="M88" s="563">
        <v>5</v>
      </c>
      <c r="N88" s="563">
        <v>0</v>
      </c>
      <c r="O88" s="563">
        <v>0</v>
      </c>
      <c r="P88" s="564">
        <v>3</v>
      </c>
      <c r="Q88" s="564">
        <v>0</v>
      </c>
      <c r="R88" s="564">
        <v>0</v>
      </c>
      <c r="S88" s="564">
        <v>0</v>
      </c>
      <c r="T88" s="565">
        <v>23</v>
      </c>
      <c r="U88" s="682">
        <v>0</v>
      </c>
      <c r="V88" s="166"/>
      <c r="W88" s="166"/>
      <c r="X88" s="27"/>
      <c r="Y88" s="53"/>
    </row>
    <row r="89" spans="2:25" ht="37.15" customHeight="1">
      <c r="B89" s="27" t="s">
        <v>256</v>
      </c>
      <c r="C89" s="28" t="s">
        <v>257</v>
      </c>
      <c r="D89" s="27" t="s">
        <v>258</v>
      </c>
      <c r="E89" s="169" t="s">
        <v>259</v>
      </c>
      <c r="F89" s="162">
        <v>1</v>
      </c>
      <c r="G89" s="566">
        <v>15</v>
      </c>
      <c r="H89" s="566">
        <v>12</v>
      </c>
      <c r="I89" s="566">
        <v>16</v>
      </c>
      <c r="J89" s="566">
        <v>12</v>
      </c>
      <c r="K89" s="566">
        <v>6</v>
      </c>
      <c r="L89" s="563">
        <v>0</v>
      </c>
      <c r="M89" s="563">
        <v>2</v>
      </c>
      <c r="N89" s="563">
        <v>0</v>
      </c>
      <c r="O89" s="563">
        <v>2</v>
      </c>
      <c r="P89" s="563">
        <v>2</v>
      </c>
      <c r="Q89" s="563">
        <v>1</v>
      </c>
      <c r="R89" s="563">
        <v>0</v>
      </c>
      <c r="S89" s="563">
        <v>2</v>
      </c>
      <c r="T89" s="567">
        <v>0</v>
      </c>
      <c r="U89" s="682">
        <v>0</v>
      </c>
      <c r="V89" s="167"/>
      <c r="W89" s="167"/>
      <c r="X89" s="11"/>
      <c r="Y89" s="52"/>
    </row>
    <row r="90" spans="2:25" ht="37.15" customHeight="1">
      <c r="B90" s="11"/>
      <c r="C90" s="9"/>
      <c r="D90" s="11" t="s">
        <v>258</v>
      </c>
      <c r="E90" s="169" t="s">
        <v>259</v>
      </c>
      <c r="F90" s="164">
        <v>2</v>
      </c>
      <c r="G90" s="562">
        <v>929</v>
      </c>
      <c r="H90" s="568">
        <v>1082</v>
      </c>
      <c r="I90" s="568">
        <v>1175</v>
      </c>
      <c r="J90" s="562">
        <v>976</v>
      </c>
      <c r="K90" s="568">
        <v>1632</v>
      </c>
      <c r="L90" s="564">
        <v>374</v>
      </c>
      <c r="M90" s="564">
        <v>312</v>
      </c>
      <c r="N90" s="564">
        <v>291</v>
      </c>
      <c r="O90" s="564">
        <v>335</v>
      </c>
      <c r="P90" s="564">
        <v>344</v>
      </c>
      <c r="Q90" s="564">
        <v>289</v>
      </c>
      <c r="R90" s="564">
        <v>217</v>
      </c>
      <c r="S90" s="564">
        <v>235</v>
      </c>
      <c r="T90" s="565">
        <v>315</v>
      </c>
      <c r="U90" s="682">
        <v>355</v>
      </c>
      <c r="V90" s="166"/>
      <c r="W90" s="166"/>
      <c r="X90" s="27"/>
      <c r="Y90" s="53"/>
    </row>
    <row r="91" spans="2:25" ht="37.15" customHeight="1">
      <c r="B91" s="11"/>
      <c r="C91" s="9"/>
      <c r="D91" s="11" t="s">
        <v>258</v>
      </c>
      <c r="E91" s="169" t="s">
        <v>259</v>
      </c>
      <c r="F91" s="164">
        <v>3</v>
      </c>
      <c r="G91" s="568">
        <v>1469</v>
      </c>
      <c r="H91" s="568">
        <v>2828</v>
      </c>
      <c r="I91" s="568">
        <v>2249</v>
      </c>
      <c r="J91" s="568">
        <v>2008</v>
      </c>
      <c r="K91" s="568">
        <v>3142</v>
      </c>
      <c r="L91" s="564">
        <v>508</v>
      </c>
      <c r="M91" s="564">
        <v>536</v>
      </c>
      <c r="N91" s="564">
        <v>725</v>
      </c>
      <c r="O91" s="564">
        <v>660</v>
      </c>
      <c r="P91" s="564">
        <v>518</v>
      </c>
      <c r="Q91" s="564">
        <v>413</v>
      </c>
      <c r="R91" s="564">
        <v>401</v>
      </c>
      <c r="S91" s="564">
        <v>508</v>
      </c>
      <c r="T91" s="565">
        <v>611</v>
      </c>
      <c r="U91" s="682">
        <v>499</v>
      </c>
      <c r="V91" s="166"/>
      <c r="W91" s="166"/>
      <c r="X91" s="27"/>
      <c r="Y91" s="53"/>
    </row>
    <row r="92" spans="2:25" ht="37.15" customHeight="1">
      <c r="B92" s="11"/>
      <c r="C92" s="9"/>
      <c r="D92" s="11" t="s">
        <v>258</v>
      </c>
      <c r="E92" s="169" t="s">
        <v>259</v>
      </c>
      <c r="F92" s="164" t="s">
        <v>76</v>
      </c>
      <c r="G92" s="568">
        <v>17145</v>
      </c>
      <c r="H92" s="568">
        <v>18440</v>
      </c>
      <c r="I92" s="568">
        <v>20157</v>
      </c>
      <c r="J92" s="568">
        <v>18003</v>
      </c>
      <c r="K92" s="568">
        <v>19248</v>
      </c>
      <c r="L92" s="569">
        <v>3970</v>
      </c>
      <c r="M92" s="569">
        <v>4736</v>
      </c>
      <c r="N92" s="569">
        <v>5966</v>
      </c>
      <c r="O92" s="569">
        <v>4627</v>
      </c>
      <c r="P92" s="569">
        <v>4403</v>
      </c>
      <c r="Q92" s="569">
        <v>4242</v>
      </c>
      <c r="R92" s="569">
        <v>4544</v>
      </c>
      <c r="S92" s="569">
        <v>4757</v>
      </c>
      <c r="T92" s="638">
        <v>4352</v>
      </c>
      <c r="U92" s="682">
        <v>4733</v>
      </c>
      <c r="V92" s="166"/>
      <c r="W92" s="166"/>
      <c r="X92" s="27"/>
      <c r="Y92" s="53"/>
    </row>
    <row r="93" spans="2:25" ht="37.15" customHeight="1">
      <c r="B93" s="11"/>
      <c r="C93" s="9" t="s">
        <v>260</v>
      </c>
      <c r="D93" s="11" t="s">
        <v>261</v>
      </c>
      <c r="E93" s="169" t="s">
        <v>259</v>
      </c>
      <c r="F93" s="162">
        <v>1</v>
      </c>
      <c r="G93" s="562">
        <v>121</v>
      </c>
      <c r="H93" s="562">
        <v>107</v>
      </c>
      <c r="I93" s="562">
        <v>96</v>
      </c>
      <c r="J93" s="562">
        <v>52</v>
      </c>
      <c r="K93" s="562">
        <v>35</v>
      </c>
      <c r="L93" s="564">
        <v>8</v>
      </c>
      <c r="M93" s="564">
        <v>6</v>
      </c>
      <c r="N93" s="564">
        <v>1</v>
      </c>
      <c r="O93" s="564">
        <v>1</v>
      </c>
      <c r="P93" s="564">
        <v>1</v>
      </c>
      <c r="Q93" s="564">
        <v>0</v>
      </c>
      <c r="R93" s="564">
        <v>2</v>
      </c>
      <c r="S93" s="564">
        <v>1</v>
      </c>
      <c r="T93" s="565">
        <v>0</v>
      </c>
      <c r="U93" s="682">
        <v>0</v>
      </c>
      <c r="V93" s="166"/>
      <c r="W93" s="166"/>
      <c r="X93" s="27"/>
      <c r="Y93" s="53"/>
    </row>
    <row r="94" spans="2:25" ht="37.15" customHeight="1">
      <c r="B94" s="11"/>
      <c r="C94" s="9"/>
      <c r="D94" s="11" t="s">
        <v>261</v>
      </c>
      <c r="E94" s="169" t="s">
        <v>259</v>
      </c>
      <c r="F94" s="164">
        <v>2</v>
      </c>
      <c r="G94" s="568">
        <v>5721</v>
      </c>
      <c r="H94" s="568">
        <v>5262</v>
      </c>
      <c r="I94" s="568">
        <v>3827</v>
      </c>
      <c r="J94" s="568">
        <v>6733</v>
      </c>
      <c r="K94" s="568">
        <v>29877</v>
      </c>
      <c r="L94" s="569">
        <v>4024</v>
      </c>
      <c r="M94" s="569">
        <v>4294</v>
      </c>
      <c r="N94" s="569">
        <v>2215</v>
      </c>
      <c r="O94" s="569">
        <v>1570</v>
      </c>
      <c r="P94" s="569">
        <v>5167</v>
      </c>
      <c r="Q94" s="569">
        <v>6178</v>
      </c>
      <c r="R94" s="569">
        <v>1349</v>
      </c>
      <c r="S94" s="569">
        <v>1100</v>
      </c>
      <c r="T94" s="638">
        <v>11222</v>
      </c>
      <c r="U94" s="682">
        <v>6277</v>
      </c>
      <c r="V94" s="166"/>
      <c r="W94" s="166"/>
      <c r="X94" s="27"/>
      <c r="Y94" s="53"/>
    </row>
    <row r="95" spans="2:25" ht="37.15" customHeight="1">
      <c r="B95" s="11"/>
      <c r="C95" s="9"/>
      <c r="D95" s="11" t="s">
        <v>261</v>
      </c>
      <c r="E95" s="169" t="s">
        <v>259</v>
      </c>
      <c r="F95" s="164">
        <v>3</v>
      </c>
      <c r="G95" s="568">
        <v>12479</v>
      </c>
      <c r="H95" s="568">
        <v>11995</v>
      </c>
      <c r="I95" s="568">
        <v>9909</v>
      </c>
      <c r="J95" s="568">
        <v>16884</v>
      </c>
      <c r="K95" s="568">
        <v>53386</v>
      </c>
      <c r="L95" s="569">
        <v>8446</v>
      </c>
      <c r="M95" s="569">
        <v>7987</v>
      </c>
      <c r="N95" s="569">
        <v>5181</v>
      </c>
      <c r="O95" s="569">
        <v>5123</v>
      </c>
      <c r="P95" s="569">
        <v>6483</v>
      </c>
      <c r="Q95" s="569">
        <v>9440</v>
      </c>
      <c r="R95" s="569">
        <v>4469</v>
      </c>
      <c r="S95" s="569">
        <v>1535</v>
      </c>
      <c r="T95" s="638">
        <v>11173</v>
      </c>
      <c r="U95" s="682">
        <v>14034</v>
      </c>
      <c r="V95" s="166"/>
      <c r="W95" s="166"/>
      <c r="X95" s="27"/>
      <c r="Y95" s="53"/>
    </row>
    <row r="96" spans="2:25" ht="37.15" customHeight="1">
      <c r="B96" s="11"/>
      <c r="C96" s="9"/>
      <c r="D96" s="11" t="s">
        <v>261</v>
      </c>
      <c r="E96" s="169" t="s">
        <v>259</v>
      </c>
      <c r="F96" s="164" t="s">
        <v>76</v>
      </c>
      <c r="G96" s="568">
        <v>74077</v>
      </c>
      <c r="H96" s="568">
        <v>62647</v>
      </c>
      <c r="I96" s="568">
        <v>55980</v>
      </c>
      <c r="J96" s="568">
        <v>59449</v>
      </c>
      <c r="K96" s="568">
        <v>66075</v>
      </c>
      <c r="L96" s="569">
        <v>10747</v>
      </c>
      <c r="M96" s="569">
        <v>12328</v>
      </c>
      <c r="N96" s="569">
        <v>14940</v>
      </c>
      <c r="O96" s="569">
        <v>17926</v>
      </c>
      <c r="P96" s="569">
        <v>9678</v>
      </c>
      <c r="Q96" s="569">
        <v>16907</v>
      </c>
      <c r="R96" s="569">
        <v>26730</v>
      </c>
      <c r="S96" s="569">
        <v>32003</v>
      </c>
      <c r="T96" s="638">
        <v>10549</v>
      </c>
      <c r="U96" s="682">
        <v>15794</v>
      </c>
      <c r="V96" s="166"/>
      <c r="W96" s="166"/>
      <c r="X96" s="27"/>
      <c r="Y96" s="53"/>
    </row>
    <row r="97" spans="2:25" ht="37.15" customHeight="1">
      <c r="B97" s="44"/>
      <c r="C97" s="9" t="s">
        <v>262</v>
      </c>
      <c r="D97" s="11" t="s">
        <v>263</v>
      </c>
      <c r="E97" s="169" t="s">
        <v>259</v>
      </c>
      <c r="F97" s="162">
        <v>1</v>
      </c>
      <c r="G97" s="562">
        <v>29</v>
      </c>
      <c r="H97" s="562">
        <v>24</v>
      </c>
      <c r="I97" s="562">
        <v>7</v>
      </c>
      <c r="J97" s="562">
        <v>19</v>
      </c>
      <c r="K97" s="562">
        <v>22</v>
      </c>
      <c r="L97" s="564">
        <v>2</v>
      </c>
      <c r="M97" s="564">
        <v>1</v>
      </c>
      <c r="N97" s="564">
        <v>2</v>
      </c>
      <c r="O97" s="564">
        <v>0</v>
      </c>
      <c r="P97" s="564">
        <v>0</v>
      </c>
      <c r="Q97" s="564">
        <v>0</v>
      </c>
      <c r="R97" s="564">
        <v>3</v>
      </c>
      <c r="S97" s="564">
        <v>0</v>
      </c>
      <c r="T97" s="565">
        <v>0</v>
      </c>
      <c r="U97" s="682">
        <v>0</v>
      </c>
      <c r="V97" s="166"/>
      <c r="W97" s="166"/>
      <c r="X97" s="27"/>
      <c r="Y97" s="53"/>
    </row>
    <row r="98" spans="2:25" ht="37.15" customHeight="1">
      <c r="B98" s="44"/>
      <c r="C98" s="9"/>
      <c r="D98" s="11" t="s">
        <v>263</v>
      </c>
      <c r="E98" s="169" t="s">
        <v>259</v>
      </c>
      <c r="F98" s="164">
        <v>2</v>
      </c>
      <c r="G98" s="568">
        <v>4866</v>
      </c>
      <c r="H98" s="568">
        <v>7847</v>
      </c>
      <c r="I98" s="568">
        <v>5092</v>
      </c>
      <c r="J98" s="568">
        <v>5211</v>
      </c>
      <c r="K98" s="568">
        <v>43687</v>
      </c>
      <c r="L98" s="569">
        <v>3404</v>
      </c>
      <c r="M98" s="569">
        <v>4122</v>
      </c>
      <c r="N98" s="569">
        <v>3307</v>
      </c>
      <c r="O98" s="564">
        <v>393</v>
      </c>
      <c r="P98" s="569">
        <v>7342</v>
      </c>
      <c r="Q98" s="569">
        <v>3849</v>
      </c>
      <c r="R98" s="564">
        <v>461</v>
      </c>
      <c r="S98" s="564">
        <v>446</v>
      </c>
      <c r="T98" s="638">
        <v>8470</v>
      </c>
      <c r="U98" s="682">
        <v>4062</v>
      </c>
      <c r="V98" s="166"/>
      <c r="W98" s="166"/>
      <c r="X98" s="27"/>
      <c r="Y98" s="53"/>
    </row>
    <row r="99" spans="2:25" ht="37.15" customHeight="1">
      <c r="B99" s="44"/>
      <c r="C99" s="9"/>
      <c r="D99" s="11" t="s">
        <v>263</v>
      </c>
      <c r="E99" s="169" t="s">
        <v>259</v>
      </c>
      <c r="F99" s="164">
        <v>3</v>
      </c>
      <c r="G99" s="568">
        <v>9472</v>
      </c>
      <c r="H99" s="568">
        <v>10076</v>
      </c>
      <c r="I99" s="568">
        <v>7664</v>
      </c>
      <c r="J99" s="568">
        <v>8564</v>
      </c>
      <c r="K99" s="568">
        <v>65707</v>
      </c>
      <c r="L99" s="569">
        <v>6743</v>
      </c>
      <c r="M99" s="569">
        <v>6257</v>
      </c>
      <c r="N99" s="569">
        <v>6834</v>
      </c>
      <c r="O99" s="564">
        <v>710</v>
      </c>
      <c r="P99" s="569">
        <v>7013</v>
      </c>
      <c r="Q99" s="569">
        <v>5509</v>
      </c>
      <c r="R99" s="569">
        <v>1605</v>
      </c>
      <c r="S99" s="564">
        <v>305</v>
      </c>
      <c r="T99" s="638">
        <v>6633</v>
      </c>
      <c r="U99" s="682">
        <v>6789</v>
      </c>
      <c r="V99" s="166"/>
      <c r="W99" s="166"/>
      <c r="X99" s="27"/>
      <c r="Y99" s="53"/>
    </row>
    <row r="100" spans="2:25" ht="37.15" customHeight="1">
      <c r="B100" s="44"/>
      <c r="C100" s="9"/>
      <c r="D100" s="11" t="s">
        <v>263</v>
      </c>
      <c r="E100" s="169" t="s">
        <v>259</v>
      </c>
      <c r="F100" s="164" t="s">
        <v>76</v>
      </c>
      <c r="G100" s="568">
        <v>70636</v>
      </c>
      <c r="H100" s="568">
        <v>56353</v>
      </c>
      <c r="I100" s="568">
        <v>51253</v>
      </c>
      <c r="J100" s="568">
        <v>58499</v>
      </c>
      <c r="K100" s="568">
        <v>78733</v>
      </c>
      <c r="L100" s="569">
        <v>3887</v>
      </c>
      <c r="M100" s="569">
        <v>8643</v>
      </c>
      <c r="N100" s="569">
        <v>13668</v>
      </c>
      <c r="O100" s="569">
        <v>19643</v>
      </c>
      <c r="P100" s="569">
        <v>3938</v>
      </c>
      <c r="Q100" s="569">
        <v>9864</v>
      </c>
      <c r="R100" s="569">
        <v>18938</v>
      </c>
      <c r="S100" s="569">
        <v>19068</v>
      </c>
      <c r="T100" s="638">
        <v>3438</v>
      </c>
      <c r="U100" s="682">
        <v>5634</v>
      </c>
      <c r="V100" s="166"/>
      <c r="W100" s="166"/>
      <c r="X100" s="27"/>
      <c r="Y100" s="53"/>
    </row>
    <row r="101" spans="2:25" ht="43.15">
      <c r="B101" s="44"/>
      <c r="C101" s="9" t="s">
        <v>264</v>
      </c>
      <c r="D101" s="11" t="s">
        <v>75</v>
      </c>
      <c r="E101" s="169" t="s">
        <v>259</v>
      </c>
      <c r="F101" s="162">
        <v>1</v>
      </c>
      <c r="G101" s="562">
        <v>36</v>
      </c>
      <c r="H101" s="562">
        <v>37</v>
      </c>
      <c r="I101" s="562">
        <v>33</v>
      </c>
      <c r="J101" s="562">
        <v>809</v>
      </c>
      <c r="K101" s="562">
        <v>298</v>
      </c>
      <c r="L101" s="564">
        <v>115</v>
      </c>
      <c r="M101" s="564">
        <v>116</v>
      </c>
      <c r="N101" s="564">
        <v>114</v>
      </c>
      <c r="O101" s="564">
        <v>114</v>
      </c>
      <c r="P101" s="564">
        <v>83</v>
      </c>
      <c r="Q101" s="564">
        <v>166</v>
      </c>
      <c r="R101" s="564">
        <v>80</v>
      </c>
      <c r="S101" s="564">
        <v>13</v>
      </c>
      <c r="T101" s="569">
        <v>124.09123001489999</v>
      </c>
      <c r="U101" s="682">
        <v>12</v>
      </c>
      <c r="V101" s="166"/>
      <c r="W101" s="166"/>
      <c r="X101" s="27"/>
      <c r="Y101" s="168" t="s">
        <v>265</v>
      </c>
    </row>
    <row r="102" spans="2:25" ht="43.15">
      <c r="B102" s="44"/>
      <c r="C102" s="9"/>
      <c r="D102" s="11" t="s">
        <v>75</v>
      </c>
      <c r="E102" s="169" t="s">
        <v>259</v>
      </c>
      <c r="F102" s="164">
        <v>2</v>
      </c>
      <c r="G102" s="568">
        <v>4824</v>
      </c>
      <c r="H102" s="568">
        <v>5303</v>
      </c>
      <c r="I102" s="568">
        <v>4951</v>
      </c>
      <c r="J102" s="568">
        <v>13193</v>
      </c>
      <c r="K102" s="568">
        <v>10819</v>
      </c>
      <c r="L102" s="569">
        <v>2127</v>
      </c>
      <c r="M102" s="569">
        <v>4890</v>
      </c>
      <c r="N102" s="569">
        <v>2265</v>
      </c>
      <c r="O102" s="569">
        <v>1510</v>
      </c>
      <c r="P102" s="569">
        <v>4016</v>
      </c>
      <c r="Q102" s="569">
        <v>4651</v>
      </c>
      <c r="R102" s="564">
        <v>979</v>
      </c>
      <c r="S102" s="564">
        <v>143</v>
      </c>
      <c r="T102" s="569">
        <v>4264.8699065935998</v>
      </c>
      <c r="U102" s="682">
        <v>4366.2811637752802</v>
      </c>
      <c r="V102" s="166"/>
      <c r="W102" s="166"/>
      <c r="X102" s="27"/>
      <c r="Y102" s="168" t="s">
        <v>265</v>
      </c>
    </row>
    <row r="103" spans="2:25" ht="43.15">
      <c r="B103" s="44"/>
      <c r="C103" s="9"/>
      <c r="D103" s="11" t="s">
        <v>75</v>
      </c>
      <c r="E103" s="169" t="s">
        <v>259</v>
      </c>
      <c r="F103" s="164">
        <v>3</v>
      </c>
      <c r="G103" s="568">
        <v>7808</v>
      </c>
      <c r="H103" s="568">
        <v>7835</v>
      </c>
      <c r="I103" s="568">
        <v>7748</v>
      </c>
      <c r="J103" s="568">
        <v>25038</v>
      </c>
      <c r="K103" s="568">
        <v>18626</v>
      </c>
      <c r="L103" s="569">
        <v>4872</v>
      </c>
      <c r="M103" s="569">
        <v>7848</v>
      </c>
      <c r="N103" s="569">
        <v>4471</v>
      </c>
      <c r="O103" s="569">
        <v>3487</v>
      </c>
      <c r="P103" s="569">
        <v>5988</v>
      </c>
      <c r="Q103" s="569">
        <v>8732</v>
      </c>
      <c r="R103" s="569">
        <v>2915</v>
      </c>
      <c r="S103" s="564">
        <v>281</v>
      </c>
      <c r="T103" s="569">
        <v>7060.3561113574997</v>
      </c>
      <c r="U103" s="682">
        <v>6934.8127260756</v>
      </c>
      <c r="V103" s="166"/>
      <c r="W103" s="166"/>
      <c r="X103" s="27"/>
      <c r="Y103" s="168" t="s">
        <v>265</v>
      </c>
    </row>
    <row r="104" spans="2:25" ht="43.15">
      <c r="B104" s="44"/>
      <c r="C104" s="9"/>
      <c r="D104" s="11" t="s">
        <v>75</v>
      </c>
      <c r="E104" s="169" t="s">
        <v>259</v>
      </c>
      <c r="F104" s="164" t="s">
        <v>76</v>
      </c>
      <c r="G104" s="568">
        <v>39797</v>
      </c>
      <c r="H104" s="568">
        <v>39567</v>
      </c>
      <c r="I104" s="568">
        <v>39424</v>
      </c>
      <c r="J104" s="568">
        <v>40137</v>
      </c>
      <c r="K104" s="568">
        <v>43410</v>
      </c>
      <c r="L104" s="569">
        <v>2516</v>
      </c>
      <c r="M104" s="569">
        <v>18954</v>
      </c>
      <c r="N104" s="569">
        <v>11947</v>
      </c>
      <c r="O104" s="569">
        <v>6318</v>
      </c>
      <c r="P104" s="569">
        <v>3117</v>
      </c>
      <c r="Q104" s="569">
        <v>10755</v>
      </c>
      <c r="R104" s="569">
        <v>18474</v>
      </c>
      <c r="S104" s="569">
        <v>7137</v>
      </c>
      <c r="T104" s="569">
        <v>5180.8165008630003</v>
      </c>
      <c r="U104" s="682">
        <v>9628.9843621920008</v>
      </c>
      <c r="V104" s="166"/>
      <c r="W104" s="166"/>
      <c r="X104" s="27"/>
      <c r="Y104" s="168" t="s">
        <v>265</v>
      </c>
    </row>
    <row r="105" spans="2:25" ht="37.15" customHeight="1">
      <c r="B105" s="11" t="s">
        <v>266</v>
      </c>
      <c r="C105" s="9" t="s">
        <v>192</v>
      </c>
      <c r="D105" s="11" t="s">
        <v>267</v>
      </c>
      <c r="E105" s="169" t="s">
        <v>259</v>
      </c>
      <c r="F105" s="162">
        <v>1</v>
      </c>
      <c r="G105" s="562">
        <v>2</v>
      </c>
      <c r="H105" s="562">
        <v>0</v>
      </c>
      <c r="I105" s="562">
        <v>2</v>
      </c>
      <c r="J105" s="562">
        <v>0</v>
      </c>
      <c r="K105" s="562">
        <v>0</v>
      </c>
      <c r="L105" s="564">
        <v>0</v>
      </c>
      <c r="M105" s="564">
        <v>0</v>
      </c>
      <c r="N105" s="564">
        <v>0</v>
      </c>
      <c r="O105" s="564">
        <v>0</v>
      </c>
      <c r="P105" s="564">
        <v>0</v>
      </c>
      <c r="Q105" s="564">
        <v>0</v>
      </c>
      <c r="R105" s="564">
        <v>1</v>
      </c>
      <c r="S105" s="564">
        <v>4</v>
      </c>
      <c r="T105" s="565">
        <v>0</v>
      </c>
      <c r="U105" s="682">
        <v>0</v>
      </c>
      <c r="V105" s="166"/>
      <c r="W105" s="166"/>
      <c r="X105" s="27"/>
      <c r="Y105" s="53"/>
    </row>
    <row r="106" spans="2:25" ht="37.15" customHeight="1">
      <c r="B106" s="11"/>
      <c r="C106" s="9"/>
      <c r="D106" s="11" t="s">
        <v>267</v>
      </c>
      <c r="E106" s="169" t="s">
        <v>259</v>
      </c>
      <c r="F106" s="164">
        <v>2</v>
      </c>
      <c r="G106" s="562">
        <v>27</v>
      </c>
      <c r="H106" s="562">
        <v>22</v>
      </c>
      <c r="I106" s="562">
        <v>24</v>
      </c>
      <c r="J106" s="562">
        <v>12</v>
      </c>
      <c r="K106" s="562">
        <v>80</v>
      </c>
      <c r="L106" s="564">
        <v>8</v>
      </c>
      <c r="M106" s="564">
        <v>13</v>
      </c>
      <c r="N106" s="564">
        <v>31</v>
      </c>
      <c r="O106" s="564">
        <v>42</v>
      </c>
      <c r="P106" s="564">
        <v>15</v>
      </c>
      <c r="Q106" s="564">
        <v>29</v>
      </c>
      <c r="R106" s="564">
        <v>17</v>
      </c>
      <c r="S106" s="564">
        <v>9</v>
      </c>
      <c r="T106" s="565">
        <v>14</v>
      </c>
      <c r="U106" s="682">
        <v>13</v>
      </c>
      <c r="V106" s="166"/>
      <c r="W106" s="166"/>
      <c r="X106" s="27"/>
      <c r="Y106" s="53"/>
    </row>
    <row r="107" spans="2:25" ht="37.15" customHeight="1">
      <c r="B107" s="11"/>
      <c r="C107" s="9"/>
      <c r="D107" s="11" t="s">
        <v>267</v>
      </c>
      <c r="E107" s="169" t="s">
        <v>259</v>
      </c>
      <c r="F107" s="164">
        <v>3</v>
      </c>
      <c r="G107" s="562">
        <v>20</v>
      </c>
      <c r="H107" s="562">
        <v>59</v>
      </c>
      <c r="I107" s="562">
        <v>15</v>
      </c>
      <c r="J107" s="562">
        <v>20</v>
      </c>
      <c r="K107" s="562">
        <v>33</v>
      </c>
      <c r="L107" s="564">
        <v>10</v>
      </c>
      <c r="M107" s="564">
        <v>8</v>
      </c>
      <c r="N107" s="564">
        <v>23</v>
      </c>
      <c r="O107" s="564">
        <v>21</v>
      </c>
      <c r="P107" s="564">
        <v>15</v>
      </c>
      <c r="Q107" s="564">
        <v>30</v>
      </c>
      <c r="R107" s="564">
        <v>28</v>
      </c>
      <c r="S107" s="564">
        <v>8</v>
      </c>
      <c r="T107" s="565">
        <v>11</v>
      </c>
      <c r="U107" s="682">
        <v>11</v>
      </c>
      <c r="V107" s="166"/>
      <c r="W107" s="166"/>
      <c r="X107" s="27"/>
      <c r="Y107" s="53"/>
    </row>
    <row r="108" spans="2:25" ht="37.15" customHeight="1">
      <c r="B108" s="11"/>
      <c r="C108" s="9"/>
      <c r="D108" s="11" t="s">
        <v>267</v>
      </c>
      <c r="E108" s="169" t="s">
        <v>259</v>
      </c>
      <c r="F108" s="164" t="s">
        <v>76</v>
      </c>
      <c r="G108" s="562">
        <v>193</v>
      </c>
      <c r="H108" s="562">
        <v>174</v>
      </c>
      <c r="I108" s="562">
        <v>172</v>
      </c>
      <c r="J108" s="562">
        <v>148</v>
      </c>
      <c r="K108" s="562">
        <v>192</v>
      </c>
      <c r="L108" s="564">
        <v>40</v>
      </c>
      <c r="M108" s="564">
        <v>30</v>
      </c>
      <c r="N108" s="564">
        <v>54</v>
      </c>
      <c r="O108" s="564">
        <v>45</v>
      </c>
      <c r="P108" s="564">
        <v>38</v>
      </c>
      <c r="Q108" s="564">
        <v>49</v>
      </c>
      <c r="R108" s="564">
        <v>28</v>
      </c>
      <c r="S108" s="564">
        <v>57</v>
      </c>
      <c r="T108" s="565">
        <v>59</v>
      </c>
      <c r="U108" s="682">
        <v>60</v>
      </c>
      <c r="V108" s="166"/>
      <c r="W108" s="166"/>
      <c r="X108" s="27"/>
      <c r="Y108" s="53"/>
    </row>
    <row r="109" spans="2:25" ht="37.15" customHeight="1">
      <c r="B109" s="11"/>
      <c r="C109" s="9" t="s">
        <v>200</v>
      </c>
      <c r="D109" s="11" t="s">
        <v>268</v>
      </c>
      <c r="E109" s="169" t="s">
        <v>259</v>
      </c>
      <c r="F109" s="162">
        <v>1</v>
      </c>
      <c r="G109" s="562">
        <v>1</v>
      </c>
      <c r="H109" s="562">
        <v>1</v>
      </c>
      <c r="I109" s="562">
        <v>447</v>
      </c>
      <c r="J109" s="562">
        <v>0</v>
      </c>
      <c r="K109" s="562">
        <v>4</v>
      </c>
      <c r="L109" s="564">
        <v>1</v>
      </c>
      <c r="M109" s="564">
        <v>2</v>
      </c>
      <c r="N109" s="564">
        <v>3</v>
      </c>
      <c r="O109" s="564">
        <v>1</v>
      </c>
      <c r="P109" s="564">
        <v>0</v>
      </c>
      <c r="Q109" s="564">
        <v>0</v>
      </c>
      <c r="R109" s="564">
        <v>3</v>
      </c>
      <c r="S109" s="564">
        <v>0</v>
      </c>
      <c r="T109" s="565">
        <v>0</v>
      </c>
      <c r="U109" s="682">
        <v>0</v>
      </c>
      <c r="V109" s="166"/>
      <c r="W109" s="166"/>
      <c r="X109" s="27"/>
      <c r="Y109" s="53"/>
    </row>
    <row r="110" spans="2:25" ht="37.15" customHeight="1">
      <c r="B110" s="11"/>
      <c r="C110" s="9"/>
      <c r="D110" s="11" t="s">
        <v>268</v>
      </c>
      <c r="E110" s="169" t="s">
        <v>259</v>
      </c>
      <c r="F110" s="164">
        <v>2</v>
      </c>
      <c r="G110" s="562">
        <v>595</v>
      </c>
      <c r="H110" s="562">
        <v>566</v>
      </c>
      <c r="I110" s="562">
        <v>929</v>
      </c>
      <c r="J110" s="568">
        <v>1091</v>
      </c>
      <c r="K110" s="568">
        <v>9705</v>
      </c>
      <c r="L110" s="564">
        <v>1025</v>
      </c>
      <c r="M110" s="564">
        <v>3283</v>
      </c>
      <c r="N110" s="564">
        <v>1126</v>
      </c>
      <c r="O110" s="564">
        <v>470</v>
      </c>
      <c r="P110" s="564">
        <v>391</v>
      </c>
      <c r="Q110" s="564">
        <v>881</v>
      </c>
      <c r="R110" s="564">
        <v>362</v>
      </c>
      <c r="S110" s="564">
        <v>108</v>
      </c>
      <c r="T110" s="565">
        <v>142</v>
      </c>
      <c r="U110" s="682">
        <v>488</v>
      </c>
      <c r="V110" s="166"/>
      <c r="W110" s="166"/>
      <c r="X110" s="27"/>
      <c r="Y110" s="53"/>
    </row>
    <row r="111" spans="2:25" ht="37.15" customHeight="1">
      <c r="B111" s="11"/>
      <c r="C111" s="9"/>
      <c r="D111" s="11" t="s">
        <v>268</v>
      </c>
      <c r="E111" s="169" t="s">
        <v>259</v>
      </c>
      <c r="F111" s="164">
        <v>3</v>
      </c>
      <c r="G111" s="562">
        <v>389</v>
      </c>
      <c r="H111" s="562">
        <v>445</v>
      </c>
      <c r="I111" s="562">
        <v>2</v>
      </c>
      <c r="J111" s="562">
        <v>560</v>
      </c>
      <c r="K111" s="562">
        <v>5856</v>
      </c>
      <c r="L111" s="563">
        <v>818</v>
      </c>
      <c r="M111" s="563">
        <v>3565</v>
      </c>
      <c r="N111" s="563">
        <v>978</v>
      </c>
      <c r="O111" s="563">
        <v>660</v>
      </c>
      <c r="P111" s="564">
        <v>489</v>
      </c>
      <c r="Q111" s="564">
        <v>1303</v>
      </c>
      <c r="R111" s="564">
        <v>577</v>
      </c>
      <c r="S111" s="564">
        <v>160</v>
      </c>
      <c r="T111" s="565">
        <v>224</v>
      </c>
      <c r="U111" s="682">
        <v>586</v>
      </c>
      <c r="V111" s="166"/>
      <c r="W111" s="166"/>
      <c r="X111" s="27"/>
      <c r="Y111" s="53"/>
    </row>
    <row r="112" spans="2:25" ht="37.15" customHeight="1">
      <c r="B112" s="11"/>
      <c r="C112" s="9"/>
      <c r="D112" s="11" t="s">
        <v>268</v>
      </c>
      <c r="E112" s="169" t="s">
        <v>259</v>
      </c>
      <c r="F112" s="164" t="s">
        <v>76</v>
      </c>
      <c r="G112" s="568">
        <v>4369</v>
      </c>
      <c r="H112" s="568">
        <v>4207</v>
      </c>
      <c r="I112" s="568">
        <v>5033</v>
      </c>
      <c r="J112" s="568">
        <v>5367</v>
      </c>
      <c r="K112" s="568">
        <v>7322</v>
      </c>
      <c r="L112" s="563">
        <v>1399</v>
      </c>
      <c r="M112" s="563">
        <v>1177</v>
      </c>
      <c r="N112" s="563">
        <v>888</v>
      </c>
      <c r="O112" s="563">
        <v>1031</v>
      </c>
      <c r="P112" s="569">
        <v>1300</v>
      </c>
      <c r="Q112" s="564">
        <v>888</v>
      </c>
      <c r="R112" s="564">
        <v>730</v>
      </c>
      <c r="S112" s="564">
        <v>607</v>
      </c>
      <c r="T112" s="565">
        <v>828</v>
      </c>
      <c r="U112" s="682">
        <v>781</v>
      </c>
      <c r="V112" s="166"/>
      <c r="W112" s="166"/>
      <c r="X112" s="27"/>
      <c r="Y112" s="53"/>
    </row>
    <row r="113" spans="2:25" ht="37.15" customHeight="1">
      <c r="B113" s="44"/>
      <c r="C113" s="9" t="s">
        <v>269</v>
      </c>
      <c r="D113" s="11" t="s">
        <v>270</v>
      </c>
      <c r="E113" s="169" t="s">
        <v>259</v>
      </c>
      <c r="F113" s="162">
        <v>1</v>
      </c>
      <c r="G113" s="562">
        <v>3</v>
      </c>
      <c r="H113" s="562">
        <v>0</v>
      </c>
      <c r="I113" s="562">
        <v>372</v>
      </c>
      <c r="J113" s="562">
        <v>0</v>
      </c>
      <c r="K113" s="562">
        <v>0</v>
      </c>
      <c r="L113" s="563">
        <v>0</v>
      </c>
      <c r="M113" s="563">
        <v>0</v>
      </c>
      <c r="N113" s="563">
        <v>0</v>
      </c>
      <c r="O113" s="563">
        <v>0</v>
      </c>
      <c r="P113" s="564">
        <v>0</v>
      </c>
      <c r="Q113" s="564">
        <v>0</v>
      </c>
      <c r="R113" s="564">
        <v>0</v>
      </c>
      <c r="S113" s="564">
        <v>0</v>
      </c>
      <c r="T113" s="565">
        <v>0</v>
      </c>
      <c r="U113" s="682">
        <v>0</v>
      </c>
      <c r="V113" s="166"/>
      <c r="W113" s="166"/>
      <c r="X113" s="27"/>
      <c r="Y113" s="53"/>
    </row>
    <row r="114" spans="2:25" ht="37.15" customHeight="1">
      <c r="B114" s="44"/>
      <c r="C114" s="9"/>
      <c r="D114" s="11" t="s">
        <v>270</v>
      </c>
      <c r="E114" s="169" t="s">
        <v>259</v>
      </c>
      <c r="F114" s="164">
        <v>2</v>
      </c>
      <c r="G114" s="562">
        <v>641</v>
      </c>
      <c r="H114" s="562">
        <v>550</v>
      </c>
      <c r="I114" s="562">
        <v>323</v>
      </c>
      <c r="J114" s="562">
        <v>178</v>
      </c>
      <c r="K114" s="568">
        <v>1507</v>
      </c>
      <c r="L114" s="563">
        <v>109</v>
      </c>
      <c r="M114" s="563">
        <v>371</v>
      </c>
      <c r="N114" s="563">
        <v>297</v>
      </c>
      <c r="O114" s="563">
        <v>96</v>
      </c>
      <c r="P114" s="564">
        <v>417</v>
      </c>
      <c r="Q114" s="564">
        <v>377</v>
      </c>
      <c r="R114" s="564">
        <v>123</v>
      </c>
      <c r="S114" s="564">
        <v>21</v>
      </c>
      <c r="T114" s="565">
        <v>64</v>
      </c>
      <c r="U114" s="682">
        <v>88</v>
      </c>
      <c r="V114" s="166"/>
      <c r="W114" s="166"/>
      <c r="X114" s="27"/>
      <c r="Y114" s="53"/>
    </row>
    <row r="115" spans="2:25" ht="37.15" customHeight="1">
      <c r="B115" s="44"/>
      <c r="C115" s="9"/>
      <c r="D115" s="11" t="s">
        <v>270</v>
      </c>
      <c r="E115" s="169" t="s">
        <v>259</v>
      </c>
      <c r="F115" s="164">
        <v>3</v>
      </c>
      <c r="G115" s="562">
        <v>270</v>
      </c>
      <c r="H115" s="562">
        <v>172</v>
      </c>
      <c r="I115" s="562">
        <v>0</v>
      </c>
      <c r="J115" s="562">
        <v>176</v>
      </c>
      <c r="K115" s="562">
        <v>1069</v>
      </c>
      <c r="L115" s="563">
        <v>76</v>
      </c>
      <c r="M115" s="563">
        <v>416</v>
      </c>
      <c r="N115" s="563">
        <v>386</v>
      </c>
      <c r="O115" s="563">
        <v>175</v>
      </c>
      <c r="P115" s="564">
        <v>399</v>
      </c>
      <c r="Q115" s="564">
        <v>438</v>
      </c>
      <c r="R115" s="564">
        <v>128</v>
      </c>
      <c r="S115" s="564">
        <v>21</v>
      </c>
      <c r="T115" s="565">
        <v>57</v>
      </c>
      <c r="U115" s="682">
        <v>296</v>
      </c>
      <c r="V115" s="166"/>
      <c r="W115" s="166"/>
      <c r="X115" s="27"/>
      <c r="Y115" s="53"/>
    </row>
    <row r="116" spans="2:25" ht="37.15" customHeight="1">
      <c r="B116" s="44"/>
      <c r="C116" s="9"/>
      <c r="D116" s="11" t="s">
        <v>270</v>
      </c>
      <c r="E116" s="169" t="s">
        <v>259</v>
      </c>
      <c r="F116" s="164" t="s">
        <v>76</v>
      </c>
      <c r="G116" s="570">
        <v>6105</v>
      </c>
      <c r="H116" s="570">
        <v>2623</v>
      </c>
      <c r="I116" s="570">
        <v>2374</v>
      </c>
      <c r="J116" s="570">
        <v>1349</v>
      </c>
      <c r="K116" s="570">
        <v>2493</v>
      </c>
      <c r="L116" s="563">
        <v>599</v>
      </c>
      <c r="M116" s="563">
        <v>454</v>
      </c>
      <c r="N116" s="563">
        <v>321</v>
      </c>
      <c r="O116" s="563">
        <v>352</v>
      </c>
      <c r="P116" s="563">
        <v>232</v>
      </c>
      <c r="Q116" s="563">
        <v>257</v>
      </c>
      <c r="R116" s="563">
        <v>143</v>
      </c>
      <c r="S116" s="563">
        <v>322</v>
      </c>
      <c r="T116" s="567">
        <v>678</v>
      </c>
      <c r="U116" s="682">
        <v>316</v>
      </c>
      <c r="V116" s="167"/>
      <c r="W116" s="167"/>
      <c r="X116" s="11"/>
      <c r="Y116" s="52"/>
    </row>
    <row r="117" spans="2:25" ht="37.15" customHeight="1">
      <c r="B117" s="44"/>
      <c r="C117" s="9" t="s">
        <v>271</v>
      </c>
      <c r="D117" s="11" t="s">
        <v>121</v>
      </c>
      <c r="E117" s="169" t="s">
        <v>259</v>
      </c>
      <c r="F117" s="162">
        <v>1</v>
      </c>
      <c r="G117" s="566">
        <v>194</v>
      </c>
      <c r="H117" s="566">
        <v>138</v>
      </c>
      <c r="I117" s="566">
        <v>187</v>
      </c>
      <c r="J117" s="566">
        <v>219</v>
      </c>
      <c r="K117" s="570">
        <v>1346</v>
      </c>
      <c r="L117" s="566">
        <v>76</v>
      </c>
      <c r="M117" s="566">
        <v>76</v>
      </c>
      <c r="N117" s="566">
        <v>76</v>
      </c>
      <c r="O117" s="566">
        <v>76</v>
      </c>
      <c r="P117" s="571">
        <v>17.686427538557854</v>
      </c>
      <c r="Q117" s="571">
        <v>48.936171595341882</v>
      </c>
      <c r="R117" s="571">
        <v>22.870433136595292</v>
      </c>
      <c r="S117" s="571">
        <v>20.600399643947242</v>
      </c>
      <c r="T117" s="571">
        <v>31.972168786529508</v>
      </c>
      <c r="U117" s="682">
        <v>24</v>
      </c>
      <c r="V117" s="166"/>
      <c r="W117" s="166"/>
      <c r="X117" s="27"/>
      <c r="Y117" s="53"/>
    </row>
    <row r="118" spans="2:25" ht="37.15" customHeight="1">
      <c r="B118" s="44"/>
      <c r="C118" s="9"/>
      <c r="D118" s="11" t="s">
        <v>121</v>
      </c>
      <c r="E118" s="169" t="s">
        <v>259</v>
      </c>
      <c r="F118" s="164">
        <v>2</v>
      </c>
      <c r="G118" s="570">
        <v>2459</v>
      </c>
      <c r="H118" s="570">
        <v>1861</v>
      </c>
      <c r="I118" s="570">
        <v>2384</v>
      </c>
      <c r="J118" s="570">
        <v>2857</v>
      </c>
      <c r="K118" s="570">
        <v>4500</v>
      </c>
      <c r="L118" s="570">
        <v>1489</v>
      </c>
      <c r="M118" s="570">
        <v>2406</v>
      </c>
      <c r="N118" s="570">
        <v>1110</v>
      </c>
      <c r="O118" s="570">
        <v>1032</v>
      </c>
      <c r="P118" s="571">
        <v>722.47641311998882</v>
      </c>
      <c r="Q118" s="571">
        <v>1814.2975075561781</v>
      </c>
      <c r="R118" s="571">
        <v>1196.8415005402021</v>
      </c>
      <c r="S118" s="571">
        <v>675.17129832976354</v>
      </c>
      <c r="T118" s="571">
        <v>908.16417071323394</v>
      </c>
      <c r="U118" s="682">
        <v>1702.6274102909574</v>
      </c>
      <c r="V118" s="166"/>
      <c r="W118" s="166"/>
      <c r="X118" s="27"/>
      <c r="Y118" s="53"/>
    </row>
    <row r="119" spans="2:25" ht="37.15" customHeight="1">
      <c r="B119" s="44"/>
      <c r="C119" s="9"/>
      <c r="D119" s="11" t="s">
        <v>121</v>
      </c>
      <c r="E119" s="169" t="s">
        <v>259</v>
      </c>
      <c r="F119" s="164">
        <v>3</v>
      </c>
      <c r="G119" s="570">
        <v>4852</v>
      </c>
      <c r="H119" s="570">
        <v>3638</v>
      </c>
      <c r="I119" s="570">
        <v>4700</v>
      </c>
      <c r="J119" s="570">
        <v>5615</v>
      </c>
      <c r="K119" s="570">
        <v>7035</v>
      </c>
      <c r="L119" s="570">
        <v>2098</v>
      </c>
      <c r="M119" s="570">
        <v>3035</v>
      </c>
      <c r="N119" s="570">
        <v>2125</v>
      </c>
      <c r="O119" s="570">
        <v>2170</v>
      </c>
      <c r="P119" s="571">
        <v>1179.8957779766702</v>
      </c>
      <c r="Q119" s="571">
        <v>2616.0532365269914</v>
      </c>
      <c r="R119" s="571">
        <v>2017.1454178863964</v>
      </c>
      <c r="S119" s="571">
        <v>1292.1474390940341</v>
      </c>
      <c r="T119" s="571">
        <v>1077.0224336012207</v>
      </c>
      <c r="U119" s="682">
        <v>2611</v>
      </c>
      <c r="V119" s="166"/>
      <c r="W119" s="166"/>
      <c r="X119" s="27"/>
      <c r="Y119" s="53"/>
    </row>
    <row r="120" spans="2:25" ht="37.15" customHeight="1">
      <c r="B120" s="44"/>
      <c r="C120" s="9"/>
      <c r="D120" s="11" t="s">
        <v>121</v>
      </c>
      <c r="E120" s="169" t="s">
        <v>259</v>
      </c>
      <c r="F120" s="164" t="s">
        <v>76</v>
      </c>
      <c r="G120" s="570">
        <v>12023</v>
      </c>
      <c r="H120" s="570">
        <v>12023</v>
      </c>
      <c r="I120" s="570">
        <v>12023</v>
      </c>
      <c r="J120" s="570">
        <v>15896</v>
      </c>
      <c r="K120" s="570">
        <v>16533</v>
      </c>
      <c r="L120" s="570">
        <v>3688</v>
      </c>
      <c r="M120" s="570">
        <v>4134</v>
      </c>
      <c r="N120" s="570">
        <v>4137</v>
      </c>
      <c r="O120" s="570">
        <v>3910</v>
      </c>
      <c r="P120" s="571">
        <v>2061.6509812013046</v>
      </c>
      <c r="Q120" s="571">
        <v>1886.0607204552296</v>
      </c>
      <c r="R120" s="571">
        <v>2115.3609280480491</v>
      </c>
      <c r="S120" s="571">
        <v>2177.9641342303139</v>
      </c>
      <c r="T120" s="571">
        <v>1605.5870186139593</v>
      </c>
      <c r="U120" s="682">
        <v>1630.1143362037558</v>
      </c>
      <c r="V120" s="166"/>
      <c r="W120" s="166"/>
      <c r="X120" s="27"/>
      <c r="Y120" s="53"/>
    </row>
    <row r="121" spans="2:25" ht="37.15" customHeight="1">
      <c r="B121" s="11"/>
      <c r="C121" s="9" t="s">
        <v>203</v>
      </c>
      <c r="D121" s="11" t="s">
        <v>272</v>
      </c>
      <c r="E121" s="169" t="s">
        <v>259</v>
      </c>
      <c r="F121" s="169" t="s">
        <v>259</v>
      </c>
      <c r="G121" s="566">
        <v>0</v>
      </c>
      <c r="H121" s="566">
        <v>0</v>
      </c>
      <c r="I121" s="566">
        <v>2</v>
      </c>
      <c r="J121" s="566">
        <v>3</v>
      </c>
      <c r="K121" s="566">
        <v>1</v>
      </c>
      <c r="L121" s="566">
        <v>0</v>
      </c>
      <c r="M121" s="566">
        <v>0</v>
      </c>
      <c r="N121" s="566">
        <v>0</v>
      </c>
      <c r="O121" s="566">
        <v>0</v>
      </c>
      <c r="P121" s="566">
        <v>0</v>
      </c>
      <c r="Q121" s="566">
        <v>0</v>
      </c>
      <c r="R121" s="566">
        <v>0</v>
      </c>
      <c r="S121" s="566">
        <v>0</v>
      </c>
      <c r="T121" s="566">
        <v>0</v>
      </c>
      <c r="U121" s="682">
        <v>0</v>
      </c>
      <c r="V121" s="166"/>
      <c r="W121" s="166"/>
    </row>
    <row r="122" spans="2:25" ht="37.15" customHeight="1">
      <c r="B122" s="44"/>
      <c r="C122" s="9" t="s">
        <v>207</v>
      </c>
      <c r="D122" s="11" t="s">
        <v>273</v>
      </c>
      <c r="E122" s="169" t="s">
        <v>259</v>
      </c>
      <c r="F122" s="169" t="s">
        <v>259</v>
      </c>
      <c r="G122" s="566">
        <v>0</v>
      </c>
      <c r="H122" s="566">
        <v>3</v>
      </c>
      <c r="I122" s="566">
        <v>2</v>
      </c>
      <c r="J122" s="566">
        <v>3</v>
      </c>
      <c r="K122" s="566">
        <v>3</v>
      </c>
      <c r="L122" s="566">
        <v>0</v>
      </c>
      <c r="M122" s="566">
        <v>0</v>
      </c>
      <c r="N122" s="566">
        <v>6</v>
      </c>
      <c r="O122" s="566">
        <v>2</v>
      </c>
      <c r="P122" s="566">
        <v>0</v>
      </c>
      <c r="Q122" s="566">
        <v>0</v>
      </c>
      <c r="R122" s="566">
        <v>0</v>
      </c>
      <c r="S122" s="566">
        <v>0</v>
      </c>
      <c r="T122" s="566">
        <v>0</v>
      </c>
      <c r="U122" s="682">
        <v>2</v>
      </c>
      <c r="V122" s="166"/>
      <c r="W122" s="166"/>
    </row>
    <row r="123" spans="2:25" ht="43.15">
      <c r="B123" s="11" t="s">
        <v>274</v>
      </c>
      <c r="C123" s="9" t="s">
        <v>275</v>
      </c>
      <c r="D123" s="11" t="s">
        <v>276</v>
      </c>
      <c r="E123" s="169" t="s">
        <v>259</v>
      </c>
      <c r="F123" s="169" t="s">
        <v>259</v>
      </c>
      <c r="G123" s="572">
        <v>21944989</v>
      </c>
      <c r="H123" s="572">
        <v>483632927</v>
      </c>
      <c r="I123" s="572">
        <v>1601205795</v>
      </c>
      <c r="J123" s="572">
        <v>3342821539</v>
      </c>
      <c r="K123" s="572">
        <v>21714000</v>
      </c>
      <c r="L123" s="573">
        <v>150400</v>
      </c>
      <c r="M123" s="573">
        <v>300800</v>
      </c>
      <c r="N123" s="573">
        <v>120688284</v>
      </c>
      <c r="O123" s="573">
        <v>12082300</v>
      </c>
      <c r="P123" s="573">
        <v>188000</v>
      </c>
      <c r="Q123" s="573">
        <v>451200</v>
      </c>
      <c r="R123" s="573">
        <v>2739090</v>
      </c>
      <c r="S123" s="573">
        <v>338400</v>
      </c>
      <c r="T123" s="573">
        <v>338400</v>
      </c>
      <c r="U123" s="684">
        <v>24354000</v>
      </c>
      <c r="V123" s="166"/>
      <c r="W123" s="166"/>
    </row>
    <row r="124" spans="2:25" ht="43.15">
      <c r="B124" s="11" t="s">
        <v>277</v>
      </c>
      <c r="C124" s="9" t="s">
        <v>278</v>
      </c>
      <c r="D124" s="11" t="s">
        <v>279</v>
      </c>
      <c r="E124" s="169" t="s">
        <v>259</v>
      </c>
      <c r="F124" s="169" t="s">
        <v>259</v>
      </c>
      <c r="G124" s="547">
        <v>45</v>
      </c>
      <c r="H124" s="547">
        <v>290</v>
      </c>
      <c r="I124" s="544">
        <v>1072</v>
      </c>
      <c r="J124" s="544">
        <v>1667</v>
      </c>
      <c r="K124" s="547">
        <v>26</v>
      </c>
      <c r="L124" s="549">
        <v>0</v>
      </c>
      <c r="M124" s="549">
        <v>0</v>
      </c>
      <c r="N124" s="549">
        <v>47</v>
      </c>
      <c r="O124" s="549">
        <v>13</v>
      </c>
      <c r="P124" s="549">
        <v>0</v>
      </c>
      <c r="Q124" s="549">
        <v>0</v>
      </c>
      <c r="R124" s="549">
        <v>0</v>
      </c>
      <c r="S124" s="549">
        <v>0</v>
      </c>
      <c r="T124" s="574">
        <v>0</v>
      </c>
      <c r="U124" s="682">
        <v>20</v>
      </c>
      <c r="V124" s="166"/>
      <c r="W124" s="166"/>
    </row>
    <row r="125" spans="2:25" ht="37.15" customHeight="1">
      <c r="B125" s="11"/>
      <c r="C125" s="9" t="s">
        <v>280</v>
      </c>
      <c r="D125" s="11" t="s">
        <v>281</v>
      </c>
      <c r="E125" s="169" t="s">
        <v>259</v>
      </c>
      <c r="F125" s="169" t="s">
        <v>259</v>
      </c>
      <c r="G125" s="547" t="s">
        <v>55</v>
      </c>
      <c r="H125" s="547" t="s">
        <v>55</v>
      </c>
      <c r="I125" s="547">
        <v>36</v>
      </c>
      <c r="J125" s="547">
        <v>31</v>
      </c>
      <c r="K125" s="547" t="s">
        <v>55</v>
      </c>
      <c r="L125" s="547" t="s">
        <v>55</v>
      </c>
      <c r="M125" s="547" t="s">
        <v>55</v>
      </c>
      <c r="N125" s="547" t="s">
        <v>55</v>
      </c>
      <c r="O125" s="547" t="s">
        <v>55</v>
      </c>
      <c r="P125" s="549" t="s">
        <v>55</v>
      </c>
      <c r="Q125" s="549" t="s">
        <v>55</v>
      </c>
      <c r="R125" s="549" t="s">
        <v>55</v>
      </c>
      <c r="S125" s="549" t="s">
        <v>55</v>
      </c>
      <c r="T125" s="574" t="s">
        <v>55</v>
      </c>
      <c r="U125" s="682" t="s">
        <v>55</v>
      </c>
      <c r="V125" s="166"/>
      <c r="W125" s="166"/>
    </row>
    <row r="126" spans="2:25" ht="37.15" customHeight="1">
      <c r="B126" s="11" t="s">
        <v>282</v>
      </c>
      <c r="C126" s="9" t="s">
        <v>283</v>
      </c>
      <c r="D126" s="11" t="s">
        <v>284</v>
      </c>
      <c r="E126" s="169" t="s">
        <v>259</v>
      </c>
      <c r="F126" s="169" t="s">
        <v>259</v>
      </c>
      <c r="G126" s="544">
        <v>15711</v>
      </c>
      <c r="H126" s="544">
        <v>82897</v>
      </c>
      <c r="I126" s="544">
        <v>292051</v>
      </c>
      <c r="J126" s="544">
        <v>97240</v>
      </c>
      <c r="K126" s="544">
        <v>22784</v>
      </c>
      <c r="L126" s="549">
        <v>4</v>
      </c>
      <c r="M126" s="549">
        <v>574</v>
      </c>
      <c r="N126" s="545">
        <v>115871</v>
      </c>
      <c r="O126" s="545">
        <v>12863</v>
      </c>
      <c r="P126" s="549">
        <v>12</v>
      </c>
      <c r="Q126" s="549">
        <v>513</v>
      </c>
      <c r="R126" s="562">
        <v>30</v>
      </c>
      <c r="S126" s="562">
        <v>41</v>
      </c>
      <c r="T126" s="689">
        <v>4.5</v>
      </c>
      <c r="U126" s="682">
        <v>225</v>
      </c>
      <c r="V126" s="166"/>
      <c r="W126" s="166"/>
    </row>
    <row r="127" spans="2:25" ht="37.15" customHeight="1">
      <c r="B127" s="11" t="s">
        <v>285</v>
      </c>
      <c r="C127" s="9" t="s">
        <v>286</v>
      </c>
      <c r="D127" s="11" t="s">
        <v>287</v>
      </c>
      <c r="E127" s="169" t="s">
        <v>259</v>
      </c>
      <c r="F127" s="170" t="s">
        <v>259</v>
      </c>
      <c r="G127" s="562">
        <v>107</v>
      </c>
      <c r="H127" s="562">
        <v>96</v>
      </c>
      <c r="I127" s="562">
        <v>105</v>
      </c>
      <c r="J127" s="562">
        <v>109</v>
      </c>
      <c r="K127" s="562">
        <v>124</v>
      </c>
      <c r="L127" s="562">
        <v>16</v>
      </c>
      <c r="M127" s="562">
        <v>58</v>
      </c>
      <c r="N127" s="562">
        <v>44</v>
      </c>
      <c r="O127" s="562">
        <v>31</v>
      </c>
      <c r="P127" s="562">
        <v>30</v>
      </c>
      <c r="Q127" s="562">
        <v>66</v>
      </c>
      <c r="R127" s="562">
        <v>58</v>
      </c>
      <c r="S127" s="562">
        <v>19</v>
      </c>
      <c r="T127" s="562">
        <v>27</v>
      </c>
      <c r="U127" s="682">
        <v>19</v>
      </c>
      <c r="V127" s="166"/>
      <c r="W127" s="166"/>
    </row>
    <row r="128" spans="2:25" ht="37.15" customHeight="1">
      <c r="B128" s="27"/>
      <c r="C128" s="28" t="s">
        <v>288</v>
      </c>
      <c r="D128" s="11" t="s">
        <v>289</v>
      </c>
      <c r="E128" s="162" t="s">
        <v>245</v>
      </c>
      <c r="F128" s="162">
        <v>1</v>
      </c>
      <c r="G128" s="562">
        <v>0</v>
      </c>
      <c r="H128" s="562">
        <v>0</v>
      </c>
      <c r="I128" s="562">
        <v>0</v>
      </c>
      <c r="J128" s="562">
        <v>0</v>
      </c>
      <c r="K128" s="562">
        <v>0</v>
      </c>
      <c r="L128" s="564">
        <v>0</v>
      </c>
      <c r="M128" s="564">
        <v>0</v>
      </c>
      <c r="N128" s="564">
        <v>0</v>
      </c>
      <c r="O128" s="564">
        <v>0</v>
      </c>
      <c r="P128" s="564">
        <v>0</v>
      </c>
      <c r="Q128" s="564">
        <v>0</v>
      </c>
      <c r="R128" s="564">
        <v>0</v>
      </c>
      <c r="S128" s="564">
        <v>0</v>
      </c>
      <c r="T128" s="564">
        <v>0</v>
      </c>
      <c r="U128" s="682">
        <v>0</v>
      </c>
      <c r="V128" s="166"/>
      <c r="W128" s="166"/>
    </row>
    <row r="129" spans="2:23" ht="37.15" customHeight="1">
      <c r="B129" s="27"/>
      <c r="C129" s="28"/>
      <c r="D129" s="11" t="s">
        <v>289</v>
      </c>
      <c r="E129" s="164" t="s">
        <v>247</v>
      </c>
      <c r="F129" s="164">
        <v>1</v>
      </c>
      <c r="G129" s="562">
        <v>0</v>
      </c>
      <c r="H129" s="562">
        <v>0</v>
      </c>
      <c r="I129" s="562">
        <v>0</v>
      </c>
      <c r="J129" s="562">
        <v>0</v>
      </c>
      <c r="K129" s="562">
        <v>0</v>
      </c>
      <c r="L129" s="564">
        <v>0</v>
      </c>
      <c r="M129" s="564">
        <v>0</v>
      </c>
      <c r="N129" s="564">
        <v>0</v>
      </c>
      <c r="O129" s="564">
        <v>0</v>
      </c>
      <c r="P129" s="564">
        <v>0</v>
      </c>
      <c r="Q129" s="564">
        <v>0</v>
      </c>
      <c r="R129" s="564">
        <v>0</v>
      </c>
      <c r="S129" s="564">
        <v>0</v>
      </c>
      <c r="T129" s="574">
        <v>0</v>
      </c>
      <c r="U129" s="682">
        <v>0</v>
      </c>
      <c r="V129" s="166"/>
      <c r="W129" s="166"/>
    </row>
    <row r="130" spans="2:23" ht="37.15" customHeight="1">
      <c r="B130" s="27"/>
      <c r="C130" s="28"/>
      <c r="D130" s="11" t="s">
        <v>289</v>
      </c>
      <c r="E130" s="164" t="s">
        <v>248</v>
      </c>
      <c r="F130" s="164">
        <v>1</v>
      </c>
      <c r="G130" s="562">
        <v>0</v>
      </c>
      <c r="H130" s="562">
        <v>0</v>
      </c>
      <c r="I130" s="562">
        <v>0</v>
      </c>
      <c r="J130" s="562">
        <v>0</v>
      </c>
      <c r="K130" s="562">
        <v>0</v>
      </c>
      <c r="L130" s="564">
        <v>0</v>
      </c>
      <c r="M130" s="564">
        <v>0</v>
      </c>
      <c r="N130" s="564">
        <v>0</v>
      </c>
      <c r="O130" s="564">
        <v>0</v>
      </c>
      <c r="P130" s="564">
        <v>0</v>
      </c>
      <c r="Q130" s="564">
        <v>0</v>
      </c>
      <c r="R130" s="564">
        <v>0</v>
      </c>
      <c r="S130" s="564">
        <v>0</v>
      </c>
      <c r="T130" s="574">
        <v>0</v>
      </c>
      <c r="U130" s="682">
        <v>0</v>
      </c>
      <c r="V130" s="166"/>
      <c r="W130" s="166"/>
    </row>
    <row r="131" spans="2:23" ht="37.15" customHeight="1">
      <c r="B131" s="27"/>
      <c r="C131" s="28"/>
      <c r="D131" s="11" t="s">
        <v>289</v>
      </c>
      <c r="E131" s="164" t="s">
        <v>249</v>
      </c>
      <c r="F131" s="164">
        <v>1</v>
      </c>
      <c r="G131" s="562">
        <v>0</v>
      </c>
      <c r="H131" s="562">
        <v>0</v>
      </c>
      <c r="I131" s="562">
        <v>0</v>
      </c>
      <c r="J131" s="562">
        <v>0</v>
      </c>
      <c r="K131" s="562">
        <v>0</v>
      </c>
      <c r="L131" s="564">
        <v>0</v>
      </c>
      <c r="M131" s="564">
        <v>0</v>
      </c>
      <c r="N131" s="564">
        <v>0</v>
      </c>
      <c r="O131" s="564">
        <v>0</v>
      </c>
      <c r="P131" s="564">
        <v>0</v>
      </c>
      <c r="Q131" s="564">
        <v>0</v>
      </c>
      <c r="R131" s="564">
        <v>0</v>
      </c>
      <c r="S131" s="564">
        <v>0</v>
      </c>
      <c r="T131" s="574">
        <v>0</v>
      </c>
      <c r="U131" s="682">
        <v>0</v>
      </c>
      <c r="V131" s="166"/>
      <c r="W131" s="166"/>
    </row>
    <row r="132" spans="2:23" ht="37.15" customHeight="1">
      <c r="B132" s="27"/>
      <c r="C132" s="28"/>
      <c r="D132" s="11" t="s">
        <v>289</v>
      </c>
      <c r="E132" s="164" t="s">
        <v>250</v>
      </c>
      <c r="F132" s="164">
        <v>1</v>
      </c>
      <c r="G132" s="562">
        <v>0</v>
      </c>
      <c r="H132" s="562">
        <v>0</v>
      </c>
      <c r="I132" s="562">
        <v>0</v>
      </c>
      <c r="J132" s="562">
        <v>0</v>
      </c>
      <c r="K132" s="562">
        <v>0</v>
      </c>
      <c r="L132" s="564">
        <v>0</v>
      </c>
      <c r="M132" s="564">
        <v>0</v>
      </c>
      <c r="N132" s="564">
        <v>0</v>
      </c>
      <c r="O132" s="564">
        <v>0</v>
      </c>
      <c r="P132" s="564">
        <v>0</v>
      </c>
      <c r="Q132" s="564">
        <v>0</v>
      </c>
      <c r="R132" s="564">
        <v>0</v>
      </c>
      <c r="S132" s="564">
        <v>0</v>
      </c>
      <c r="T132" s="574">
        <v>0</v>
      </c>
      <c r="U132" s="682">
        <v>0</v>
      </c>
      <c r="V132" s="166"/>
      <c r="W132" s="166"/>
    </row>
    <row r="133" spans="2:23" ht="37.15" customHeight="1">
      <c r="B133" s="27"/>
      <c r="C133" s="28"/>
      <c r="D133" s="11" t="s">
        <v>289</v>
      </c>
      <c r="E133" s="162" t="s">
        <v>245</v>
      </c>
      <c r="F133" s="162">
        <v>2</v>
      </c>
      <c r="G133" s="562">
        <v>14</v>
      </c>
      <c r="H133" s="562">
        <v>12</v>
      </c>
      <c r="I133" s="562">
        <v>12</v>
      </c>
      <c r="J133" s="562">
        <v>16</v>
      </c>
      <c r="K133" s="562">
        <v>15</v>
      </c>
      <c r="L133" s="564">
        <v>1</v>
      </c>
      <c r="M133" s="564">
        <v>7</v>
      </c>
      <c r="N133" s="564">
        <v>5</v>
      </c>
      <c r="O133" s="564">
        <v>2</v>
      </c>
      <c r="P133" s="564">
        <v>1</v>
      </c>
      <c r="Q133" s="564">
        <v>12</v>
      </c>
      <c r="R133" s="564">
        <v>3</v>
      </c>
      <c r="S133" s="564">
        <v>3</v>
      </c>
      <c r="T133" s="564">
        <v>3</v>
      </c>
      <c r="U133" s="682">
        <v>3</v>
      </c>
      <c r="V133" s="166"/>
      <c r="W133" s="166"/>
    </row>
    <row r="134" spans="2:23" ht="37.15" customHeight="1">
      <c r="B134" s="27"/>
      <c r="C134" s="28"/>
      <c r="D134" s="11" t="s">
        <v>289</v>
      </c>
      <c r="E134" s="164" t="s">
        <v>247</v>
      </c>
      <c r="F134" s="164">
        <v>2</v>
      </c>
      <c r="G134" s="562">
        <v>0</v>
      </c>
      <c r="H134" s="562">
        <v>0</v>
      </c>
      <c r="I134" s="562">
        <v>0</v>
      </c>
      <c r="J134" s="574">
        <v>2</v>
      </c>
      <c r="K134" s="562">
        <v>0</v>
      </c>
      <c r="L134" s="564">
        <v>0</v>
      </c>
      <c r="M134" s="564">
        <v>0</v>
      </c>
      <c r="N134" s="564">
        <v>0</v>
      </c>
      <c r="O134" s="564">
        <v>0</v>
      </c>
      <c r="P134" s="564">
        <v>0</v>
      </c>
      <c r="Q134" s="564">
        <v>0</v>
      </c>
      <c r="R134" s="564">
        <v>0</v>
      </c>
      <c r="S134" s="564">
        <v>0</v>
      </c>
      <c r="T134" s="564">
        <v>0</v>
      </c>
      <c r="U134" s="682">
        <v>0</v>
      </c>
      <c r="V134" s="166"/>
      <c r="W134" s="166"/>
    </row>
    <row r="135" spans="2:23" ht="37.15" customHeight="1">
      <c r="B135" s="27"/>
      <c r="C135" s="28"/>
      <c r="D135" s="11" t="s">
        <v>289</v>
      </c>
      <c r="E135" s="164" t="s">
        <v>248</v>
      </c>
      <c r="F135" s="164">
        <v>2</v>
      </c>
      <c r="G135" s="562">
        <v>0</v>
      </c>
      <c r="H135" s="562">
        <v>0</v>
      </c>
      <c r="I135" s="562">
        <v>0</v>
      </c>
      <c r="J135" s="574">
        <v>1</v>
      </c>
      <c r="K135" s="562">
        <v>0</v>
      </c>
      <c r="L135" s="564">
        <v>0</v>
      </c>
      <c r="M135" s="564">
        <v>0</v>
      </c>
      <c r="N135" s="564">
        <v>0</v>
      </c>
      <c r="O135" s="564">
        <v>0</v>
      </c>
      <c r="P135" s="564">
        <v>0</v>
      </c>
      <c r="Q135" s="564">
        <v>0</v>
      </c>
      <c r="R135" s="564">
        <v>0</v>
      </c>
      <c r="S135" s="564">
        <v>0</v>
      </c>
      <c r="T135" s="564">
        <v>0</v>
      </c>
      <c r="U135" s="682">
        <v>0</v>
      </c>
      <c r="V135" s="166"/>
      <c r="W135" s="166"/>
    </row>
    <row r="136" spans="2:23" ht="37.15" customHeight="1">
      <c r="B136" s="27"/>
      <c r="C136" s="28"/>
      <c r="D136" s="11" t="s">
        <v>289</v>
      </c>
      <c r="E136" s="164" t="s">
        <v>249</v>
      </c>
      <c r="F136" s="164">
        <v>2</v>
      </c>
      <c r="G136" s="562">
        <v>0</v>
      </c>
      <c r="H136" s="562">
        <v>0</v>
      </c>
      <c r="I136" s="562">
        <v>0</v>
      </c>
      <c r="J136" s="574">
        <v>1</v>
      </c>
      <c r="K136" s="562">
        <v>0</v>
      </c>
      <c r="L136" s="564">
        <v>0</v>
      </c>
      <c r="M136" s="564">
        <v>0</v>
      </c>
      <c r="N136" s="564">
        <v>0</v>
      </c>
      <c r="O136" s="564">
        <v>0</v>
      </c>
      <c r="P136" s="564">
        <v>0</v>
      </c>
      <c r="Q136" s="564">
        <v>0</v>
      </c>
      <c r="R136" s="564">
        <v>0</v>
      </c>
      <c r="S136" s="564">
        <v>0</v>
      </c>
      <c r="T136" s="564">
        <v>0</v>
      </c>
      <c r="U136" s="682">
        <v>0</v>
      </c>
      <c r="V136" s="166"/>
      <c r="W136" s="166"/>
    </row>
    <row r="137" spans="2:23" ht="37.15" customHeight="1">
      <c r="B137" s="27"/>
      <c r="C137" s="28"/>
      <c r="D137" s="11" t="s">
        <v>289</v>
      </c>
      <c r="E137" s="164" t="s">
        <v>250</v>
      </c>
      <c r="F137" s="164">
        <v>2</v>
      </c>
      <c r="G137" s="562">
        <v>0</v>
      </c>
      <c r="H137" s="562">
        <v>0</v>
      </c>
      <c r="I137" s="562">
        <v>0</v>
      </c>
      <c r="J137" s="562">
        <v>0</v>
      </c>
      <c r="K137" s="562">
        <v>0</v>
      </c>
      <c r="L137" s="564">
        <v>0</v>
      </c>
      <c r="M137" s="564">
        <v>0</v>
      </c>
      <c r="N137" s="564">
        <v>0</v>
      </c>
      <c r="O137" s="564">
        <v>0</v>
      </c>
      <c r="P137" s="564">
        <v>0</v>
      </c>
      <c r="Q137" s="564">
        <v>0</v>
      </c>
      <c r="R137" s="564">
        <v>0</v>
      </c>
      <c r="S137" s="564">
        <v>0</v>
      </c>
      <c r="T137" s="564">
        <v>0</v>
      </c>
      <c r="U137" s="682">
        <v>0</v>
      </c>
      <c r="V137" s="166"/>
      <c r="W137" s="166"/>
    </row>
    <row r="138" spans="2:23" ht="37.15" customHeight="1">
      <c r="B138" s="27"/>
      <c r="C138" s="28"/>
      <c r="D138" s="11" t="s">
        <v>289</v>
      </c>
      <c r="E138" s="162" t="s">
        <v>245</v>
      </c>
      <c r="F138" s="162">
        <v>3</v>
      </c>
      <c r="G138" s="562">
        <v>32</v>
      </c>
      <c r="H138" s="562">
        <v>29</v>
      </c>
      <c r="I138" s="562">
        <v>23</v>
      </c>
      <c r="J138" s="562">
        <v>21</v>
      </c>
      <c r="K138" s="562">
        <v>23</v>
      </c>
      <c r="L138" s="564">
        <v>2</v>
      </c>
      <c r="M138" s="564">
        <v>15</v>
      </c>
      <c r="N138" s="564">
        <v>11</v>
      </c>
      <c r="O138" s="564">
        <v>7</v>
      </c>
      <c r="P138" s="564">
        <v>6</v>
      </c>
      <c r="Q138" s="564">
        <v>11</v>
      </c>
      <c r="R138" s="564">
        <v>11</v>
      </c>
      <c r="S138" s="564">
        <v>1</v>
      </c>
      <c r="T138" s="564">
        <v>5</v>
      </c>
      <c r="U138" s="682">
        <v>4</v>
      </c>
      <c r="V138" s="166"/>
      <c r="W138" s="166"/>
    </row>
    <row r="139" spans="2:23" ht="37.15" customHeight="1">
      <c r="B139" s="27"/>
      <c r="C139" s="28"/>
      <c r="D139" s="11" t="s">
        <v>289</v>
      </c>
      <c r="E139" s="164" t="s">
        <v>247</v>
      </c>
      <c r="F139" s="164">
        <v>3</v>
      </c>
      <c r="G139" s="562">
        <v>0</v>
      </c>
      <c r="H139" s="574">
        <v>2</v>
      </c>
      <c r="I139" s="574">
        <v>1</v>
      </c>
      <c r="J139" s="574">
        <v>3</v>
      </c>
      <c r="K139" s="562">
        <v>0</v>
      </c>
      <c r="L139" s="564">
        <v>0</v>
      </c>
      <c r="M139" s="574">
        <v>1</v>
      </c>
      <c r="N139" s="564">
        <v>0</v>
      </c>
      <c r="O139" s="574">
        <v>1</v>
      </c>
      <c r="P139" s="564">
        <v>0</v>
      </c>
      <c r="Q139" s="564">
        <v>0</v>
      </c>
      <c r="R139" s="564">
        <v>0</v>
      </c>
      <c r="S139" s="564">
        <v>0</v>
      </c>
      <c r="T139" s="564">
        <v>0</v>
      </c>
      <c r="U139" s="682">
        <v>0</v>
      </c>
      <c r="V139" s="166"/>
      <c r="W139" s="166"/>
    </row>
    <row r="140" spans="2:23" ht="37.15" customHeight="1">
      <c r="B140" s="27"/>
      <c r="C140" s="28"/>
      <c r="D140" s="11" t="s">
        <v>289</v>
      </c>
      <c r="E140" s="164" t="s">
        <v>248</v>
      </c>
      <c r="F140" s="164">
        <v>3</v>
      </c>
      <c r="G140" s="562">
        <v>0</v>
      </c>
      <c r="H140" s="562">
        <v>0</v>
      </c>
      <c r="I140" s="562">
        <v>0</v>
      </c>
      <c r="J140" s="574">
        <v>2</v>
      </c>
      <c r="K140" s="562">
        <v>0</v>
      </c>
      <c r="L140" s="564">
        <v>0</v>
      </c>
      <c r="M140" s="564">
        <v>0</v>
      </c>
      <c r="N140" s="564">
        <v>0</v>
      </c>
      <c r="O140" s="574">
        <v>1</v>
      </c>
      <c r="P140" s="564">
        <v>0</v>
      </c>
      <c r="Q140" s="564">
        <v>0</v>
      </c>
      <c r="R140" s="564">
        <v>0</v>
      </c>
      <c r="S140" s="564">
        <v>0</v>
      </c>
      <c r="T140" s="564">
        <v>0</v>
      </c>
      <c r="U140" s="682">
        <v>0</v>
      </c>
      <c r="V140" s="166"/>
      <c r="W140" s="166"/>
    </row>
    <row r="141" spans="2:23" ht="37.15" customHeight="1">
      <c r="B141" s="27"/>
      <c r="C141" s="28"/>
      <c r="D141" s="11" t="s">
        <v>289</v>
      </c>
      <c r="E141" s="164" t="s">
        <v>249</v>
      </c>
      <c r="F141" s="164">
        <v>3</v>
      </c>
      <c r="G141" s="562">
        <v>0</v>
      </c>
      <c r="H141" s="562">
        <v>0</v>
      </c>
      <c r="I141" s="562">
        <v>0</v>
      </c>
      <c r="J141" s="574">
        <v>2</v>
      </c>
      <c r="K141" s="562">
        <v>0</v>
      </c>
      <c r="L141" s="564">
        <v>0</v>
      </c>
      <c r="M141" s="564">
        <v>0</v>
      </c>
      <c r="N141" s="564">
        <v>0</v>
      </c>
      <c r="O141" s="574">
        <v>1</v>
      </c>
      <c r="P141" s="564">
        <v>0</v>
      </c>
      <c r="Q141" s="564">
        <v>0</v>
      </c>
      <c r="R141" s="564">
        <v>0</v>
      </c>
      <c r="S141" s="564">
        <v>0</v>
      </c>
      <c r="T141" s="564">
        <v>0</v>
      </c>
      <c r="U141" s="682">
        <v>0</v>
      </c>
      <c r="V141" s="166"/>
      <c r="W141" s="166"/>
    </row>
    <row r="142" spans="2:23" ht="37.15" customHeight="1">
      <c r="B142" s="27"/>
      <c r="C142" s="28"/>
      <c r="D142" s="11" t="s">
        <v>289</v>
      </c>
      <c r="E142" s="164" t="s">
        <v>250</v>
      </c>
      <c r="F142" s="164">
        <v>3</v>
      </c>
      <c r="G142" s="562">
        <v>0</v>
      </c>
      <c r="H142" s="562">
        <v>0</v>
      </c>
      <c r="I142" s="562">
        <v>0</v>
      </c>
      <c r="J142" s="562">
        <v>0</v>
      </c>
      <c r="K142" s="562">
        <v>0</v>
      </c>
      <c r="L142" s="564">
        <v>0</v>
      </c>
      <c r="M142" s="564">
        <v>0</v>
      </c>
      <c r="N142" s="564">
        <v>0</v>
      </c>
      <c r="O142" s="564">
        <v>0</v>
      </c>
      <c r="P142" s="564">
        <v>0</v>
      </c>
      <c r="Q142" s="564">
        <v>0</v>
      </c>
      <c r="R142" s="564">
        <v>0</v>
      </c>
      <c r="S142" s="564">
        <v>0</v>
      </c>
      <c r="T142" s="564">
        <v>0</v>
      </c>
      <c r="U142" s="682">
        <v>0</v>
      </c>
      <c r="V142" s="166"/>
      <c r="W142" s="166"/>
    </row>
    <row r="143" spans="2:23" ht="37.15" customHeight="1">
      <c r="B143" s="27"/>
      <c r="C143" s="28"/>
      <c r="D143" s="11" t="s">
        <v>289</v>
      </c>
      <c r="E143" s="162" t="s">
        <v>245</v>
      </c>
      <c r="F143" s="162" t="s">
        <v>76</v>
      </c>
      <c r="G143" s="562">
        <v>61</v>
      </c>
      <c r="H143" s="562">
        <v>55</v>
      </c>
      <c r="I143" s="574">
        <v>70</v>
      </c>
      <c r="J143" s="562">
        <v>72</v>
      </c>
      <c r="K143" s="562">
        <v>86</v>
      </c>
      <c r="L143" s="564">
        <v>13</v>
      </c>
      <c r="M143" s="564">
        <v>36</v>
      </c>
      <c r="N143" s="564">
        <v>28</v>
      </c>
      <c r="O143" s="564">
        <v>22</v>
      </c>
      <c r="P143" s="564">
        <v>23</v>
      </c>
      <c r="Q143" s="564">
        <v>43</v>
      </c>
      <c r="R143" s="564">
        <v>44</v>
      </c>
      <c r="S143" s="564">
        <v>15</v>
      </c>
      <c r="T143" s="564">
        <v>19</v>
      </c>
      <c r="U143" s="682">
        <v>12</v>
      </c>
      <c r="V143" s="166"/>
      <c r="W143" s="166"/>
    </row>
    <row r="144" spans="2:23" ht="37.15" customHeight="1">
      <c r="B144" s="27"/>
      <c r="C144" s="28"/>
      <c r="D144" s="11" t="s">
        <v>289</v>
      </c>
      <c r="E144" s="164" t="s">
        <v>247</v>
      </c>
      <c r="F144" s="162" t="s">
        <v>76</v>
      </c>
      <c r="G144" s="562">
        <v>1</v>
      </c>
      <c r="H144" s="562">
        <v>0</v>
      </c>
      <c r="I144" s="562">
        <v>0</v>
      </c>
      <c r="J144" s="574">
        <v>3</v>
      </c>
      <c r="K144" s="574">
        <v>2</v>
      </c>
      <c r="L144" s="564">
        <v>0</v>
      </c>
      <c r="M144" s="564">
        <v>0</v>
      </c>
      <c r="N144" s="574">
        <v>1</v>
      </c>
      <c r="O144" s="574">
        <v>3</v>
      </c>
      <c r="P144" s="564">
        <v>0</v>
      </c>
      <c r="Q144" s="564">
        <v>0</v>
      </c>
      <c r="R144" s="564">
        <v>0</v>
      </c>
      <c r="S144" s="564">
        <v>0</v>
      </c>
      <c r="T144" s="564">
        <v>0</v>
      </c>
      <c r="U144" s="682">
        <v>0</v>
      </c>
      <c r="V144" s="166"/>
      <c r="W144" s="166"/>
    </row>
    <row r="145" spans="2:23" ht="37.15" customHeight="1">
      <c r="B145" s="27"/>
      <c r="C145" s="28"/>
      <c r="D145" s="11" t="s">
        <v>289</v>
      </c>
      <c r="E145" s="164" t="s">
        <v>248</v>
      </c>
      <c r="F145" s="162" t="s">
        <v>76</v>
      </c>
      <c r="G145" s="562">
        <v>0</v>
      </c>
      <c r="H145" s="574">
        <v>1</v>
      </c>
      <c r="I145" s="574">
        <v>1</v>
      </c>
      <c r="J145" s="574">
        <v>1</v>
      </c>
      <c r="K145" s="562">
        <v>0</v>
      </c>
      <c r="L145" s="564">
        <v>0</v>
      </c>
      <c r="M145" s="564">
        <v>0</v>
      </c>
      <c r="N145" s="564">
        <v>0</v>
      </c>
      <c r="O145" s="574">
        <v>2</v>
      </c>
      <c r="P145" s="564">
        <v>0</v>
      </c>
      <c r="Q145" s="564">
        <v>0</v>
      </c>
      <c r="R145" s="564">
        <v>0</v>
      </c>
      <c r="S145" s="564">
        <v>0</v>
      </c>
      <c r="T145" s="564">
        <v>1</v>
      </c>
      <c r="U145" s="682">
        <v>0</v>
      </c>
      <c r="V145" s="166"/>
      <c r="W145" s="166"/>
    </row>
    <row r="146" spans="2:23" ht="37.15" customHeight="1">
      <c r="B146" s="27"/>
      <c r="C146" s="28"/>
      <c r="D146" s="11" t="s">
        <v>289</v>
      </c>
      <c r="E146" s="164" t="s">
        <v>249</v>
      </c>
      <c r="F146" s="162" t="s">
        <v>76</v>
      </c>
      <c r="G146" s="562">
        <v>0</v>
      </c>
      <c r="H146" s="562">
        <v>0</v>
      </c>
      <c r="I146" s="562">
        <v>0</v>
      </c>
      <c r="J146" s="562">
        <v>0</v>
      </c>
      <c r="K146" s="562">
        <v>0</v>
      </c>
      <c r="L146" s="564">
        <v>0</v>
      </c>
      <c r="M146" s="564">
        <v>0</v>
      </c>
      <c r="N146" s="564">
        <v>0</v>
      </c>
      <c r="O146" s="574">
        <v>2</v>
      </c>
      <c r="P146" s="564">
        <v>0</v>
      </c>
      <c r="Q146" s="564">
        <v>0</v>
      </c>
      <c r="R146" s="564">
        <v>0</v>
      </c>
      <c r="S146" s="564">
        <v>0</v>
      </c>
      <c r="T146" s="564">
        <v>0</v>
      </c>
      <c r="U146" s="682">
        <v>0</v>
      </c>
      <c r="V146" s="166"/>
      <c r="W146" s="166"/>
    </row>
    <row r="147" spans="2:23" ht="37.15" customHeight="1">
      <c r="B147" s="27"/>
      <c r="C147" s="28"/>
      <c r="D147" s="11" t="s">
        <v>289</v>
      </c>
      <c r="E147" s="164" t="s">
        <v>250</v>
      </c>
      <c r="F147" s="162" t="s">
        <v>76</v>
      </c>
      <c r="G147" s="562">
        <v>0</v>
      </c>
      <c r="H147" s="562">
        <v>0</v>
      </c>
      <c r="I147" s="562">
        <v>0</v>
      </c>
      <c r="J147" s="562">
        <v>1</v>
      </c>
      <c r="K147" s="562">
        <v>0</v>
      </c>
      <c r="L147" s="562">
        <v>0</v>
      </c>
      <c r="M147" s="562">
        <v>0</v>
      </c>
      <c r="N147" s="562">
        <v>0</v>
      </c>
      <c r="O147" s="562">
        <v>0</v>
      </c>
      <c r="P147" s="562">
        <v>0</v>
      </c>
      <c r="Q147" s="562">
        <v>0</v>
      </c>
      <c r="R147" s="562">
        <v>0</v>
      </c>
      <c r="S147" s="562">
        <v>0</v>
      </c>
      <c r="T147" s="562">
        <v>0</v>
      </c>
      <c r="U147" s="682">
        <v>0</v>
      </c>
      <c r="V147" s="166"/>
      <c r="W147" s="166"/>
    </row>
    <row r="148" spans="2:23" ht="57.6">
      <c r="B148" s="11" t="s">
        <v>290</v>
      </c>
      <c r="C148" s="9" t="s">
        <v>291</v>
      </c>
      <c r="D148" s="11" t="s">
        <v>292</v>
      </c>
      <c r="E148" s="169" t="s">
        <v>259</v>
      </c>
      <c r="F148" s="169" t="s">
        <v>259</v>
      </c>
      <c r="G148" s="562">
        <v>0</v>
      </c>
      <c r="H148" s="562">
        <v>0</v>
      </c>
      <c r="I148" s="562">
        <v>0</v>
      </c>
      <c r="J148" s="562">
        <v>0</v>
      </c>
      <c r="K148" s="562">
        <v>0</v>
      </c>
      <c r="L148" s="562">
        <v>1</v>
      </c>
      <c r="M148" s="562">
        <v>0</v>
      </c>
      <c r="N148" s="562">
        <v>0</v>
      </c>
      <c r="O148" s="562">
        <v>0</v>
      </c>
      <c r="P148" s="562">
        <v>0</v>
      </c>
      <c r="Q148" s="562">
        <v>0</v>
      </c>
      <c r="R148" s="562">
        <v>0</v>
      </c>
      <c r="S148" s="562">
        <v>0</v>
      </c>
      <c r="T148" s="562">
        <v>0</v>
      </c>
      <c r="U148" s="682">
        <v>1</v>
      </c>
      <c r="V148" s="166"/>
      <c r="W148" s="166"/>
    </row>
    <row r="149" spans="2:23" ht="72">
      <c r="B149" s="11" t="s">
        <v>293</v>
      </c>
      <c r="C149" s="9" t="s">
        <v>294</v>
      </c>
      <c r="D149" s="11" t="s">
        <v>295</v>
      </c>
      <c r="E149" s="169" t="s">
        <v>259</v>
      </c>
      <c r="F149" s="169" t="s">
        <v>259</v>
      </c>
      <c r="G149" s="562">
        <v>0</v>
      </c>
      <c r="H149" s="562">
        <v>0</v>
      </c>
      <c r="I149" s="562">
        <v>0</v>
      </c>
      <c r="J149" s="562">
        <v>0</v>
      </c>
      <c r="K149" s="562">
        <v>1</v>
      </c>
      <c r="L149" s="562">
        <v>0</v>
      </c>
      <c r="M149" s="562">
        <v>1</v>
      </c>
      <c r="N149" s="562">
        <v>3</v>
      </c>
      <c r="O149" s="562">
        <v>0</v>
      </c>
      <c r="P149" s="562">
        <v>0</v>
      </c>
      <c r="Q149" s="562">
        <v>1</v>
      </c>
      <c r="R149" s="562">
        <v>0</v>
      </c>
      <c r="S149" s="562">
        <v>0</v>
      </c>
      <c r="T149" s="562">
        <v>1</v>
      </c>
      <c r="U149" s="682">
        <v>0</v>
      </c>
      <c r="V149" s="166"/>
      <c r="W149" s="166"/>
    </row>
    <row r="150" spans="2:23">
      <c r="G150" s="460"/>
      <c r="H150" s="460"/>
      <c r="I150" s="460"/>
      <c r="J150" s="460"/>
      <c r="K150" s="460"/>
      <c r="L150" s="460"/>
      <c r="M150" s="460"/>
      <c r="N150" s="460"/>
      <c r="O150" s="460"/>
      <c r="P150" s="460"/>
      <c r="Q150" s="460"/>
      <c r="R150" s="460"/>
      <c r="S150" s="460"/>
      <c r="T150" s="575"/>
      <c r="U150" s="683"/>
    </row>
    <row r="151" spans="2:23" ht="18">
      <c r="B151" s="258" t="s">
        <v>296</v>
      </c>
      <c r="D151" s="7"/>
      <c r="G151" s="460"/>
      <c r="H151" s="460"/>
      <c r="I151" s="460"/>
      <c r="J151" s="460"/>
      <c r="K151" s="460"/>
      <c r="L151" s="460"/>
      <c r="M151" s="460"/>
      <c r="N151" s="460"/>
      <c r="O151" s="460"/>
      <c r="P151" s="460"/>
      <c r="Q151" s="460"/>
      <c r="R151" s="460"/>
      <c r="S151" s="460"/>
      <c r="T151" s="575"/>
      <c r="U151" s="683"/>
    </row>
    <row r="152" spans="2:23">
      <c r="G152" s="460"/>
      <c r="H152" s="460"/>
      <c r="I152" s="460"/>
      <c r="J152" s="460"/>
      <c r="K152" s="460"/>
      <c r="L152" s="460"/>
      <c r="M152" s="460"/>
      <c r="N152" s="460"/>
      <c r="O152" s="460"/>
      <c r="P152" s="460"/>
      <c r="Q152" s="460"/>
      <c r="R152" s="460"/>
      <c r="S152" s="460"/>
      <c r="T152" s="575"/>
      <c r="U152" s="683"/>
    </row>
    <row r="153" spans="2:23">
      <c r="B153" s="9" t="s">
        <v>243</v>
      </c>
      <c r="C153" s="9" t="s">
        <v>44</v>
      </c>
      <c r="D153" s="237" t="s">
        <v>251</v>
      </c>
      <c r="E153" s="164" t="s">
        <v>297</v>
      </c>
      <c r="F153" s="164">
        <v>1</v>
      </c>
      <c r="G153" s="562">
        <v>0</v>
      </c>
      <c r="H153" s="562">
        <v>0</v>
      </c>
      <c r="I153" s="562">
        <v>0</v>
      </c>
      <c r="J153" s="562">
        <v>0</v>
      </c>
      <c r="K153" s="562">
        <v>0</v>
      </c>
      <c r="L153" s="563">
        <v>0</v>
      </c>
      <c r="M153" s="563">
        <v>0</v>
      </c>
      <c r="N153" s="563">
        <v>0</v>
      </c>
      <c r="O153" s="563">
        <v>0</v>
      </c>
      <c r="P153" s="564">
        <v>0</v>
      </c>
      <c r="Q153" s="564">
        <v>0</v>
      </c>
      <c r="R153" s="564">
        <v>0</v>
      </c>
      <c r="S153" s="564">
        <v>0</v>
      </c>
      <c r="T153" s="576">
        <v>0</v>
      </c>
      <c r="U153" s="682">
        <v>0</v>
      </c>
      <c r="V153" s="253"/>
      <c r="W153" s="253"/>
    </row>
    <row r="154" spans="2:23">
      <c r="D154" s="237" t="s">
        <v>251</v>
      </c>
      <c r="E154" s="164" t="s">
        <v>297</v>
      </c>
      <c r="F154" s="164">
        <v>2</v>
      </c>
      <c r="G154" s="562">
        <v>9</v>
      </c>
      <c r="H154" s="562">
        <v>40</v>
      </c>
      <c r="I154" s="562">
        <v>26</v>
      </c>
      <c r="J154" s="562">
        <v>12</v>
      </c>
      <c r="K154" s="562">
        <v>12</v>
      </c>
      <c r="L154" s="563">
        <v>0</v>
      </c>
      <c r="M154" s="563">
        <v>0</v>
      </c>
      <c r="N154" s="563">
        <v>1</v>
      </c>
      <c r="O154" s="563">
        <v>2</v>
      </c>
      <c r="P154" s="564">
        <v>3</v>
      </c>
      <c r="Q154" s="564">
        <v>2</v>
      </c>
      <c r="R154" s="563">
        <v>2</v>
      </c>
      <c r="S154" s="564">
        <v>2</v>
      </c>
      <c r="T154" s="576">
        <v>0</v>
      </c>
      <c r="U154" s="682">
        <v>1</v>
      </c>
      <c r="V154" s="253"/>
      <c r="W154" s="253"/>
    </row>
    <row r="155" spans="2:23">
      <c r="D155" s="237" t="s">
        <v>251</v>
      </c>
      <c r="E155" s="164" t="s">
        <v>297</v>
      </c>
      <c r="F155" s="164">
        <v>3</v>
      </c>
      <c r="G155" s="562">
        <v>8</v>
      </c>
      <c r="H155" s="562">
        <v>70</v>
      </c>
      <c r="I155" s="562">
        <v>74</v>
      </c>
      <c r="J155" s="562">
        <v>36</v>
      </c>
      <c r="K155" s="562">
        <v>21</v>
      </c>
      <c r="L155" s="563">
        <v>3</v>
      </c>
      <c r="M155" s="563">
        <v>6</v>
      </c>
      <c r="N155" s="563">
        <v>2</v>
      </c>
      <c r="O155" s="563">
        <v>1</v>
      </c>
      <c r="P155" s="564">
        <v>4</v>
      </c>
      <c r="Q155" s="564">
        <v>2</v>
      </c>
      <c r="R155" s="564">
        <v>7</v>
      </c>
      <c r="S155" s="564">
        <v>2</v>
      </c>
      <c r="T155" s="576">
        <v>0</v>
      </c>
      <c r="U155" s="682">
        <v>2</v>
      </c>
      <c r="V155" s="253"/>
      <c r="W155" s="253"/>
    </row>
    <row r="156" spans="2:23">
      <c r="D156" s="237" t="s">
        <v>251</v>
      </c>
      <c r="E156" s="164" t="s">
        <v>297</v>
      </c>
      <c r="F156" s="164" t="s">
        <v>76</v>
      </c>
      <c r="G156" s="562">
        <v>33</v>
      </c>
      <c r="H156" s="562">
        <v>276</v>
      </c>
      <c r="I156" s="562">
        <v>178</v>
      </c>
      <c r="J156" s="562">
        <v>95</v>
      </c>
      <c r="K156" s="562">
        <v>57</v>
      </c>
      <c r="L156" s="563">
        <v>4</v>
      </c>
      <c r="M156" s="563">
        <v>6</v>
      </c>
      <c r="N156" s="563">
        <v>11</v>
      </c>
      <c r="O156" s="563">
        <v>11</v>
      </c>
      <c r="P156" s="564">
        <v>19</v>
      </c>
      <c r="Q156" s="564">
        <v>25</v>
      </c>
      <c r="R156" s="564">
        <v>24</v>
      </c>
      <c r="S156" s="564">
        <v>10</v>
      </c>
      <c r="T156" s="576">
        <v>0</v>
      </c>
      <c r="U156" s="682">
        <v>3</v>
      </c>
      <c r="V156" s="253"/>
      <c r="W156" s="253"/>
    </row>
    <row r="157" spans="2:23">
      <c r="D157" s="237" t="s">
        <v>251</v>
      </c>
      <c r="E157" s="164" t="s">
        <v>297</v>
      </c>
      <c r="F157" s="164" t="s">
        <v>297</v>
      </c>
      <c r="G157" s="562">
        <v>3</v>
      </c>
      <c r="H157" s="562">
        <v>34</v>
      </c>
      <c r="I157" s="562">
        <v>41</v>
      </c>
      <c r="J157" s="562">
        <v>9</v>
      </c>
      <c r="K157" s="562">
        <v>5</v>
      </c>
      <c r="L157" s="563">
        <v>1</v>
      </c>
      <c r="M157" s="563">
        <v>0</v>
      </c>
      <c r="N157" s="563">
        <v>0</v>
      </c>
      <c r="O157" s="563">
        <v>2</v>
      </c>
      <c r="P157" s="564">
        <v>0</v>
      </c>
      <c r="Q157" s="564">
        <v>0</v>
      </c>
      <c r="R157" s="564">
        <v>1</v>
      </c>
      <c r="S157" s="564">
        <v>0</v>
      </c>
      <c r="T157" s="640">
        <v>0</v>
      </c>
      <c r="U157" s="682">
        <v>0</v>
      </c>
      <c r="V157" s="253"/>
      <c r="W157" s="253"/>
    </row>
    <row r="158" spans="2:23" ht="28.9">
      <c r="B158" s="9" t="s">
        <v>243</v>
      </c>
      <c r="C158" s="9" t="s">
        <v>63</v>
      </c>
      <c r="D158" s="237" t="s">
        <v>253</v>
      </c>
      <c r="E158" s="164" t="s">
        <v>297</v>
      </c>
      <c r="F158" s="164" t="s">
        <v>297</v>
      </c>
      <c r="G158" s="562">
        <v>1824</v>
      </c>
      <c r="H158" s="562">
        <v>511</v>
      </c>
      <c r="I158" s="562">
        <v>482</v>
      </c>
      <c r="J158" s="562">
        <v>504</v>
      </c>
      <c r="K158" s="562">
        <v>747</v>
      </c>
      <c r="L158" s="563">
        <v>113</v>
      </c>
      <c r="M158" s="563">
        <v>142</v>
      </c>
      <c r="N158" s="563">
        <v>124</v>
      </c>
      <c r="O158" s="563">
        <v>114</v>
      </c>
      <c r="P158" s="564">
        <v>119</v>
      </c>
      <c r="Q158" s="564">
        <v>124</v>
      </c>
      <c r="R158" s="564">
        <v>108</v>
      </c>
      <c r="S158" s="564">
        <v>165</v>
      </c>
      <c r="T158" s="576">
        <v>85</v>
      </c>
      <c r="U158" s="682">
        <v>120</v>
      </c>
      <c r="V158" s="253"/>
      <c r="W158" s="253"/>
    </row>
    <row r="159" spans="2:23" ht="28.9">
      <c r="B159" s="239" t="s">
        <v>243</v>
      </c>
      <c r="C159" s="238" t="s">
        <v>132</v>
      </c>
      <c r="D159" s="237" t="s">
        <v>255</v>
      </c>
      <c r="E159" s="164" t="s">
        <v>297</v>
      </c>
      <c r="F159" s="164" t="s">
        <v>297</v>
      </c>
      <c r="G159" s="562">
        <v>9</v>
      </c>
      <c r="H159" s="562">
        <v>16</v>
      </c>
      <c r="I159" s="562">
        <v>4</v>
      </c>
      <c r="J159" s="562">
        <v>14</v>
      </c>
      <c r="K159" s="562">
        <v>17</v>
      </c>
      <c r="L159" s="563">
        <v>0</v>
      </c>
      <c r="M159" s="563">
        <v>1</v>
      </c>
      <c r="N159" s="563">
        <v>4</v>
      </c>
      <c r="O159" s="563">
        <v>5</v>
      </c>
      <c r="P159" s="564">
        <v>3</v>
      </c>
      <c r="Q159" s="564">
        <v>0</v>
      </c>
      <c r="R159" s="564">
        <v>1</v>
      </c>
      <c r="S159" s="564">
        <v>6</v>
      </c>
      <c r="T159" s="576">
        <v>1</v>
      </c>
      <c r="U159" s="682">
        <v>0</v>
      </c>
      <c r="V159" s="253"/>
      <c r="W159" s="253"/>
    </row>
    <row r="160" spans="2:23">
      <c r="G160" s="247"/>
      <c r="H160" s="247"/>
      <c r="I160" s="247"/>
      <c r="J160" s="247"/>
      <c r="K160" s="247"/>
      <c r="L160" s="247"/>
      <c r="M160" s="247"/>
      <c r="N160" s="247"/>
      <c r="O160" s="247"/>
      <c r="P160" s="247"/>
      <c r="Q160" s="247"/>
      <c r="R160" s="247"/>
      <c r="S160" s="247"/>
      <c r="U160" s="250"/>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row r="232" spans="4:4">
      <c r="D232" s="7"/>
    </row>
    <row r="233" spans="4:4">
      <c r="D233" s="7"/>
    </row>
    <row r="234" spans="4:4">
      <c r="D234" s="7"/>
    </row>
    <row r="235" spans="4:4">
      <c r="D235" s="7"/>
    </row>
    <row r="236" spans="4:4">
      <c r="D236" s="7"/>
    </row>
    <row r="237" spans="4:4">
      <c r="D237" s="7"/>
    </row>
    <row r="238" spans="4:4">
      <c r="D238" s="7"/>
    </row>
    <row r="239" spans="4:4">
      <c r="D239" s="7"/>
    </row>
    <row r="240" spans="4:4">
      <c r="D240" s="7"/>
    </row>
    <row r="241" spans="4:4">
      <c r="D241" s="7"/>
    </row>
    <row r="242" spans="4:4">
      <c r="D242" s="7"/>
    </row>
    <row r="243" spans="4:4">
      <c r="D243" s="7"/>
    </row>
    <row r="244" spans="4:4">
      <c r="D244" s="7"/>
    </row>
    <row r="245" spans="4:4">
      <c r="D245" s="7"/>
    </row>
    <row r="246" spans="4:4">
      <c r="D246" s="7"/>
    </row>
    <row r="247" spans="4:4">
      <c r="D247" s="7"/>
    </row>
    <row r="248" spans="4:4">
      <c r="D248" s="7"/>
    </row>
    <row r="249" spans="4:4">
      <c r="D249" s="7"/>
    </row>
    <row r="250" spans="4:4">
      <c r="D250" s="7"/>
    </row>
    <row r="251" spans="4:4">
      <c r="D251" s="7"/>
    </row>
    <row r="252" spans="4:4">
      <c r="D252" s="7"/>
    </row>
    <row r="253" spans="4:4">
      <c r="D253" s="7"/>
    </row>
    <row r="254" spans="4:4">
      <c r="D254" s="7"/>
    </row>
    <row r="255" spans="4:4">
      <c r="D255" s="7"/>
    </row>
    <row r="256" spans="4:4">
      <c r="D256" s="7"/>
    </row>
    <row r="257" spans="4:4">
      <c r="D257" s="7"/>
    </row>
    <row r="258" spans="4:4">
      <c r="D258" s="7"/>
    </row>
    <row r="259" spans="4:4">
      <c r="D259" s="7"/>
    </row>
    <row r="260" spans="4:4">
      <c r="D260" s="7"/>
    </row>
    <row r="261" spans="4:4">
      <c r="D261" s="7"/>
    </row>
    <row r="262" spans="4:4">
      <c r="D262" s="7"/>
    </row>
    <row r="263" spans="4:4">
      <c r="D263" s="7"/>
    </row>
    <row r="264" spans="4:4">
      <c r="D264" s="7"/>
    </row>
    <row r="265" spans="4:4">
      <c r="D265" s="7"/>
    </row>
    <row r="266" spans="4:4">
      <c r="D266" s="7"/>
    </row>
    <row r="267" spans="4:4">
      <c r="D267" s="7"/>
    </row>
    <row r="268" spans="4:4">
      <c r="D268" s="7"/>
    </row>
    <row r="269" spans="4:4">
      <c r="D269" s="7"/>
    </row>
    <row r="270" spans="4:4">
      <c r="D270" s="7"/>
    </row>
    <row r="271" spans="4:4">
      <c r="D271" s="7"/>
    </row>
    <row r="272" spans="4:4">
      <c r="D272" s="7"/>
    </row>
    <row r="273" spans="4:4">
      <c r="D273" s="7"/>
    </row>
    <row r="274" spans="4:4">
      <c r="D274" s="7"/>
    </row>
    <row r="275" spans="4:4">
      <c r="D275" s="7"/>
    </row>
    <row r="276" spans="4:4">
      <c r="D276" s="7"/>
    </row>
    <row r="277" spans="4:4">
      <c r="D277" s="7"/>
    </row>
    <row r="278" spans="4:4">
      <c r="D278" s="7"/>
    </row>
    <row r="279" spans="4:4">
      <c r="D279" s="7"/>
    </row>
    <row r="280" spans="4:4">
      <c r="D280" s="7"/>
    </row>
    <row r="281" spans="4:4">
      <c r="D281" s="7"/>
    </row>
    <row r="282" spans="4:4">
      <c r="D282" s="7"/>
    </row>
    <row r="283" spans="4:4">
      <c r="D283" s="7"/>
    </row>
    <row r="284" spans="4:4">
      <c r="D284" s="7"/>
    </row>
    <row r="285" spans="4:4">
      <c r="D285" s="7"/>
    </row>
    <row r="286" spans="4:4">
      <c r="D286" s="7"/>
    </row>
    <row r="287" spans="4:4">
      <c r="D287" s="7"/>
    </row>
    <row r="288" spans="4:4">
      <c r="D288" s="7"/>
    </row>
    <row r="289" spans="4:4">
      <c r="D289" s="7"/>
    </row>
    <row r="290" spans="4:4">
      <c r="D290" s="7"/>
    </row>
    <row r="291" spans="4:4">
      <c r="D291" s="7"/>
    </row>
    <row r="292" spans="4:4">
      <c r="D292" s="7"/>
    </row>
    <row r="293" spans="4:4">
      <c r="D293" s="7"/>
    </row>
    <row r="294" spans="4:4">
      <c r="D294" s="7"/>
    </row>
    <row r="295" spans="4:4">
      <c r="D295" s="7"/>
    </row>
    <row r="296" spans="4:4">
      <c r="D296" s="7"/>
    </row>
    <row r="297" spans="4:4">
      <c r="D297" s="7"/>
    </row>
    <row r="298" spans="4:4">
      <c r="D298" s="7"/>
    </row>
    <row r="299" spans="4:4">
      <c r="D299" s="7"/>
    </row>
    <row r="300" spans="4:4">
      <c r="D300" s="7"/>
    </row>
    <row r="301" spans="4:4">
      <c r="D301" s="7"/>
    </row>
    <row r="302" spans="4:4">
      <c r="D302" s="7"/>
    </row>
    <row r="303" spans="4:4">
      <c r="D303" s="7"/>
    </row>
    <row r="304" spans="4:4">
      <c r="D304" s="7"/>
    </row>
    <row r="305" spans="4:4">
      <c r="D305" s="7"/>
    </row>
    <row r="306" spans="4:4">
      <c r="D306" s="7"/>
    </row>
    <row r="307" spans="4:4">
      <c r="D307" s="7"/>
    </row>
    <row r="308" spans="4:4">
      <c r="D308" s="7"/>
    </row>
    <row r="309" spans="4:4">
      <c r="D309" s="7"/>
    </row>
    <row r="310" spans="4:4">
      <c r="D310" s="7"/>
    </row>
    <row r="311" spans="4:4">
      <c r="D311" s="7"/>
    </row>
    <row r="312" spans="4:4">
      <c r="D312" s="7"/>
    </row>
    <row r="313" spans="4:4">
      <c r="D313" s="7"/>
    </row>
    <row r="314" spans="4:4">
      <c r="D314" s="7"/>
    </row>
    <row r="315" spans="4:4">
      <c r="D315" s="7"/>
    </row>
    <row r="316" spans="4:4">
      <c r="D316" s="7"/>
    </row>
    <row r="317" spans="4:4">
      <c r="D317" s="7"/>
    </row>
    <row r="318" spans="4:4">
      <c r="D318" s="7"/>
    </row>
    <row r="319" spans="4:4">
      <c r="D319" s="7"/>
    </row>
    <row r="320" spans="4:4">
      <c r="D320" s="7"/>
    </row>
    <row r="321" spans="4:4">
      <c r="D321" s="7"/>
    </row>
    <row r="322" spans="4:4">
      <c r="D322" s="7"/>
    </row>
    <row r="323" spans="4:4">
      <c r="D323" s="7"/>
    </row>
    <row r="324" spans="4:4">
      <c r="D324" s="7"/>
    </row>
    <row r="325" spans="4:4">
      <c r="D325" s="7"/>
    </row>
    <row r="326" spans="4:4">
      <c r="D326" s="7"/>
    </row>
    <row r="327" spans="4:4">
      <c r="D327" s="7"/>
    </row>
    <row r="328" spans="4:4">
      <c r="D328" s="7"/>
    </row>
    <row r="329" spans="4:4">
      <c r="D329" s="7"/>
    </row>
    <row r="330" spans="4:4">
      <c r="D330" s="7"/>
    </row>
    <row r="331" spans="4:4">
      <c r="D331" s="7"/>
    </row>
    <row r="332" spans="4:4">
      <c r="D332" s="7"/>
    </row>
    <row r="333" spans="4:4">
      <c r="D333" s="7"/>
    </row>
    <row r="334" spans="4:4">
      <c r="D334" s="7"/>
    </row>
    <row r="335" spans="4:4">
      <c r="D335" s="7"/>
    </row>
    <row r="336" spans="4:4">
      <c r="D336" s="7"/>
    </row>
    <row r="337" spans="4:4">
      <c r="D337" s="7"/>
    </row>
    <row r="338" spans="4:4">
      <c r="D338" s="7"/>
    </row>
    <row r="339" spans="4:4">
      <c r="D339" s="7"/>
    </row>
    <row r="340" spans="4:4">
      <c r="D340" s="7"/>
    </row>
    <row r="341" spans="4:4">
      <c r="D341" s="7"/>
    </row>
    <row r="342" spans="4:4">
      <c r="D342" s="7"/>
    </row>
    <row r="343" spans="4:4">
      <c r="D343" s="7"/>
    </row>
    <row r="344" spans="4:4">
      <c r="D344" s="7"/>
    </row>
    <row r="345" spans="4:4">
      <c r="D345" s="7"/>
    </row>
    <row r="346" spans="4:4">
      <c r="D346" s="7"/>
    </row>
    <row r="347" spans="4:4">
      <c r="D347" s="7"/>
    </row>
    <row r="348" spans="4:4">
      <c r="D348" s="7"/>
    </row>
    <row r="349" spans="4:4">
      <c r="D349" s="7"/>
    </row>
    <row r="350" spans="4:4">
      <c r="D350" s="7"/>
    </row>
    <row r="351" spans="4:4">
      <c r="D351" s="7"/>
    </row>
    <row r="352" spans="4:4">
      <c r="D352" s="7"/>
    </row>
    <row r="353" spans="4:4">
      <c r="D353" s="7"/>
    </row>
    <row r="354" spans="4:4">
      <c r="D354" s="7"/>
    </row>
    <row r="355" spans="4:4">
      <c r="D355" s="7"/>
    </row>
    <row r="356" spans="4:4">
      <c r="D356" s="7"/>
    </row>
    <row r="357" spans="4:4">
      <c r="D357" s="7"/>
    </row>
    <row r="358" spans="4:4">
      <c r="D358" s="7"/>
    </row>
    <row r="359" spans="4:4">
      <c r="D359" s="7"/>
    </row>
    <row r="360" spans="4:4">
      <c r="D360" s="7"/>
    </row>
    <row r="361" spans="4:4">
      <c r="D361" s="7"/>
    </row>
    <row r="362" spans="4:4">
      <c r="D362" s="7"/>
    </row>
    <row r="363" spans="4:4">
      <c r="D363" s="7"/>
    </row>
    <row r="364" spans="4:4">
      <c r="D364" s="7"/>
    </row>
    <row r="365" spans="4:4">
      <c r="D365" s="7"/>
    </row>
    <row r="366" spans="4:4">
      <c r="D366" s="7"/>
    </row>
    <row r="367" spans="4:4">
      <c r="D367" s="7"/>
    </row>
    <row r="368" spans="4:4">
      <c r="D368" s="7"/>
    </row>
    <row r="369" spans="4:4">
      <c r="D369" s="7"/>
    </row>
    <row r="370" spans="4:4">
      <c r="D370" s="7"/>
    </row>
    <row r="371" spans="4:4">
      <c r="D371" s="7"/>
    </row>
    <row r="372" spans="4:4">
      <c r="D372" s="7"/>
    </row>
    <row r="373" spans="4:4">
      <c r="D373" s="7"/>
    </row>
    <row r="374" spans="4:4">
      <c r="D374" s="7"/>
    </row>
    <row r="375" spans="4:4">
      <c r="D375" s="7"/>
    </row>
    <row r="376" spans="4:4">
      <c r="D376" s="7"/>
    </row>
    <row r="377" spans="4:4">
      <c r="D377" s="7"/>
    </row>
    <row r="378" spans="4:4">
      <c r="D378" s="7"/>
    </row>
    <row r="379" spans="4:4">
      <c r="D379" s="7"/>
    </row>
    <row r="380" spans="4:4">
      <c r="D380" s="7"/>
    </row>
    <row r="381" spans="4:4">
      <c r="D381" s="7"/>
    </row>
    <row r="382" spans="4:4">
      <c r="D382" s="7"/>
    </row>
    <row r="383" spans="4:4">
      <c r="D383" s="7"/>
    </row>
    <row r="384" spans="4:4">
      <c r="D384" s="7"/>
    </row>
    <row r="385" spans="4:4">
      <c r="D385" s="7"/>
    </row>
    <row r="386" spans="4:4">
      <c r="D386" s="7"/>
    </row>
    <row r="387" spans="4:4">
      <c r="D387" s="7"/>
    </row>
    <row r="388" spans="4:4">
      <c r="D388" s="7"/>
    </row>
    <row r="389" spans="4:4">
      <c r="D389" s="7"/>
    </row>
    <row r="390" spans="4:4">
      <c r="D390" s="7"/>
    </row>
    <row r="391" spans="4:4">
      <c r="D391" s="7"/>
    </row>
    <row r="392" spans="4:4">
      <c r="D392" s="7"/>
    </row>
    <row r="393" spans="4:4">
      <c r="D393" s="7"/>
    </row>
    <row r="394" spans="4:4">
      <c r="D394" s="7"/>
    </row>
    <row r="395" spans="4:4">
      <c r="D395" s="7"/>
    </row>
    <row r="396" spans="4:4">
      <c r="D396" s="7"/>
    </row>
    <row r="397" spans="4:4">
      <c r="D397" s="7"/>
    </row>
    <row r="398" spans="4:4">
      <c r="D398" s="7"/>
    </row>
    <row r="399" spans="4:4">
      <c r="D399" s="7"/>
    </row>
    <row r="400" spans="4:4">
      <c r="D400" s="7"/>
    </row>
    <row r="401" spans="4:4">
      <c r="D401" s="7"/>
    </row>
    <row r="402" spans="4:4">
      <c r="D402" s="7"/>
    </row>
    <row r="403" spans="4:4">
      <c r="D403" s="7"/>
    </row>
    <row r="404" spans="4:4">
      <c r="D404" s="7"/>
    </row>
    <row r="405" spans="4:4">
      <c r="D405" s="7"/>
    </row>
    <row r="406" spans="4:4">
      <c r="D406" s="7"/>
    </row>
    <row r="407" spans="4:4">
      <c r="D407" s="7"/>
    </row>
    <row r="408" spans="4:4">
      <c r="D408" s="7"/>
    </row>
    <row r="409" spans="4:4">
      <c r="D409" s="7"/>
    </row>
    <row r="410" spans="4:4">
      <c r="D410" s="7"/>
    </row>
    <row r="411" spans="4:4">
      <c r="D411" s="7"/>
    </row>
    <row r="412" spans="4:4">
      <c r="D412" s="7"/>
    </row>
    <row r="413" spans="4:4">
      <c r="D413" s="7"/>
    </row>
    <row r="414" spans="4:4">
      <c r="D414" s="7"/>
    </row>
    <row r="415" spans="4:4">
      <c r="D415" s="7"/>
    </row>
    <row r="416" spans="4:4">
      <c r="D416" s="7"/>
    </row>
    <row r="417" spans="4:4">
      <c r="D417" s="7"/>
    </row>
    <row r="418" spans="4:4">
      <c r="D418" s="7"/>
    </row>
    <row r="419" spans="4:4">
      <c r="D419" s="7"/>
    </row>
    <row r="420" spans="4:4">
      <c r="D420" s="7"/>
    </row>
    <row r="421" spans="4:4">
      <c r="D421" s="7"/>
    </row>
    <row r="422" spans="4:4">
      <c r="D422" s="7"/>
    </row>
    <row r="423" spans="4:4">
      <c r="D423" s="7"/>
    </row>
    <row r="424" spans="4:4">
      <c r="D424" s="7"/>
    </row>
    <row r="425" spans="4:4">
      <c r="D425" s="7"/>
    </row>
    <row r="426" spans="4:4">
      <c r="D426" s="7"/>
    </row>
    <row r="427" spans="4:4">
      <c r="D427" s="7"/>
    </row>
    <row r="428" spans="4:4">
      <c r="D428" s="7"/>
    </row>
    <row r="429" spans="4:4">
      <c r="D429" s="7"/>
    </row>
    <row r="430" spans="4:4">
      <c r="D430" s="7"/>
    </row>
    <row r="431" spans="4:4">
      <c r="D431" s="7"/>
    </row>
    <row r="432" spans="4:4">
      <c r="D432" s="7"/>
    </row>
    <row r="433" spans="4:4">
      <c r="D433" s="7"/>
    </row>
    <row r="434" spans="4:4">
      <c r="D434" s="7"/>
    </row>
    <row r="435" spans="4:4">
      <c r="D435" s="7"/>
    </row>
    <row r="436" spans="4:4">
      <c r="D436" s="7"/>
    </row>
    <row r="437" spans="4:4">
      <c r="D437" s="7"/>
    </row>
    <row r="438" spans="4:4">
      <c r="D438" s="7"/>
    </row>
    <row r="439" spans="4:4">
      <c r="D439" s="7"/>
    </row>
    <row r="440" spans="4:4">
      <c r="D440" s="7"/>
    </row>
    <row r="441" spans="4:4">
      <c r="D441" s="7"/>
    </row>
    <row r="442" spans="4:4">
      <c r="D442" s="7"/>
    </row>
    <row r="443" spans="4:4">
      <c r="D443" s="7"/>
    </row>
    <row r="444" spans="4:4">
      <c r="D444" s="7"/>
    </row>
    <row r="445" spans="4:4">
      <c r="D445" s="7"/>
    </row>
    <row r="446" spans="4:4">
      <c r="D446" s="7"/>
    </row>
    <row r="447" spans="4:4">
      <c r="D447" s="7"/>
    </row>
    <row r="448" spans="4:4">
      <c r="D448" s="7"/>
    </row>
    <row r="449" spans="4:4">
      <c r="D449" s="7"/>
    </row>
    <row r="450" spans="4:4">
      <c r="D450" s="7"/>
    </row>
    <row r="451" spans="4:4">
      <c r="D451" s="7"/>
    </row>
    <row r="452" spans="4:4">
      <c r="D452" s="7"/>
    </row>
    <row r="453" spans="4:4">
      <c r="D453" s="7"/>
    </row>
    <row r="454" spans="4:4">
      <c r="D454" s="7"/>
    </row>
    <row r="455" spans="4:4">
      <c r="D455" s="7"/>
    </row>
    <row r="456" spans="4:4">
      <c r="D456" s="7"/>
    </row>
    <row r="457" spans="4:4">
      <c r="D457" s="7"/>
    </row>
    <row r="458" spans="4:4">
      <c r="D458" s="7"/>
    </row>
    <row r="459" spans="4:4">
      <c r="D459" s="7"/>
    </row>
    <row r="460" spans="4:4">
      <c r="D460" s="7"/>
    </row>
    <row r="461" spans="4:4">
      <c r="D461" s="7"/>
    </row>
    <row r="462" spans="4:4">
      <c r="D462" s="7"/>
    </row>
    <row r="463" spans="4:4">
      <c r="D463" s="7"/>
    </row>
    <row r="464" spans="4:4">
      <c r="D464" s="7"/>
    </row>
    <row r="465" spans="4:4">
      <c r="D465" s="7"/>
    </row>
    <row r="466" spans="4:4">
      <c r="D466" s="7"/>
    </row>
    <row r="467" spans="4:4">
      <c r="D467" s="7"/>
    </row>
    <row r="468" spans="4:4">
      <c r="D468" s="7"/>
    </row>
    <row r="469" spans="4:4">
      <c r="D469" s="7"/>
    </row>
    <row r="470" spans="4:4">
      <c r="D470" s="7"/>
    </row>
    <row r="471" spans="4:4">
      <c r="D471" s="7"/>
    </row>
    <row r="472" spans="4:4">
      <c r="D472" s="7"/>
    </row>
    <row r="473" spans="4:4">
      <c r="D473" s="7"/>
    </row>
    <row r="474" spans="4:4">
      <c r="D474" s="7"/>
    </row>
    <row r="475" spans="4:4">
      <c r="D475" s="7"/>
    </row>
    <row r="476" spans="4:4">
      <c r="D476" s="7"/>
    </row>
    <row r="477" spans="4:4">
      <c r="D477" s="7"/>
    </row>
    <row r="478" spans="4:4">
      <c r="D478" s="7"/>
    </row>
    <row r="479" spans="4:4">
      <c r="D479" s="7"/>
    </row>
    <row r="480" spans="4:4">
      <c r="D480" s="7"/>
    </row>
    <row r="481" spans="4:4">
      <c r="D481" s="7"/>
    </row>
    <row r="482" spans="4:4">
      <c r="D482" s="7"/>
    </row>
    <row r="483" spans="4:4">
      <c r="D483" s="7"/>
    </row>
    <row r="484" spans="4:4">
      <c r="D484" s="7"/>
    </row>
    <row r="485" spans="4:4">
      <c r="D485" s="7"/>
    </row>
    <row r="486" spans="4:4">
      <c r="D486" s="7"/>
    </row>
    <row r="487" spans="4:4">
      <c r="D487" s="7"/>
    </row>
    <row r="488" spans="4:4">
      <c r="D488" s="7"/>
    </row>
    <row r="489" spans="4:4">
      <c r="D489" s="7"/>
    </row>
    <row r="490" spans="4:4">
      <c r="D490" s="7"/>
    </row>
    <row r="491" spans="4:4">
      <c r="D491" s="7"/>
    </row>
    <row r="492" spans="4:4">
      <c r="D492" s="7"/>
    </row>
    <row r="493" spans="4:4">
      <c r="D493" s="7"/>
    </row>
    <row r="494" spans="4:4">
      <c r="D494" s="7"/>
    </row>
    <row r="495" spans="4:4">
      <c r="D495" s="7"/>
    </row>
    <row r="496" spans="4:4">
      <c r="D496" s="7"/>
    </row>
    <row r="497" spans="4:4">
      <c r="D497" s="7"/>
    </row>
    <row r="498" spans="4:4">
      <c r="D498" s="7"/>
    </row>
    <row r="499" spans="4:4">
      <c r="D499" s="7"/>
    </row>
    <row r="500" spans="4:4">
      <c r="D500" s="7"/>
    </row>
    <row r="501" spans="4:4">
      <c r="D501" s="7"/>
    </row>
    <row r="502" spans="4:4">
      <c r="D502" s="7"/>
    </row>
    <row r="503" spans="4:4">
      <c r="D503" s="7"/>
    </row>
    <row r="504" spans="4:4">
      <c r="D504" s="7"/>
    </row>
    <row r="505" spans="4:4">
      <c r="D505" s="7"/>
    </row>
    <row r="506" spans="4:4">
      <c r="D506" s="7"/>
    </row>
    <row r="507" spans="4:4">
      <c r="D507" s="7"/>
    </row>
    <row r="508" spans="4:4">
      <c r="D508" s="7"/>
    </row>
    <row r="509" spans="4:4">
      <c r="D509" s="7"/>
    </row>
    <row r="510" spans="4:4">
      <c r="D510" s="7"/>
    </row>
    <row r="511" spans="4:4">
      <c r="D511" s="7"/>
    </row>
    <row r="512" spans="4:4">
      <c r="D512" s="7"/>
    </row>
    <row r="513" spans="4:4">
      <c r="D513" s="7"/>
    </row>
    <row r="514" spans="4:4">
      <c r="D514" s="7"/>
    </row>
    <row r="515" spans="4:4">
      <c r="D515" s="7"/>
    </row>
    <row r="516" spans="4:4">
      <c r="D516" s="7"/>
    </row>
    <row r="517" spans="4:4">
      <c r="D517" s="7"/>
    </row>
    <row r="518" spans="4:4">
      <c r="D518" s="7"/>
    </row>
    <row r="519" spans="4:4">
      <c r="D519" s="7"/>
    </row>
    <row r="520" spans="4:4">
      <c r="D520" s="7"/>
    </row>
    <row r="521" spans="4:4">
      <c r="D521" s="7"/>
    </row>
    <row r="522" spans="4:4">
      <c r="D522" s="7"/>
    </row>
    <row r="523" spans="4:4">
      <c r="D523" s="7"/>
    </row>
    <row r="524" spans="4:4">
      <c r="D524" s="7"/>
    </row>
    <row r="525" spans="4:4">
      <c r="D525" s="7"/>
    </row>
    <row r="526" spans="4:4">
      <c r="D526" s="7"/>
    </row>
    <row r="527" spans="4:4">
      <c r="D527" s="7"/>
    </row>
    <row r="528" spans="4:4">
      <c r="D528" s="7"/>
    </row>
    <row r="529" spans="4:4">
      <c r="D529" s="7"/>
    </row>
    <row r="530" spans="4:4">
      <c r="D530" s="7"/>
    </row>
    <row r="531" spans="4:4">
      <c r="D531" s="7"/>
    </row>
    <row r="532" spans="4:4">
      <c r="D532" s="7"/>
    </row>
    <row r="533" spans="4:4">
      <c r="D533" s="7"/>
    </row>
    <row r="534" spans="4:4">
      <c r="D534" s="7"/>
    </row>
    <row r="535" spans="4:4">
      <c r="D535" s="7"/>
    </row>
    <row r="536" spans="4:4">
      <c r="D536" s="7"/>
    </row>
    <row r="537" spans="4:4">
      <c r="D537" s="7"/>
    </row>
    <row r="538" spans="4:4">
      <c r="D538" s="7"/>
    </row>
    <row r="539" spans="4:4">
      <c r="D539" s="7"/>
    </row>
    <row r="540" spans="4:4">
      <c r="D540" s="7"/>
    </row>
    <row r="541" spans="4:4">
      <c r="D541" s="7"/>
    </row>
    <row r="542" spans="4:4">
      <c r="D542" s="7"/>
    </row>
    <row r="543" spans="4:4">
      <c r="D543" s="7"/>
    </row>
    <row r="544" spans="4:4">
      <c r="D544" s="7"/>
    </row>
    <row r="545" spans="4:4">
      <c r="D545" s="7"/>
    </row>
    <row r="546" spans="4:4">
      <c r="D546" s="7"/>
    </row>
    <row r="547" spans="4:4">
      <c r="D547" s="7"/>
    </row>
    <row r="548" spans="4:4">
      <c r="D548" s="7"/>
    </row>
    <row r="549" spans="4:4">
      <c r="D549" s="7"/>
    </row>
    <row r="550" spans="4:4">
      <c r="D550" s="7"/>
    </row>
    <row r="551" spans="4:4">
      <c r="D551" s="7"/>
    </row>
    <row r="552" spans="4:4">
      <c r="D552" s="7"/>
    </row>
    <row r="553" spans="4:4">
      <c r="D553" s="7"/>
    </row>
    <row r="554" spans="4:4">
      <c r="D554" s="7"/>
    </row>
    <row r="555" spans="4:4">
      <c r="D555" s="7"/>
    </row>
    <row r="556" spans="4:4">
      <c r="D556" s="7"/>
    </row>
    <row r="557" spans="4:4">
      <c r="D557" s="7"/>
    </row>
    <row r="558" spans="4:4">
      <c r="D558" s="7"/>
    </row>
    <row r="559" spans="4:4">
      <c r="D559" s="7"/>
    </row>
    <row r="560" spans="4:4">
      <c r="D560" s="7"/>
    </row>
    <row r="561" spans="4:4">
      <c r="D561" s="7"/>
    </row>
    <row r="562" spans="4:4">
      <c r="D562" s="7"/>
    </row>
    <row r="563" spans="4:4">
      <c r="D563" s="7"/>
    </row>
    <row r="564" spans="4:4">
      <c r="D564" s="7"/>
    </row>
    <row r="565" spans="4:4">
      <c r="D565" s="7"/>
    </row>
    <row r="566" spans="4:4">
      <c r="D566" s="7"/>
    </row>
    <row r="567" spans="4:4">
      <c r="D567" s="7"/>
    </row>
    <row r="568" spans="4:4">
      <c r="D568" s="7"/>
    </row>
    <row r="569" spans="4:4">
      <c r="D569" s="7"/>
    </row>
    <row r="570" spans="4:4">
      <c r="D570" s="7"/>
    </row>
    <row r="571" spans="4:4">
      <c r="D571" s="7"/>
    </row>
    <row r="572" spans="4:4">
      <c r="D572" s="7"/>
    </row>
    <row r="573" spans="4:4">
      <c r="D573" s="7"/>
    </row>
    <row r="574" spans="4:4">
      <c r="D574" s="7"/>
    </row>
    <row r="575" spans="4:4">
      <c r="D575" s="7"/>
    </row>
    <row r="576" spans="4:4">
      <c r="D576" s="7"/>
    </row>
    <row r="577" spans="4:4">
      <c r="D577" s="7"/>
    </row>
    <row r="578" spans="4:4">
      <c r="D578" s="7"/>
    </row>
    <row r="579" spans="4:4">
      <c r="D579" s="7"/>
    </row>
    <row r="580" spans="4:4">
      <c r="D580" s="7"/>
    </row>
    <row r="581" spans="4:4">
      <c r="D581" s="7"/>
    </row>
    <row r="582" spans="4:4">
      <c r="D582" s="7"/>
    </row>
    <row r="583" spans="4:4">
      <c r="D583" s="7"/>
    </row>
    <row r="584" spans="4:4">
      <c r="D584" s="7"/>
    </row>
    <row r="585" spans="4:4">
      <c r="D585" s="7"/>
    </row>
    <row r="586" spans="4:4">
      <c r="D586" s="7"/>
    </row>
    <row r="587" spans="4:4">
      <c r="D587" s="7"/>
    </row>
    <row r="588" spans="4:4">
      <c r="D588" s="7"/>
    </row>
    <row r="589" spans="4:4">
      <c r="D589" s="7"/>
    </row>
    <row r="590" spans="4:4">
      <c r="D590" s="7"/>
    </row>
    <row r="591" spans="4:4">
      <c r="D591" s="7"/>
    </row>
    <row r="592" spans="4:4">
      <c r="D592" s="7"/>
    </row>
    <row r="593" spans="4:4">
      <c r="D593" s="7"/>
    </row>
    <row r="594" spans="4:4">
      <c r="D594" s="7"/>
    </row>
    <row r="595" spans="4:4">
      <c r="D595" s="7"/>
    </row>
    <row r="596" spans="4:4">
      <c r="D596" s="7"/>
    </row>
    <row r="597" spans="4:4">
      <c r="D597" s="7"/>
    </row>
    <row r="598" spans="4:4">
      <c r="D598" s="7"/>
    </row>
    <row r="599" spans="4:4">
      <c r="D599" s="7"/>
    </row>
    <row r="600" spans="4:4">
      <c r="D600" s="7"/>
    </row>
    <row r="601" spans="4:4">
      <c r="D601" s="7"/>
    </row>
    <row r="602" spans="4:4">
      <c r="D602" s="7"/>
    </row>
    <row r="603" spans="4:4">
      <c r="D603" s="7"/>
    </row>
    <row r="604" spans="4:4">
      <c r="D604" s="7"/>
    </row>
    <row r="605" spans="4:4">
      <c r="D605" s="7"/>
    </row>
    <row r="606" spans="4:4">
      <c r="D606" s="7"/>
    </row>
    <row r="607" spans="4:4">
      <c r="D607" s="7"/>
    </row>
    <row r="608" spans="4:4">
      <c r="D608" s="7"/>
    </row>
    <row r="609" spans="4:4">
      <c r="D609" s="7"/>
    </row>
    <row r="610" spans="4:4">
      <c r="D610" s="7"/>
    </row>
    <row r="611" spans="4:4">
      <c r="D611" s="7"/>
    </row>
    <row r="612" spans="4:4">
      <c r="D612" s="7"/>
    </row>
    <row r="613" spans="4:4">
      <c r="D613" s="7"/>
    </row>
    <row r="614" spans="4:4">
      <c r="D614" s="7"/>
    </row>
    <row r="615" spans="4:4">
      <c r="D615" s="7"/>
    </row>
    <row r="616" spans="4:4">
      <c r="D616" s="7"/>
    </row>
    <row r="617" spans="4:4">
      <c r="D617" s="7"/>
    </row>
    <row r="618" spans="4:4">
      <c r="D618" s="7"/>
    </row>
    <row r="619" spans="4:4">
      <c r="D619" s="7"/>
    </row>
    <row r="620" spans="4:4">
      <c r="D620" s="7"/>
    </row>
    <row r="621" spans="4:4">
      <c r="D621" s="7"/>
    </row>
    <row r="622" spans="4:4">
      <c r="D622" s="7"/>
    </row>
    <row r="623" spans="4:4">
      <c r="D623" s="7"/>
    </row>
    <row r="624" spans="4:4">
      <c r="D624" s="7"/>
    </row>
    <row r="625" spans="4:4">
      <c r="D625" s="7"/>
    </row>
    <row r="626" spans="4:4">
      <c r="D626" s="7"/>
    </row>
    <row r="627" spans="4:4">
      <c r="D627" s="7"/>
    </row>
    <row r="628" spans="4:4">
      <c r="D628" s="7"/>
    </row>
    <row r="629" spans="4:4">
      <c r="D629" s="7"/>
    </row>
    <row r="630" spans="4:4">
      <c r="D630" s="7"/>
    </row>
    <row r="631" spans="4:4">
      <c r="D631" s="7"/>
    </row>
    <row r="632" spans="4:4">
      <c r="D632" s="7"/>
    </row>
    <row r="633" spans="4:4">
      <c r="D633" s="7"/>
    </row>
    <row r="634" spans="4:4">
      <c r="D634" s="7"/>
    </row>
    <row r="635" spans="4:4">
      <c r="D635" s="7"/>
    </row>
    <row r="636" spans="4:4">
      <c r="D636" s="7"/>
    </row>
    <row r="637" spans="4:4">
      <c r="D637" s="7"/>
    </row>
    <row r="638" spans="4:4">
      <c r="D638" s="7"/>
    </row>
    <row r="639" spans="4:4">
      <c r="D639" s="7"/>
    </row>
    <row r="640" spans="4:4">
      <c r="D640" s="7"/>
    </row>
    <row r="641" spans="4:4">
      <c r="D641" s="7"/>
    </row>
    <row r="642" spans="4:4">
      <c r="D642" s="7"/>
    </row>
    <row r="643" spans="4:4">
      <c r="D643" s="7"/>
    </row>
    <row r="644" spans="4:4">
      <c r="D644" s="7"/>
    </row>
    <row r="645" spans="4:4">
      <c r="D645" s="7"/>
    </row>
    <row r="646" spans="4:4">
      <c r="D646" s="7"/>
    </row>
    <row r="647" spans="4:4">
      <c r="D647" s="7"/>
    </row>
    <row r="648" spans="4:4">
      <c r="D648" s="7"/>
    </row>
    <row r="649" spans="4:4">
      <c r="D649" s="7"/>
    </row>
    <row r="650" spans="4:4">
      <c r="D650" s="7"/>
    </row>
    <row r="651" spans="4:4">
      <c r="D651" s="7"/>
    </row>
    <row r="652" spans="4:4">
      <c r="D652" s="7"/>
    </row>
    <row r="653" spans="4:4">
      <c r="D653" s="7"/>
    </row>
    <row r="654" spans="4:4">
      <c r="D654" s="7"/>
    </row>
    <row r="655" spans="4:4">
      <c r="D655" s="7"/>
    </row>
    <row r="656" spans="4:4">
      <c r="D656" s="7"/>
    </row>
    <row r="657" spans="4:4">
      <c r="D657" s="7"/>
    </row>
    <row r="658" spans="4:4">
      <c r="D658" s="7"/>
    </row>
    <row r="659" spans="4:4">
      <c r="D659" s="7"/>
    </row>
    <row r="660" spans="4:4">
      <c r="D660" s="7"/>
    </row>
    <row r="661" spans="4:4">
      <c r="D661" s="7"/>
    </row>
    <row r="662" spans="4:4">
      <c r="D662" s="7"/>
    </row>
    <row r="663" spans="4:4">
      <c r="D663" s="7"/>
    </row>
    <row r="664" spans="4:4">
      <c r="D664" s="7"/>
    </row>
    <row r="665" spans="4:4">
      <c r="D665" s="7"/>
    </row>
    <row r="666" spans="4:4">
      <c r="D666" s="7"/>
    </row>
    <row r="667" spans="4:4">
      <c r="D667" s="7"/>
    </row>
    <row r="668" spans="4:4">
      <c r="D668" s="7"/>
    </row>
    <row r="669" spans="4:4">
      <c r="D669" s="7"/>
    </row>
    <row r="670" spans="4:4">
      <c r="D670" s="7"/>
    </row>
    <row r="671" spans="4:4">
      <c r="D671" s="7"/>
    </row>
    <row r="672" spans="4:4">
      <c r="D672" s="7"/>
    </row>
    <row r="673" spans="4:4">
      <c r="D673" s="7"/>
    </row>
    <row r="674" spans="4:4">
      <c r="D674" s="7"/>
    </row>
    <row r="675" spans="4:4">
      <c r="D675" s="7"/>
    </row>
    <row r="676" spans="4:4">
      <c r="D676" s="7"/>
    </row>
    <row r="677" spans="4:4">
      <c r="D677" s="7"/>
    </row>
    <row r="678" spans="4:4">
      <c r="D678" s="7"/>
    </row>
    <row r="679" spans="4:4">
      <c r="D679" s="7"/>
    </row>
    <row r="680" spans="4:4">
      <c r="D680" s="7"/>
    </row>
    <row r="681" spans="4:4">
      <c r="D681" s="7"/>
    </row>
    <row r="682" spans="4:4">
      <c r="D682" s="7"/>
    </row>
    <row r="683" spans="4:4">
      <c r="D683" s="7"/>
    </row>
    <row r="684" spans="4:4">
      <c r="D684" s="7"/>
    </row>
    <row r="685" spans="4:4">
      <c r="D685" s="7"/>
    </row>
    <row r="686" spans="4:4">
      <c r="D686" s="7"/>
    </row>
    <row r="687" spans="4:4">
      <c r="D687" s="7"/>
    </row>
    <row r="688" spans="4:4">
      <c r="D688" s="7"/>
    </row>
    <row r="689" spans="4:4">
      <c r="D689" s="7"/>
    </row>
    <row r="690" spans="4:4">
      <c r="D690" s="7"/>
    </row>
    <row r="691" spans="4:4">
      <c r="D691" s="7"/>
    </row>
    <row r="692" spans="4:4">
      <c r="D692" s="7"/>
    </row>
    <row r="693" spans="4:4">
      <c r="D693" s="7"/>
    </row>
    <row r="694" spans="4:4">
      <c r="D694" s="7"/>
    </row>
    <row r="695" spans="4:4">
      <c r="D695" s="7"/>
    </row>
    <row r="696" spans="4:4">
      <c r="D696" s="7"/>
    </row>
    <row r="697" spans="4:4">
      <c r="D697" s="7"/>
    </row>
    <row r="698" spans="4:4">
      <c r="D698" s="7"/>
    </row>
    <row r="699" spans="4:4">
      <c r="D699" s="7"/>
    </row>
    <row r="700" spans="4:4">
      <c r="D700" s="7"/>
    </row>
    <row r="701" spans="4:4">
      <c r="D701" s="7"/>
    </row>
    <row r="702" spans="4:4">
      <c r="D702" s="7"/>
    </row>
    <row r="703" spans="4:4">
      <c r="D703" s="7"/>
    </row>
    <row r="704" spans="4:4">
      <c r="D704" s="7"/>
    </row>
    <row r="705" spans="4:4">
      <c r="D705" s="7"/>
    </row>
    <row r="706" spans="4:4">
      <c r="D706" s="7"/>
    </row>
    <row r="707" spans="4:4">
      <c r="D707" s="7"/>
    </row>
    <row r="708" spans="4:4">
      <c r="D708" s="7"/>
    </row>
    <row r="709" spans="4:4">
      <c r="D709" s="7"/>
    </row>
    <row r="710" spans="4:4">
      <c r="D710" s="7"/>
    </row>
    <row r="711" spans="4:4">
      <c r="D711" s="7"/>
    </row>
    <row r="712" spans="4:4">
      <c r="D712" s="7"/>
    </row>
    <row r="713" spans="4:4">
      <c r="D713" s="7"/>
    </row>
    <row r="714" spans="4:4">
      <c r="D714" s="7"/>
    </row>
    <row r="715" spans="4:4">
      <c r="D715" s="7"/>
    </row>
    <row r="716" spans="4:4">
      <c r="D716" s="7"/>
    </row>
    <row r="717" spans="4:4">
      <c r="D717" s="7"/>
    </row>
    <row r="718" spans="4:4">
      <c r="D718" s="7"/>
    </row>
    <row r="719" spans="4:4">
      <c r="D719" s="7"/>
    </row>
    <row r="720" spans="4:4">
      <c r="D720" s="7"/>
    </row>
    <row r="721" spans="4:4">
      <c r="D721" s="7"/>
    </row>
    <row r="722" spans="4:4">
      <c r="D722" s="7"/>
    </row>
    <row r="723" spans="4:4">
      <c r="D723" s="7"/>
    </row>
    <row r="724" spans="4:4">
      <c r="D724" s="7"/>
    </row>
    <row r="725" spans="4:4">
      <c r="D725" s="7"/>
    </row>
    <row r="726" spans="4:4">
      <c r="D726" s="7"/>
    </row>
    <row r="727" spans="4:4">
      <c r="D727" s="7"/>
    </row>
    <row r="728" spans="4:4">
      <c r="D728" s="7"/>
    </row>
    <row r="729" spans="4:4">
      <c r="D729" s="7"/>
    </row>
    <row r="730" spans="4:4">
      <c r="D730" s="7"/>
    </row>
    <row r="731" spans="4:4">
      <c r="D731" s="7"/>
    </row>
    <row r="732" spans="4:4">
      <c r="D732" s="7"/>
    </row>
    <row r="733" spans="4:4">
      <c r="D733" s="7"/>
    </row>
    <row r="734" spans="4:4">
      <c r="D734" s="7"/>
    </row>
    <row r="735" spans="4:4">
      <c r="D735" s="7"/>
    </row>
    <row r="736" spans="4:4">
      <c r="D736" s="7"/>
    </row>
    <row r="737" spans="4:4">
      <c r="D737" s="7"/>
    </row>
    <row r="738" spans="4:4">
      <c r="D738" s="7"/>
    </row>
    <row r="739" spans="4:4">
      <c r="D739" s="7"/>
    </row>
    <row r="740" spans="4:4">
      <c r="D740" s="7"/>
    </row>
    <row r="741" spans="4:4">
      <c r="D741" s="7"/>
    </row>
    <row r="742" spans="4:4">
      <c r="D742" s="7"/>
    </row>
    <row r="743" spans="4:4">
      <c r="D743" s="7"/>
    </row>
    <row r="744" spans="4:4">
      <c r="D744" s="7"/>
    </row>
    <row r="745" spans="4:4">
      <c r="D745" s="7"/>
    </row>
    <row r="746" spans="4:4">
      <c r="D746" s="7"/>
    </row>
    <row r="747" spans="4:4">
      <c r="D747" s="7"/>
    </row>
    <row r="748" spans="4:4">
      <c r="D748" s="7"/>
    </row>
    <row r="749" spans="4:4">
      <c r="D749" s="7"/>
    </row>
    <row r="750" spans="4:4">
      <c r="D750" s="7"/>
    </row>
    <row r="751" spans="4:4">
      <c r="D751" s="7"/>
    </row>
    <row r="752" spans="4:4">
      <c r="D752" s="7"/>
    </row>
    <row r="753" spans="4:4">
      <c r="D753" s="7"/>
    </row>
    <row r="754" spans="4:4">
      <c r="D754" s="7"/>
    </row>
    <row r="755" spans="4:4">
      <c r="D755" s="7"/>
    </row>
    <row r="756" spans="4:4">
      <c r="D756" s="7"/>
    </row>
    <row r="757" spans="4:4">
      <c r="D757" s="7"/>
    </row>
    <row r="758" spans="4:4">
      <c r="D758" s="7"/>
    </row>
    <row r="759" spans="4:4">
      <c r="D759" s="7"/>
    </row>
    <row r="760" spans="4:4">
      <c r="D760" s="7"/>
    </row>
    <row r="761" spans="4:4">
      <c r="D761" s="7"/>
    </row>
    <row r="762" spans="4:4">
      <c r="D762" s="7"/>
    </row>
    <row r="763" spans="4:4">
      <c r="D763" s="7"/>
    </row>
    <row r="764" spans="4:4">
      <c r="D764" s="7"/>
    </row>
    <row r="765" spans="4:4">
      <c r="D765" s="7"/>
    </row>
    <row r="766" spans="4:4">
      <c r="D766" s="7"/>
    </row>
    <row r="767" spans="4:4">
      <c r="D767" s="7"/>
    </row>
    <row r="768" spans="4:4">
      <c r="D768" s="7"/>
    </row>
    <row r="769" spans="4:4">
      <c r="D769" s="7"/>
    </row>
    <row r="770" spans="4:4">
      <c r="D770" s="7"/>
    </row>
    <row r="771" spans="4:4">
      <c r="D771" s="7"/>
    </row>
    <row r="772" spans="4:4">
      <c r="D772" s="7"/>
    </row>
    <row r="773" spans="4:4">
      <c r="D773" s="7"/>
    </row>
    <row r="774" spans="4:4">
      <c r="D774" s="7"/>
    </row>
    <row r="775" spans="4:4">
      <c r="D775" s="7"/>
    </row>
    <row r="776" spans="4:4">
      <c r="D776" s="7"/>
    </row>
    <row r="777" spans="4:4">
      <c r="D777" s="7"/>
    </row>
    <row r="778" spans="4:4">
      <c r="D778" s="7"/>
    </row>
    <row r="779" spans="4:4">
      <c r="D779" s="7"/>
    </row>
    <row r="780" spans="4:4">
      <c r="D780" s="7"/>
    </row>
    <row r="781" spans="4:4">
      <c r="D781" s="7"/>
    </row>
    <row r="782" spans="4:4">
      <c r="D782" s="7"/>
    </row>
    <row r="783" spans="4:4">
      <c r="D783" s="7"/>
    </row>
    <row r="784" spans="4:4">
      <c r="D784" s="7"/>
    </row>
    <row r="785" spans="4:4">
      <c r="D785" s="7"/>
    </row>
    <row r="786" spans="4:4">
      <c r="D786" s="7"/>
    </row>
    <row r="787" spans="4:4">
      <c r="D787" s="7"/>
    </row>
    <row r="788" spans="4:4">
      <c r="D788" s="7"/>
    </row>
    <row r="789" spans="4:4">
      <c r="D789" s="7"/>
    </row>
    <row r="790" spans="4:4">
      <c r="D790" s="7"/>
    </row>
    <row r="791" spans="4:4">
      <c r="D791" s="7"/>
    </row>
    <row r="792" spans="4:4">
      <c r="D792" s="7"/>
    </row>
    <row r="793" spans="4:4">
      <c r="D793" s="7"/>
    </row>
    <row r="794" spans="4:4">
      <c r="D794" s="7"/>
    </row>
    <row r="795" spans="4:4">
      <c r="D795" s="7"/>
    </row>
    <row r="796" spans="4:4">
      <c r="D796" s="7"/>
    </row>
    <row r="797" spans="4:4">
      <c r="D797" s="7"/>
    </row>
    <row r="798" spans="4:4">
      <c r="D798" s="7"/>
    </row>
    <row r="799" spans="4:4">
      <c r="D799" s="7"/>
    </row>
    <row r="800" spans="4:4">
      <c r="D800" s="7"/>
    </row>
    <row r="801" spans="4:4">
      <c r="D801" s="7"/>
    </row>
    <row r="802" spans="4:4">
      <c r="D802" s="7"/>
    </row>
    <row r="803" spans="4:4">
      <c r="D803" s="7"/>
    </row>
    <row r="804" spans="4:4">
      <c r="D804" s="7"/>
    </row>
    <row r="805" spans="4:4">
      <c r="D805" s="7"/>
    </row>
    <row r="806" spans="4:4">
      <c r="D806" s="7"/>
    </row>
    <row r="807" spans="4:4">
      <c r="D807" s="7"/>
    </row>
    <row r="808" spans="4:4">
      <c r="D808" s="7"/>
    </row>
    <row r="809" spans="4:4">
      <c r="D809" s="7"/>
    </row>
    <row r="810" spans="4:4">
      <c r="D810" s="7"/>
    </row>
    <row r="811" spans="4:4">
      <c r="D811" s="7"/>
    </row>
    <row r="812" spans="4:4">
      <c r="D812" s="7"/>
    </row>
    <row r="813" spans="4:4">
      <c r="D813" s="7"/>
    </row>
    <row r="814" spans="4:4">
      <c r="D814" s="7"/>
    </row>
    <row r="815" spans="4:4">
      <c r="D815" s="7"/>
    </row>
    <row r="816" spans="4:4">
      <c r="D816" s="7"/>
    </row>
    <row r="817" spans="4:4">
      <c r="D817" s="7"/>
    </row>
    <row r="818" spans="4:4">
      <c r="D818" s="7"/>
    </row>
    <row r="819" spans="4:4">
      <c r="D819" s="7"/>
    </row>
    <row r="820" spans="4:4">
      <c r="D820" s="7"/>
    </row>
    <row r="821" spans="4:4">
      <c r="D821" s="7"/>
    </row>
    <row r="822" spans="4:4">
      <c r="D822" s="7"/>
    </row>
    <row r="823" spans="4:4">
      <c r="D823" s="7"/>
    </row>
    <row r="824" spans="4:4">
      <c r="D824" s="7"/>
    </row>
    <row r="825" spans="4:4">
      <c r="D825" s="7"/>
    </row>
    <row r="826" spans="4:4">
      <c r="D826" s="7"/>
    </row>
    <row r="827" spans="4:4">
      <c r="D827" s="7"/>
    </row>
    <row r="828" spans="4:4">
      <c r="D828" s="7"/>
    </row>
    <row r="829" spans="4:4">
      <c r="D829" s="7"/>
    </row>
    <row r="830" spans="4:4">
      <c r="D830" s="7"/>
    </row>
    <row r="831" spans="4:4">
      <c r="D831" s="7"/>
    </row>
    <row r="832" spans="4:4">
      <c r="D832" s="7"/>
    </row>
    <row r="833" spans="4:4">
      <c r="D833" s="7"/>
    </row>
    <row r="834" spans="4:4">
      <c r="D834" s="7"/>
    </row>
    <row r="835" spans="4:4">
      <c r="D835" s="7"/>
    </row>
    <row r="836" spans="4:4">
      <c r="D836" s="7"/>
    </row>
    <row r="837" spans="4:4">
      <c r="D837" s="7"/>
    </row>
    <row r="838" spans="4:4">
      <c r="D838" s="7"/>
    </row>
    <row r="839" spans="4:4">
      <c r="D839" s="7"/>
    </row>
    <row r="840" spans="4:4">
      <c r="D840" s="7"/>
    </row>
    <row r="841" spans="4:4">
      <c r="D841" s="7"/>
    </row>
    <row r="842" spans="4:4">
      <c r="D842" s="7"/>
    </row>
    <row r="843" spans="4:4">
      <c r="D843" s="7"/>
    </row>
    <row r="844" spans="4:4">
      <c r="D844" s="7"/>
    </row>
    <row r="845" spans="4:4">
      <c r="D845" s="7"/>
    </row>
    <row r="846" spans="4:4">
      <c r="D846" s="7"/>
    </row>
    <row r="847" spans="4:4">
      <c r="D847" s="7"/>
    </row>
    <row r="848" spans="4:4">
      <c r="D848" s="7"/>
    </row>
    <row r="849" spans="4:4">
      <c r="D849" s="7"/>
    </row>
    <row r="850" spans="4:4">
      <c r="D850" s="7"/>
    </row>
    <row r="851" spans="4:4">
      <c r="D851" s="7"/>
    </row>
    <row r="852" spans="4:4">
      <c r="D852" s="7"/>
    </row>
    <row r="853" spans="4:4">
      <c r="D853" s="7"/>
    </row>
    <row r="854" spans="4:4">
      <c r="D854" s="7"/>
    </row>
    <row r="855" spans="4:4">
      <c r="D855" s="7"/>
    </row>
    <row r="856" spans="4:4">
      <c r="D856" s="7"/>
    </row>
    <row r="857" spans="4:4">
      <c r="D857" s="7"/>
    </row>
    <row r="858" spans="4:4">
      <c r="D858" s="7"/>
    </row>
    <row r="859" spans="4:4">
      <c r="D859" s="7"/>
    </row>
    <row r="860" spans="4:4">
      <c r="D860" s="7"/>
    </row>
    <row r="861" spans="4:4">
      <c r="D861" s="7"/>
    </row>
    <row r="862" spans="4:4">
      <c r="D862" s="7"/>
    </row>
    <row r="863" spans="4:4">
      <c r="D863" s="7"/>
    </row>
    <row r="864" spans="4:4">
      <c r="D864" s="7"/>
    </row>
    <row r="865" spans="4:4">
      <c r="D865" s="7"/>
    </row>
    <row r="866" spans="4:4">
      <c r="D866" s="7"/>
    </row>
    <row r="867" spans="4:4">
      <c r="D867" s="7"/>
    </row>
    <row r="868" spans="4:4">
      <c r="D868" s="7"/>
    </row>
    <row r="869" spans="4:4">
      <c r="D869" s="7"/>
    </row>
    <row r="870" spans="4:4">
      <c r="D870" s="7"/>
    </row>
    <row r="871" spans="4:4">
      <c r="D871" s="7"/>
    </row>
    <row r="872" spans="4:4">
      <c r="D872" s="7"/>
    </row>
    <row r="873" spans="4:4">
      <c r="D873" s="7"/>
    </row>
    <row r="874" spans="4:4">
      <c r="D874" s="7"/>
    </row>
    <row r="875" spans="4:4">
      <c r="D875" s="7"/>
    </row>
    <row r="876" spans="4:4">
      <c r="D876" s="7"/>
    </row>
    <row r="877" spans="4:4">
      <c r="D877" s="7"/>
    </row>
    <row r="878" spans="4:4">
      <c r="D878" s="7"/>
    </row>
    <row r="879" spans="4:4">
      <c r="D879" s="7"/>
    </row>
    <row r="880" spans="4:4">
      <c r="D880" s="7"/>
    </row>
    <row r="881" spans="4:4">
      <c r="D881" s="7"/>
    </row>
    <row r="882" spans="4:4">
      <c r="D882" s="7"/>
    </row>
    <row r="883" spans="4:4">
      <c r="D883" s="7"/>
    </row>
    <row r="884" spans="4:4">
      <c r="D884" s="7"/>
    </row>
    <row r="885" spans="4:4">
      <c r="D885" s="7"/>
    </row>
    <row r="886" spans="4:4">
      <c r="D886" s="7"/>
    </row>
    <row r="887" spans="4:4">
      <c r="D887" s="7"/>
    </row>
    <row r="888" spans="4:4">
      <c r="D888" s="7"/>
    </row>
    <row r="889" spans="4:4">
      <c r="D889" s="7"/>
    </row>
    <row r="890" spans="4:4">
      <c r="D890" s="7"/>
    </row>
    <row r="891" spans="4:4">
      <c r="D891" s="7"/>
    </row>
    <row r="892" spans="4:4">
      <c r="D892" s="7"/>
    </row>
    <row r="893" spans="4:4">
      <c r="D893" s="7"/>
    </row>
    <row r="894" spans="4:4">
      <c r="D894" s="7"/>
    </row>
    <row r="895" spans="4:4">
      <c r="D895" s="7"/>
    </row>
    <row r="896" spans="4:4">
      <c r="D896" s="7"/>
    </row>
    <row r="897" spans="4:4">
      <c r="D897" s="7"/>
    </row>
    <row r="898" spans="4:4">
      <c r="D898" s="7"/>
    </row>
    <row r="899" spans="4:4">
      <c r="D899" s="7"/>
    </row>
    <row r="900" spans="4:4">
      <c r="D900" s="7"/>
    </row>
    <row r="901" spans="4:4">
      <c r="D901" s="7"/>
    </row>
    <row r="902" spans="4:4">
      <c r="D902" s="7"/>
    </row>
    <row r="903" spans="4:4">
      <c r="D903" s="7"/>
    </row>
    <row r="904" spans="4:4">
      <c r="D904" s="7"/>
    </row>
    <row r="905" spans="4:4">
      <c r="D905" s="7"/>
    </row>
    <row r="906" spans="4:4">
      <c r="D906" s="7"/>
    </row>
    <row r="907" spans="4:4">
      <c r="D907" s="7"/>
    </row>
    <row r="908" spans="4:4">
      <c r="D908" s="7"/>
    </row>
    <row r="909" spans="4:4">
      <c r="D909" s="7"/>
    </row>
    <row r="910" spans="4:4">
      <c r="D910" s="7"/>
    </row>
    <row r="911" spans="4:4">
      <c r="D911" s="7"/>
    </row>
    <row r="912" spans="4:4">
      <c r="D912" s="7"/>
    </row>
    <row r="913" spans="4:4">
      <c r="D913" s="7"/>
    </row>
    <row r="914" spans="4:4">
      <c r="D914" s="7"/>
    </row>
    <row r="915" spans="4:4">
      <c r="D915" s="7"/>
    </row>
    <row r="916" spans="4:4">
      <c r="D916" s="7"/>
    </row>
    <row r="917" spans="4:4">
      <c r="D917" s="7"/>
    </row>
    <row r="918" spans="4:4">
      <c r="D918" s="7"/>
    </row>
    <row r="919" spans="4:4">
      <c r="D919" s="7"/>
    </row>
    <row r="920" spans="4:4">
      <c r="D920" s="7"/>
    </row>
    <row r="921" spans="4:4">
      <c r="D921" s="7"/>
    </row>
    <row r="922" spans="4:4">
      <c r="D922" s="7"/>
    </row>
    <row r="923" spans="4:4">
      <c r="D923" s="7"/>
    </row>
    <row r="924" spans="4:4">
      <c r="D924" s="7"/>
    </row>
    <row r="925" spans="4:4">
      <c r="D925" s="7"/>
    </row>
    <row r="926" spans="4:4">
      <c r="D926" s="7"/>
    </row>
    <row r="927" spans="4:4">
      <c r="D927" s="7"/>
    </row>
    <row r="928" spans="4:4">
      <c r="D928" s="7"/>
    </row>
    <row r="929" spans="4:4">
      <c r="D929" s="7"/>
    </row>
    <row r="930" spans="4:4">
      <c r="D930" s="7"/>
    </row>
    <row r="931" spans="4:4">
      <c r="D931" s="7"/>
    </row>
    <row r="932" spans="4:4">
      <c r="D932" s="7"/>
    </row>
    <row r="933" spans="4:4">
      <c r="D933" s="7"/>
    </row>
    <row r="934" spans="4:4">
      <c r="D934" s="7"/>
    </row>
    <row r="935" spans="4:4">
      <c r="D935" s="7"/>
    </row>
    <row r="936" spans="4:4">
      <c r="D936" s="7"/>
    </row>
    <row r="937" spans="4:4">
      <c r="D937" s="7"/>
    </row>
    <row r="938" spans="4:4">
      <c r="D938" s="7"/>
    </row>
    <row r="939" spans="4:4">
      <c r="D939" s="7"/>
    </row>
    <row r="940" spans="4:4">
      <c r="D940" s="7"/>
    </row>
    <row r="941" spans="4:4">
      <c r="D941" s="7"/>
    </row>
    <row r="942" spans="4:4">
      <c r="D942" s="7"/>
    </row>
    <row r="943" spans="4:4">
      <c r="D943" s="7"/>
    </row>
    <row r="944" spans="4:4">
      <c r="D944" s="7"/>
    </row>
    <row r="945" spans="4:4">
      <c r="D945" s="7"/>
    </row>
    <row r="946" spans="4:4">
      <c r="D946" s="7"/>
    </row>
    <row r="947" spans="4:4">
      <c r="D947" s="7"/>
    </row>
    <row r="948" spans="4:4">
      <c r="D948" s="7"/>
    </row>
    <row r="949" spans="4:4">
      <c r="D949" s="7"/>
    </row>
    <row r="950" spans="4:4">
      <c r="D950" s="7"/>
    </row>
    <row r="951" spans="4:4">
      <c r="D951" s="7"/>
    </row>
    <row r="952" spans="4:4">
      <c r="D952" s="7"/>
    </row>
    <row r="953" spans="4:4">
      <c r="D953" s="7"/>
    </row>
    <row r="954" spans="4:4">
      <c r="D954" s="7"/>
    </row>
    <row r="955" spans="4:4">
      <c r="D955" s="7"/>
    </row>
    <row r="956" spans="4:4">
      <c r="D956" s="7"/>
    </row>
    <row r="957" spans="4:4">
      <c r="D957" s="7"/>
    </row>
    <row r="958" spans="4:4">
      <c r="D958" s="7"/>
    </row>
    <row r="959" spans="4:4">
      <c r="D959" s="7"/>
    </row>
    <row r="960" spans="4:4">
      <c r="D960" s="7"/>
    </row>
    <row r="961" spans="4:4">
      <c r="D961" s="7"/>
    </row>
    <row r="962" spans="4:4">
      <c r="D962" s="7"/>
    </row>
    <row r="963" spans="4:4">
      <c r="D963" s="7"/>
    </row>
    <row r="964" spans="4:4">
      <c r="D964" s="7"/>
    </row>
    <row r="965" spans="4:4">
      <c r="D965" s="7"/>
    </row>
    <row r="966" spans="4:4">
      <c r="D966" s="7"/>
    </row>
    <row r="967" spans="4:4">
      <c r="D967" s="7"/>
    </row>
    <row r="968" spans="4:4">
      <c r="D968" s="7"/>
    </row>
    <row r="969" spans="4:4">
      <c r="D969" s="7"/>
    </row>
    <row r="970" spans="4:4">
      <c r="D970" s="7"/>
    </row>
    <row r="971" spans="4:4">
      <c r="D971" s="7"/>
    </row>
    <row r="972" spans="4:4">
      <c r="D972" s="7"/>
    </row>
    <row r="973" spans="4:4">
      <c r="D973" s="7"/>
    </row>
    <row r="974" spans="4:4">
      <c r="D974" s="7"/>
    </row>
    <row r="975" spans="4:4">
      <c r="D975" s="7"/>
    </row>
    <row r="976" spans="4:4">
      <c r="D976" s="7"/>
    </row>
    <row r="977" spans="4:4">
      <c r="D977" s="7"/>
    </row>
    <row r="978" spans="4:4">
      <c r="D978" s="7"/>
    </row>
    <row r="979" spans="4:4">
      <c r="D979" s="7"/>
    </row>
    <row r="980" spans="4:4">
      <c r="D980" s="7"/>
    </row>
    <row r="981" spans="4:4">
      <c r="D981" s="7"/>
    </row>
    <row r="982" spans="4:4">
      <c r="D982" s="7"/>
    </row>
    <row r="983" spans="4:4">
      <c r="D983" s="7"/>
    </row>
    <row r="984" spans="4:4">
      <c r="D984" s="7"/>
    </row>
    <row r="985" spans="4:4">
      <c r="D985" s="7"/>
    </row>
    <row r="986" spans="4:4">
      <c r="D986" s="7"/>
    </row>
    <row r="987" spans="4:4">
      <c r="D987" s="7"/>
    </row>
    <row r="988" spans="4:4">
      <c r="D988" s="7"/>
    </row>
    <row r="989" spans="4:4">
      <c r="D989" s="7"/>
    </row>
    <row r="990" spans="4:4">
      <c r="D990" s="7"/>
    </row>
    <row r="991" spans="4:4">
      <c r="D991" s="7"/>
    </row>
    <row r="992" spans="4:4">
      <c r="D992" s="7"/>
    </row>
    <row r="993" spans="4:4">
      <c r="D993" s="7"/>
    </row>
    <row r="994" spans="4:4">
      <c r="D994" s="7"/>
    </row>
    <row r="995" spans="4:4">
      <c r="D995" s="7"/>
    </row>
    <row r="996" spans="4:4">
      <c r="D996" s="7"/>
    </row>
    <row r="997" spans="4:4">
      <c r="D997" s="7"/>
    </row>
    <row r="998" spans="4:4">
      <c r="D998" s="7"/>
    </row>
    <row r="999" spans="4:4">
      <c r="D999" s="7"/>
    </row>
    <row r="1000" spans="4:4">
      <c r="D1000" s="7"/>
    </row>
    <row r="1001" spans="4:4">
      <c r="D1001" s="7"/>
    </row>
    <row r="1002" spans="4:4">
      <c r="D1002" s="7"/>
    </row>
    <row r="1003" spans="4:4">
      <c r="D1003" s="7"/>
    </row>
    <row r="1004" spans="4:4">
      <c r="D1004" s="7"/>
    </row>
    <row r="1005" spans="4:4">
      <c r="D1005" s="7"/>
    </row>
    <row r="1006" spans="4:4">
      <c r="D1006" s="7"/>
    </row>
    <row r="1007" spans="4:4">
      <c r="D1007" s="7"/>
    </row>
    <row r="1008" spans="4:4">
      <c r="D1008" s="7"/>
    </row>
    <row r="1009" spans="4:4">
      <c r="D1009" s="7"/>
    </row>
    <row r="1010" spans="4:4">
      <c r="D1010" s="7"/>
    </row>
    <row r="1011" spans="4:4">
      <c r="D1011" s="7"/>
    </row>
    <row r="1012" spans="4:4">
      <c r="D1012" s="7"/>
    </row>
    <row r="1013" spans="4:4">
      <c r="D1013" s="7"/>
    </row>
    <row r="1014" spans="4:4">
      <c r="D1014" s="7"/>
    </row>
    <row r="1015" spans="4:4">
      <c r="D1015" s="7"/>
    </row>
    <row r="1016" spans="4:4">
      <c r="D1016" s="7"/>
    </row>
    <row r="1017" spans="4:4">
      <c r="D1017" s="7"/>
    </row>
    <row r="1018" spans="4:4">
      <c r="D1018" s="7"/>
    </row>
    <row r="1019" spans="4:4">
      <c r="D1019" s="7"/>
    </row>
    <row r="1020" spans="4:4">
      <c r="D1020" s="7"/>
    </row>
    <row r="1021" spans="4:4">
      <c r="D1021" s="7"/>
    </row>
    <row r="1022" spans="4:4">
      <c r="D1022" s="7"/>
    </row>
    <row r="1023" spans="4:4">
      <c r="D1023" s="7"/>
    </row>
    <row r="1024" spans="4:4">
      <c r="D1024" s="7"/>
    </row>
    <row r="1025" spans="4:4">
      <c r="D1025" s="7"/>
    </row>
    <row r="1026" spans="4:4">
      <c r="D1026" s="7"/>
    </row>
    <row r="1027" spans="4:4">
      <c r="D1027" s="7"/>
    </row>
    <row r="1028" spans="4:4">
      <c r="D1028" s="7"/>
    </row>
    <row r="1029" spans="4:4">
      <c r="D1029" s="7"/>
    </row>
    <row r="1030" spans="4:4">
      <c r="D1030" s="7"/>
    </row>
    <row r="1031" spans="4:4">
      <c r="D1031" s="7"/>
    </row>
    <row r="1032" spans="4:4">
      <c r="D1032" s="7"/>
    </row>
    <row r="1033" spans="4:4">
      <c r="D1033" s="7"/>
    </row>
    <row r="1034" spans="4:4">
      <c r="D1034" s="7"/>
    </row>
    <row r="1035" spans="4:4">
      <c r="D1035" s="7"/>
    </row>
    <row r="1036" spans="4:4">
      <c r="D1036" s="7"/>
    </row>
    <row r="1037" spans="4:4">
      <c r="D1037" s="7"/>
    </row>
    <row r="1038" spans="4:4">
      <c r="D1038" s="7"/>
    </row>
    <row r="1039" spans="4:4">
      <c r="D1039" s="7"/>
    </row>
    <row r="1040" spans="4:4">
      <c r="D1040" s="7"/>
    </row>
    <row r="1041" spans="4:4">
      <c r="D1041" s="7"/>
    </row>
    <row r="1042" spans="4:4">
      <c r="D1042" s="7"/>
    </row>
    <row r="1043" spans="4:4">
      <c r="D1043" s="7"/>
    </row>
    <row r="1044" spans="4:4">
      <c r="D1044" s="7"/>
    </row>
    <row r="1045" spans="4:4">
      <c r="D1045" s="7"/>
    </row>
    <row r="1046" spans="4:4">
      <c r="D1046" s="7"/>
    </row>
    <row r="1047" spans="4:4">
      <c r="D1047" s="7"/>
    </row>
    <row r="1048" spans="4:4">
      <c r="D1048" s="7"/>
    </row>
    <row r="1049" spans="4:4">
      <c r="D1049" s="7"/>
    </row>
    <row r="1050" spans="4:4">
      <c r="D1050" s="7"/>
    </row>
    <row r="1051" spans="4:4">
      <c r="D1051" s="7"/>
    </row>
    <row r="1052" spans="4:4">
      <c r="D1052" s="7"/>
    </row>
    <row r="1053" spans="4:4">
      <c r="D1053" s="7"/>
    </row>
    <row r="1054" spans="4:4">
      <c r="D1054" s="7"/>
    </row>
    <row r="1055" spans="4:4">
      <c r="D1055" s="7"/>
    </row>
    <row r="1056" spans="4:4">
      <c r="D1056" s="7"/>
    </row>
    <row r="1057" spans="4:4">
      <c r="D1057" s="7"/>
    </row>
    <row r="1058" spans="4:4">
      <c r="D1058" s="7"/>
    </row>
    <row r="1059" spans="4:4">
      <c r="D1059" s="7"/>
    </row>
    <row r="1060" spans="4:4">
      <c r="D1060" s="7"/>
    </row>
    <row r="1061" spans="4:4">
      <c r="D1061" s="7"/>
    </row>
    <row r="1062" spans="4:4">
      <c r="D1062" s="7"/>
    </row>
    <row r="1063" spans="4:4">
      <c r="D1063" s="7"/>
    </row>
    <row r="1064" spans="4:4">
      <c r="D1064" s="7"/>
    </row>
    <row r="1065" spans="4:4">
      <c r="D1065" s="7"/>
    </row>
    <row r="1066" spans="4:4">
      <c r="D1066" s="7"/>
    </row>
    <row r="1067" spans="4:4">
      <c r="D1067" s="7"/>
    </row>
    <row r="1068" spans="4:4">
      <c r="D1068" s="7"/>
    </row>
    <row r="1069" spans="4:4">
      <c r="D1069" s="7"/>
    </row>
    <row r="1070" spans="4:4">
      <c r="D1070" s="7"/>
    </row>
    <row r="1071" spans="4:4">
      <c r="D1071" s="7"/>
    </row>
    <row r="1072" spans="4:4">
      <c r="D1072" s="7"/>
    </row>
    <row r="1073" spans="4:4">
      <c r="D1073" s="7"/>
    </row>
    <row r="1074" spans="4:4">
      <c r="D1074" s="7"/>
    </row>
    <row r="1075" spans="4:4">
      <c r="D1075" s="7"/>
    </row>
    <row r="1076" spans="4:4">
      <c r="D1076" s="7"/>
    </row>
    <row r="1077" spans="4:4">
      <c r="D1077" s="7"/>
    </row>
    <row r="1078" spans="4:4">
      <c r="D1078" s="7"/>
    </row>
    <row r="1079" spans="4:4">
      <c r="D1079" s="7"/>
    </row>
    <row r="1080" spans="4:4">
      <c r="D1080" s="7"/>
    </row>
    <row r="1081" spans="4:4">
      <c r="D1081" s="7"/>
    </row>
    <row r="1082" spans="4:4">
      <c r="D1082" s="7"/>
    </row>
    <row r="1083" spans="4:4">
      <c r="D1083" s="7"/>
    </row>
    <row r="1084" spans="4:4">
      <c r="D1084" s="7"/>
    </row>
    <row r="1085" spans="4:4">
      <c r="D1085" s="7"/>
    </row>
    <row r="1086" spans="4:4">
      <c r="D1086" s="7"/>
    </row>
    <row r="1087" spans="4:4">
      <c r="D1087" s="7"/>
    </row>
    <row r="1088" spans="4:4">
      <c r="D1088" s="7"/>
    </row>
    <row r="1089" spans="4:4">
      <c r="D1089" s="7"/>
    </row>
    <row r="1090" spans="4:4">
      <c r="D1090" s="7"/>
    </row>
    <row r="1091" spans="4:4">
      <c r="D1091" s="7"/>
    </row>
    <row r="1092" spans="4:4">
      <c r="D1092" s="7"/>
    </row>
    <row r="1093" spans="4:4">
      <c r="D1093" s="7"/>
    </row>
    <row r="1094" spans="4:4">
      <c r="D1094" s="7"/>
    </row>
    <row r="1095" spans="4:4">
      <c r="D1095" s="7"/>
    </row>
    <row r="1096" spans="4:4">
      <c r="D1096" s="7"/>
    </row>
    <row r="1097" spans="4:4">
      <c r="D1097" s="7"/>
    </row>
    <row r="1098" spans="4:4">
      <c r="D1098" s="7"/>
    </row>
    <row r="1099" spans="4:4">
      <c r="D1099" s="7"/>
    </row>
    <row r="1100" spans="4:4">
      <c r="D1100" s="7"/>
    </row>
    <row r="1101" spans="4:4">
      <c r="D1101" s="7"/>
    </row>
    <row r="1102" spans="4:4">
      <c r="D1102" s="7"/>
    </row>
    <row r="1103" spans="4:4">
      <c r="D1103" s="7"/>
    </row>
    <row r="1104" spans="4:4">
      <c r="D1104" s="7"/>
    </row>
    <row r="1105" spans="4:4">
      <c r="D1105" s="7"/>
    </row>
    <row r="1106" spans="4:4">
      <c r="D1106" s="7"/>
    </row>
    <row r="1107" spans="4:4">
      <c r="D1107" s="7"/>
    </row>
    <row r="1108" spans="4:4">
      <c r="D1108" s="7"/>
    </row>
    <row r="1109" spans="4:4">
      <c r="D1109" s="7"/>
    </row>
    <row r="1110" spans="4:4">
      <c r="D1110" s="7"/>
    </row>
    <row r="1111" spans="4:4">
      <c r="D1111" s="7"/>
    </row>
    <row r="1112" spans="4:4">
      <c r="D1112" s="7"/>
    </row>
    <row r="1113" spans="4:4">
      <c r="D1113" s="7"/>
    </row>
    <row r="1114" spans="4:4">
      <c r="D1114" s="7"/>
    </row>
    <row r="1115" spans="4:4">
      <c r="D1115" s="7"/>
    </row>
    <row r="1116" spans="4:4">
      <c r="D1116" s="7"/>
    </row>
    <row r="1117" spans="4:4">
      <c r="D1117" s="7"/>
    </row>
    <row r="1118" spans="4:4">
      <c r="D1118" s="7"/>
    </row>
    <row r="1119" spans="4:4">
      <c r="D1119" s="7"/>
    </row>
    <row r="1120" spans="4:4">
      <c r="D1120" s="7"/>
    </row>
    <row r="1121" spans="4:4">
      <c r="D1121" s="7"/>
    </row>
    <row r="1122" spans="4:4">
      <c r="D1122" s="7"/>
    </row>
    <row r="1123" spans="4:4">
      <c r="D1123" s="7"/>
    </row>
    <row r="1124" spans="4:4">
      <c r="D1124" s="7"/>
    </row>
    <row r="1125" spans="4:4">
      <c r="D1125" s="7"/>
    </row>
    <row r="1126" spans="4:4">
      <c r="D1126" s="7"/>
    </row>
    <row r="1127" spans="4:4">
      <c r="D1127" s="7"/>
    </row>
    <row r="1128" spans="4:4">
      <c r="D1128" s="7"/>
    </row>
    <row r="1129" spans="4:4">
      <c r="D1129" s="7"/>
    </row>
    <row r="1130" spans="4:4">
      <c r="D1130" s="7"/>
    </row>
    <row r="1131" spans="4:4">
      <c r="D1131" s="7"/>
    </row>
    <row r="1132" spans="4:4">
      <c r="D1132" s="7"/>
    </row>
    <row r="1133" spans="4:4">
      <c r="D1133" s="7"/>
    </row>
    <row r="1134" spans="4:4">
      <c r="D1134" s="7"/>
    </row>
    <row r="1135" spans="4:4">
      <c r="D1135" s="7"/>
    </row>
    <row r="1136" spans="4:4">
      <c r="D1136" s="7"/>
    </row>
    <row r="1137" spans="4:4">
      <c r="D1137" s="7"/>
    </row>
    <row r="1138" spans="4:4">
      <c r="D1138" s="7"/>
    </row>
    <row r="1139" spans="4:4">
      <c r="D1139" s="7"/>
    </row>
    <row r="1140" spans="4:4">
      <c r="D1140" s="7"/>
    </row>
    <row r="1141" spans="4:4">
      <c r="D1141" s="7"/>
    </row>
    <row r="1142" spans="4:4">
      <c r="D1142" s="7"/>
    </row>
    <row r="1143" spans="4:4">
      <c r="D1143" s="7"/>
    </row>
    <row r="1144" spans="4:4">
      <c r="D1144" s="7"/>
    </row>
    <row r="1145" spans="4:4">
      <c r="D1145" s="7"/>
    </row>
    <row r="1146" spans="4:4">
      <c r="D1146" s="7"/>
    </row>
    <row r="1147" spans="4:4">
      <c r="D1147" s="7"/>
    </row>
    <row r="1148" spans="4:4">
      <c r="D1148" s="7"/>
    </row>
    <row r="1149" spans="4:4">
      <c r="D1149" s="7"/>
    </row>
    <row r="1150" spans="4:4">
      <c r="D1150" s="7"/>
    </row>
    <row r="1151" spans="4:4">
      <c r="D1151" s="7"/>
    </row>
    <row r="1152" spans="4:4">
      <c r="D1152" s="7"/>
    </row>
    <row r="1153" spans="4:4">
      <c r="D1153" s="7"/>
    </row>
    <row r="1154" spans="4:4">
      <c r="D1154" s="7"/>
    </row>
    <row r="1155" spans="4:4">
      <c r="D1155" s="7"/>
    </row>
    <row r="1156" spans="4:4">
      <c r="D1156" s="7"/>
    </row>
    <row r="1157" spans="4:4">
      <c r="D1157" s="7"/>
    </row>
    <row r="1158" spans="4:4">
      <c r="D1158" s="7"/>
    </row>
    <row r="1159" spans="4:4">
      <c r="D1159" s="7"/>
    </row>
    <row r="1160" spans="4:4">
      <c r="D1160" s="7"/>
    </row>
    <row r="1161" spans="4:4">
      <c r="D1161" s="7"/>
    </row>
    <row r="1162" spans="4:4">
      <c r="D1162" s="7"/>
    </row>
    <row r="1163" spans="4:4">
      <c r="D1163" s="7"/>
    </row>
    <row r="1164" spans="4:4">
      <c r="D1164" s="7"/>
    </row>
    <row r="1165" spans="4:4">
      <c r="D1165" s="7"/>
    </row>
    <row r="1166" spans="4:4">
      <c r="D1166" s="7"/>
    </row>
    <row r="1167" spans="4:4">
      <c r="D1167" s="7"/>
    </row>
    <row r="1168" spans="4:4">
      <c r="D1168" s="7"/>
    </row>
    <row r="1169" spans="4:4">
      <c r="D1169" s="7"/>
    </row>
    <row r="1170" spans="4:4">
      <c r="D1170" s="7"/>
    </row>
    <row r="1171" spans="4:4">
      <c r="D1171" s="7"/>
    </row>
    <row r="1172" spans="4:4">
      <c r="D1172" s="7"/>
    </row>
    <row r="1173" spans="4:4">
      <c r="D1173" s="7"/>
    </row>
    <row r="1174" spans="4:4">
      <c r="D1174" s="7"/>
    </row>
    <row r="1175" spans="4:4">
      <c r="D1175" s="7"/>
    </row>
    <row r="1176" spans="4:4">
      <c r="D1176" s="7"/>
    </row>
    <row r="1177" spans="4:4">
      <c r="D1177" s="7"/>
    </row>
    <row r="1178" spans="4:4">
      <c r="D1178" s="7"/>
    </row>
    <row r="1179" spans="4:4">
      <c r="D1179" s="7"/>
    </row>
    <row r="1180" spans="4:4">
      <c r="D1180" s="7"/>
    </row>
    <row r="1181" spans="4:4">
      <c r="D1181" s="7"/>
    </row>
    <row r="1182" spans="4:4">
      <c r="D1182" s="7"/>
    </row>
    <row r="1183" spans="4:4">
      <c r="D1183" s="7"/>
    </row>
    <row r="1184" spans="4:4">
      <c r="D1184" s="7"/>
    </row>
    <row r="1185" spans="4:4">
      <c r="D1185" s="7"/>
    </row>
    <row r="1186" spans="4:4">
      <c r="D1186" s="7"/>
    </row>
    <row r="1187" spans="4:4">
      <c r="D1187" s="7"/>
    </row>
    <row r="1188" spans="4:4">
      <c r="D1188" s="7"/>
    </row>
    <row r="1189" spans="4:4">
      <c r="D1189" s="7"/>
    </row>
    <row r="1190" spans="4:4">
      <c r="D1190" s="7"/>
    </row>
    <row r="1191" spans="4:4">
      <c r="D1191" s="7"/>
    </row>
    <row r="1192" spans="4:4">
      <c r="D1192" s="7"/>
    </row>
    <row r="1193" spans="4:4">
      <c r="D1193" s="7"/>
    </row>
    <row r="1194" spans="4:4">
      <c r="D1194" s="7"/>
    </row>
    <row r="1195" spans="4:4">
      <c r="D1195" s="7"/>
    </row>
    <row r="1196" spans="4:4">
      <c r="D1196" s="7"/>
    </row>
    <row r="1197" spans="4:4">
      <c r="D1197" s="7"/>
    </row>
    <row r="1198" spans="4:4">
      <c r="D1198" s="7"/>
    </row>
    <row r="1199" spans="4:4">
      <c r="D1199" s="7"/>
    </row>
    <row r="1200" spans="4:4">
      <c r="D1200" s="7"/>
    </row>
    <row r="1201" spans="4:4">
      <c r="D1201" s="7"/>
    </row>
    <row r="1202" spans="4:4">
      <c r="D1202" s="7"/>
    </row>
    <row r="1203" spans="4:4">
      <c r="D1203" s="7"/>
    </row>
    <row r="1204" spans="4:4">
      <c r="D1204" s="7"/>
    </row>
    <row r="1205" spans="4:4">
      <c r="D1205" s="7"/>
    </row>
    <row r="1206" spans="4:4">
      <c r="D1206" s="7"/>
    </row>
    <row r="1207" spans="4:4">
      <c r="D1207" s="7"/>
    </row>
    <row r="1208" spans="4:4">
      <c r="D1208" s="7"/>
    </row>
    <row r="1209" spans="4:4">
      <c r="D1209" s="7"/>
    </row>
    <row r="1210" spans="4:4">
      <c r="D1210" s="7"/>
    </row>
    <row r="1211" spans="4:4">
      <c r="D1211" s="7"/>
    </row>
    <row r="1212" spans="4:4">
      <c r="D1212" s="7"/>
    </row>
    <row r="1213" spans="4:4">
      <c r="D1213" s="7"/>
    </row>
    <row r="1214" spans="4:4">
      <c r="D1214" s="7"/>
    </row>
    <row r="1215" spans="4:4">
      <c r="D1215" s="7"/>
    </row>
    <row r="1216" spans="4:4">
      <c r="D1216" s="7"/>
    </row>
    <row r="1217" spans="4:4">
      <c r="D1217" s="7"/>
    </row>
    <row r="1218" spans="4:4">
      <c r="D1218" s="7"/>
    </row>
    <row r="1219" spans="4:4">
      <c r="D1219" s="7"/>
    </row>
    <row r="1220" spans="4:4">
      <c r="D1220" s="7"/>
    </row>
    <row r="1221" spans="4:4">
      <c r="D1221" s="7"/>
    </row>
    <row r="1222" spans="4:4">
      <c r="D1222" s="7"/>
    </row>
    <row r="1223" spans="4:4">
      <c r="D1223" s="7"/>
    </row>
    <row r="1224" spans="4:4">
      <c r="D1224" s="7"/>
    </row>
    <row r="1225" spans="4:4">
      <c r="D1225" s="7"/>
    </row>
    <row r="1226" spans="4:4">
      <c r="D1226" s="7"/>
    </row>
    <row r="1227" spans="4:4">
      <c r="D1227" s="7"/>
    </row>
    <row r="1228" spans="4:4">
      <c r="D1228" s="7"/>
    </row>
    <row r="1229" spans="4:4">
      <c r="D1229" s="7"/>
    </row>
    <row r="1230" spans="4:4">
      <c r="D1230" s="7"/>
    </row>
    <row r="1231" spans="4:4">
      <c r="D1231" s="7"/>
    </row>
    <row r="1232" spans="4:4">
      <c r="D1232" s="7"/>
    </row>
    <row r="1233" spans="4:4">
      <c r="D1233" s="7"/>
    </row>
    <row r="1234" spans="4:4">
      <c r="D1234" s="7"/>
    </row>
    <row r="1235" spans="4:4">
      <c r="D1235" s="7"/>
    </row>
    <row r="1236" spans="4:4">
      <c r="D1236" s="7"/>
    </row>
    <row r="1237" spans="4:4">
      <c r="D1237" s="7"/>
    </row>
    <row r="1238" spans="4:4">
      <c r="D1238" s="7"/>
    </row>
    <row r="1239" spans="4:4">
      <c r="D1239" s="7"/>
    </row>
    <row r="1240" spans="4:4">
      <c r="D1240" s="7"/>
    </row>
    <row r="1241" spans="4:4">
      <c r="D1241" s="7"/>
    </row>
    <row r="1242" spans="4:4">
      <c r="D1242" s="7"/>
    </row>
    <row r="1243" spans="4:4">
      <c r="D1243" s="7"/>
    </row>
    <row r="1244" spans="4:4">
      <c r="D1244" s="7"/>
    </row>
    <row r="1245" spans="4:4">
      <c r="D1245" s="7"/>
    </row>
    <row r="1246" spans="4:4">
      <c r="D1246" s="7"/>
    </row>
    <row r="1247" spans="4:4">
      <c r="D1247" s="7"/>
    </row>
    <row r="1248" spans="4:4">
      <c r="D1248" s="7"/>
    </row>
    <row r="1249" spans="4:4">
      <c r="D1249" s="7"/>
    </row>
    <row r="1250" spans="4:4">
      <c r="D1250" s="7"/>
    </row>
    <row r="1251" spans="4:4">
      <c r="D1251" s="7"/>
    </row>
    <row r="1252" spans="4:4">
      <c r="D1252" s="7"/>
    </row>
    <row r="1253" spans="4:4">
      <c r="D1253" s="7"/>
    </row>
    <row r="1254" spans="4:4">
      <c r="D1254" s="7"/>
    </row>
    <row r="1255" spans="4:4">
      <c r="D1255" s="7"/>
    </row>
    <row r="1256" spans="4:4">
      <c r="D1256" s="7"/>
    </row>
    <row r="1257" spans="4:4">
      <c r="D1257" s="7"/>
    </row>
    <row r="1258" spans="4:4">
      <c r="D1258" s="7"/>
    </row>
    <row r="1259" spans="4:4">
      <c r="D1259" s="7"/>
    </row>
    <row r="1260" spans="4:4">
      <c r="D1260" s="7"/>
    </row>
    <row r="1261" spans="4:4">
      <c r="D1261" s="7"/>
    </row>
    <row r="1262" spans="4:4">
      <c r="D1262" s="7"/>
    </row>
    <row r="1263" spans="4:4">
      <c r="D1263" s="7"/>
    </row>
    <row r="1264" spans="4:4">
      <c r="D1264" s="7"/>
    </row>
    <row r="1265" spans="4:4">
      <c r="D1265" s="7"/>
    </row>
    <row r="1266" spans="4:4">
      <c r="D1266" s="7"/>
    </row>
    <row r="1267" spans="4:4">
      <c r="D1267" s="7"/>
    </row>
    <row r="1268" spans="4:4">
      <c r="D1268" s="7"/>
    </row>
    <row r="1269" spans="4:4">
      <c r="D1269" s="7"/>
    </row>
    <row r="1270" spans="4:4">
      <c r="D1270" s="7"/>
    </row>
    <row r="1271" spans="4:4">
      <c r="D1271" s="7"/>
    </row>
    <row r="1272" spans="4:4">
      <c r="D1272" s="7"/>
    </row>
    <row r="1273" spans="4:4">
      <c r="D1273" s="7"/>
    </row>
    <row r="1274" spans="4:4">
      <c r="D1274" s="7"/>
    </row>
    <row r="1275" spans="4:4">
      <c r="D1275" s="7"/>
    </row>
    <row r="1276" spans="4:4">
      <c r="D1276" s="7"/>
    </row>
    <row r="1277" spans="4:4">
      <c r="D1277" s="7"/>
    </row>
    <row r="1278" spans="4:4">
      <c r="D1278" s="7"/>
    </row>
    <row r="1279" spans="4:4">
      <c r="D1279" s="7"/>
    </row>
    <row r="1280" spans="4:4">
      <c r="D1280" s="7"/>
    </row>
    <row r="1281" spans="4:4">
      <c r="D1281" s="7"/>
    </row>
    <row r="1282" spans="4:4">
      <c r="D1282" s="7"/>
    </row>
    <row r="1283" spans="4:4">
      <c r="D1283" s="7"/>
    </row>
    <row r="1284" spans="4:4">
      <c r="D1284" s="7"/>
    </row>
    <row r="1285" spans="4:4">
      <c r="D1285" s="7"/>
    </row>
    <row r="1286" spans="4:4">
      <c r="D1286" s="7"/>
    </row>
    <row r="1287" spans="4:4">
      <c r="D1287" s="7"/>
    </row>
    <row r="1288" spans="4:4">
      <c r="D1288" s="7"/>
    </row>
    <row r="1289" spans="4:4">
      <c r="D1289" s="7"/>
    </row>
    <row r="1290" spans="4:4">
      <c r="D1290" s="7"/>
    </row>
    <row r="1291" spans="4:4">
      <c r="D1291" s="7"/>
    </row>
    <row r="1292" spans="4:4">
      <c r="D1292" s="7"/>
    </row>
    <row r="1293" spans="4:4">
      <c r="D1293" s="7"/>
    </row>
    <row r="1294" spans="4:4">
      <c r="D1294" s="7"/>
    </row>
    <row r="1295" spans="4:4">
      <c r="D1295" s="7"/>
    </row>
    <row r="1296" spans="4:4">
      <c r="D1296" s="7"/>
    </row>
    <row r="1297" spans="4:4">
      <c r="D1297" s="7"/>
    </row>
    <row r="1298" spans="4:4">
      <c r="D1298" s="7"/>
    </row>
    <row r="1299" spans="4:4">
      <c r="D1299" s="7"/>
    </row>
    <row r="1300" spans="4:4">
      <c r="D1300" s="7"/>
    </row>
    <row r="1301" spans="4:4">
      <c r="D1301" s="7"/>
    </row>
    <row r="1302" spans="4:4">
      <c r="D1302" s="7"/>
    </row>
    <row r="1303" spans="4:4">
      <c r="D1303" s="7"/>
    </row>
    <row r="1304" spans="4:4">
      <c r="D1304" s="7"/>
    </row>
    <row r="1305" spans="4:4">
      <c r="D1305" s="7"/>
    </row>
    <row r="1306" spans="4:4">
      <c r="D1306" s="7"/>
    </row>
    <row r="1307" spans="4:4">
      <c r="D1307" s="7"/>
    </row>
    <row r="1308" spans="4:4">
      <c r="D1308" s="7"/>
    </row>
    <row r="1309" spans="4:4">
      <c r="D1309" s="7"/>
    </row>
    <row r="1310" spans="4:4">
      <c r="D1310" s="7"/>
    </row>
    <row r="1311" spans="4:4">
      <c r="D1311" s="7"/>
    </row>
    <row r="1312" spans="4:4">
      <c r="D1312" s="7"/>
    </row>
    <row r="1313" spans="4:4">
      <c r="D1313" s="7"/>
    </row>
    <row r="1314" spans="4:4">
      <c r="D1314" s="7"/>
    </row>
    <row r="1315" spans="4:4">
      <c r="D1315" s="7"/>
    </row>
    <row r="1316" spans="4:4">
      <c r="D1316" s="7"/>
    </row>
    <row r="1317" spans="4:4">
      <c r="D1317" s="7"/>
    </row>
    <row r="1318" spans="4:4">
      <c r="D1318" s="7"/>
    </row>
    <row r="1319" spans="4:4">
      <c r="D1319" s="7"/>
    </row>
    <row r="1320" spans="4:4">
      <c r="D1320" s="7"/>
    </row>
    <row r="1321" spans="4:4">
      <c r="D1321" s="7"/>
    </row>
    <row r="1322" spans="4:4">
      <c r="D1322" s="7"/>
    </row>
    <row r="1323" spans="4:4">
      <c r="D1323" s="7"/>
    </row>
    <row r="1324" spans="4:4">
      <c r="D1324" s="7"/>
    </row>
    <row r="1325" spans="4:4">
      <c r="D1325" s="7"/>
    </row>
    <row r="1326" spans="4:4">
      <c r="D1326" s="7"/>
    </row>
    <row r="1327" spans="4:4">
      <c r="D1327" s="7"/>
    </row>
    <row r="1328" spans="4:4">
      <c r="D1328" s="7"/>
    </row>
    <row r="1329" spans="4:4">
      <c r="D1329" s="7"/>
    </row>
    <row r="1330" spans="4:4">
      <c r="D1330" s="7"/>
    </row>
    <row r="1331" spans="4:4">
      <c r="D1331" s="7"/>
    </row>
    <row r="1332" spans="4:4">
      <c r="D1332" s="7"/>
    </row>
    <row r="1333" spans="4:4">
      <c r="D1333" s="7"/>
    </row>
    <row r="1334" spans="4:4">
      <c r="D1334" s="7"/>
    </row>
    <row r="1335" spans="4:4">
      <c r="D1335" s="7"/>
    </row>
    <row r="1336" spans="4:4">
      <c r="D1336" s="7"/>
    </row>
    <row r="1337" spans="4:4">
      <c r="D1337" s="7"/>
    </row>
    <row r="1338" spans="4:4">
      <c r="D1338" s="7"/>
    </row>
    <row r="1339" spans="4:4">
      <c r="D1339" s="7"/>
    </row>
    <row r="1340" spans="4:4">
      <c r="D1340" s="7"/>
    </row>
    <row r="1341" spans="4:4">
      <c r="D1341" s="7"/>
    </row>
    <row r="1342" spans="4:4">
      <c r="D1342" s="7"/>
    </row>
    <row r="1343" spans="4:4">
      <c r="D1343" s="7"/>
    </row>
    <row r="1344" spans="4:4">
      <c r="D1344" s="7"/>
    </row>
    <row r="1345" spans="4:4">
      <c r="D1345" s="7"/>
    </row>
    <row r="1346" spans="4:4">
      <c r="D1346" s="7"/>
    </row>
    <row r="1347" spans="4:4">
      <c r="D1347" s="7"/>
    </row>
    <row r="1348" spans="4:4">
      <c r="D1348" s="7"/>
    </row>
    <row r="1349" spans="4:4">
      <c r="D1349" s="7"/>
    </row>
    <row r="1350" spans="4:4">
      <c r="D1350" s="7"/>
    </row>
    <row r="1351" spans="4:4">
      <c r="D1351" s="7"/>
    </row>
    <row r="1352" spans="4:4">
      <c r="D1352" s="7"/>
    </row>
    <row r="1353" spans="4:4">
      <c r="D1353" s="7"/>
    </row>
    <row r="1354" spans="4:4">
      <c r="D1354" s="7"/>
    </row>
    <row r="1355" spans="4:4">
      <c r="D1355" s="7"/>
    </row>
    <row r="1356" spans="4:4">
      <c r="D1356" s="7"/>
    </row>
    <row r="1357" spans="4:4">
      <c r="D1357" s="7"/>
    </row>
    <row r="1358" spans="4:4">
      <c r="D1358" s="7"/>
    </row>
    <row r="1359" spans="4:4">
      <c r="D1359" s="7"/>
    </row>
    <row r="1360" spans="4:4">
      <c r="D1360" s="7"/>
    </row>
    <row r="1361" spans="4:4">
      <c r="D1361" s="7"/>
    </row>
    <row r="1362" spans="4:4">
      <c r="D1362" s="7"/>
    </row>
    <row r="1363" spans="4:4">
      <c r="D1363" s="7"/>
    </row>
    <row r="1364" spans="4:4">
      <c r="D1364" s="7"/>
    </row>
    <row r="1365" spans="4:4">
      <c r="D1365" s="7"/>
    </row>
    <row r="1366" spans="4:4">
      <c r="D1366" s="7"/>
    </row>
    <row r="1367" spans="4:4">
      <c r="D1367" s="7"/>
    </row>
    <row r="1368" spans="4:4">
      <c r="D1368" s="7"/>
    </row>
    <row r="1369" spans="4:4">
      <c r="D1369" s="7"/>
    </row>
    <row r="1370" spans="4:4">
      <c r="D1370" s="7"/>
    </row>
    <row r="1371" spans="4:4">
      <c r="D1371" s="7"/>
    </row>
    <row r="1372" spans="4:4">
      <c r="D1372" s="7"/>
    </row>
    <row r="1373" spans="4:4">
      <c r="D1373" s="7"/>
    </row>
    <row r="1374" spans="4:4">
      <c r="D1374" s="7"/>
    </row>
    <row r="1375" spans="4:4">
      <c r="D1375" s="7"/>
    </row>
    <row r="1376" spans="4:4">
      <c r="D1376" s="7"/>
    </row>
    <row r="1377" spans="4:4">
      <c r="D1377" s="7"/>
    </row>
    <row r="1378" spans="4:4">
      <c r="D1378" s="7"/>
    </row>
    <row r="1379" spans="4:4">
      <c r="D1379" s="7"/>
    </row>
    <row r="1380" spans="4:4">
      <c r="D1380" s="7"/>
    </row>
    <row r="1381" spans="4:4">
      <c r="D1381" s="7"/>
    </row>
    <row r="1382" spans="4:4">
      <c r="D1382" s="7"/>
    </row>
    <row r="1383" spans="4:4">
      <c r="D1383" s="7"/>
    </row>
    <row r="1384" spans="4:4">
      <c r="D1384" s="7"/>
    </row>
    <row r="1385" spans="4:4">
      <c r="D1385" s="7"/>
    </row>
    <row r="1386" spans="4:4">
      <c r="D1386" s="7"/>
    </row>
    <row r="1387" spans="4:4">
      <c r="D1387" s="7"/>
    </row>
    <row r="1388" spans="4:4">
      <c r="D1388" s="7"/>
    </row>
    <row r="1389" spans="4:4">
      <c r="D1389" s="7"/>
    </row>
    <row r="1390" spans="4:4">
      <c r="D1390" s="7"/>
    </row>
    <row r="1391" spans="4:4">
      <c r="D1391" s="7"/>
    </row>
    <row r="1392" spans="4:4">
      <c r="D1392" s="7"/>
    </row>
    <row r="1393" spans="4:4">
      <c r="D1393" s="7"/>
    </row>
    <row r="1394" spans="4:4">
      <c r="D1394" s="7"/>
    </row>
    <row r="1395" spans="4:4">
      <c r="D1395" s="7"/>
    </row>
    <row r="1396" spans="4:4">
      <c r="D1396" s="7"/>
    </row>
    <row r="1397" spans="4:4">
      <c r="D1397" s="7"/>
    </row>
    <row r="1398" spans="4:4">
      <c r="D1398" s="7"/>
    </row>
    <row r="1399" spans="4:4">
      <c r="D1399" s="7"/>
    </row>
    <row r="1400" spans="4:4">
      <c r="D1400" s="7"/>
    </row>
    <row r="1401" spans="4:4">
      <c r="D1401" s="7"/>
    </row>
    <row r="1402" spans="4:4">
      <c r="D1402" s="7"/>
    </row>
    <row r="1403" spans="4:4">
      <c r="D1403" s="7"/>
    </row>
    <row r="1404" spans="4:4">
      <c r="D1404" s="7"/>
    </row>
    <row r="1405" spans="4:4">
      <c r="D1405" s="7"/>
    </row>
    <row r="1406" spans="4:4">
      <c r="D1406" s="7"/>
    </row>
    <row r="1407" spans="4:4">
      <c r="D1407" s="7"/>
    </row>
    <row r="1408" spans="4:4">
      <c r="D1408" s="7"/>
    </row>
    <row r="1409" spans="4:4">
      <c r="D1409" s="7"/>
    </row>
    <row r="1410" spans="4:4">
      <c r="D1410" s="7"/>
    </row>
    <row r="1411" spans="4:4">
      <c r="D1411" s="7"/>
    </row>
    <row r="1412" spans="4:4">
      <c r="D1412" s="7"/>
    </row>
    <row r="1413" spans="4:4">
      <c r="D1413" s="7"/>
    </row>
    <row r="1414" spans="4:4">
      <c r="D1414" s="7"/>
    </row>
    <row r="1415" spans="4:4">
      <c r="D1415" s="7"/>
    </row>
    <row r="1416" spans="4:4">
      <c r="D1416" s="7"/>
    </row>
    <row r="1417" spans="4:4">
      <c r="D1417" s="7"/>
    </row>
    <row r="1418" spans="4:4">
      <c r="D1418" s="7"/>
    </row>
    <row r="1419" spans="4:4">
      <c r="D1419" s="7"/>
    </row>
    <row r="1420" spans="4:4">
      <c r="D1420" s="7"/>
    </row>
    <row r="1421" spans="4:4">
      <c r="D1421" s="7"/>
    </row>
    <row r="1422" spans="4:4">
      <c r="D1422" s="7"/>
    </row>
    <row r="1423" spans="4:4">
      <c r="D1423" s="7"/>
    </row>
    <row r="1424" spans="4:4">
      <c r="D1424" s="7"/>
    </row>
    <row r="1425" spans="4:4">
      <c r="D1425" s="7"/>
    </row>
    <row r="1426" spans="4:4">
      <c r="D1426" s="7"/>
    </row>
    <row r="1427" spans="4:4">
      <c r="D1427" s="7"/>
    </row>
    <row r="1428" spans="4:4">
      <c r="D1428" s="7"/>
    </row>
    <row r="1429" spans="4:4">
      <c r="D1429" s="7"/>
    </row>
    <row r="1430" spans="4:4">
      <c r="D1430" s="7"/>
    </row>
    <row r="1431" spans="4:4">
      <c r="D1431" s="7"/>
    </row>
    <row r="1432" spans="4:4">
      <c r="D1432" s="7"/>
    </row>
    <row r="1433" spans="4:4">
      <c r="D1433" s="7"/>
    </row>
    <row r="1434" spans="4:4">
      <c r="D1434" s="7"/>
    </row>
    <row r="1435" spans="4:4">
      <c r="D1435" s="7"/>
    </row>
    <row r="1436" spans="4:4">
      <c r="D1436" s="7"/>
    </row>
    <row r="1437" spans="4:4">
      <c r="D1437" s="7"/>
    </row>
    <row r="1438" spans="4:4">
      <c r="D1438" s="7"/>
    </row>
    <row r="1439" spans="4:4">
      <c r="D1439" s="7"/>
    </row>
    <row r="1440" spans="4:4">
      <c r="D1440" s="7"/>
    </row>
    <row r="1441" spans="4:4">
      <c r="D1441" s="7"/>
    </row>
    <row r="1442" spans="4:4">
      <c r="D1442" s="7"/>
    </row>
    <row r="1443" spans="4:4">
      <c r="D1443" s="7"/>
    </row>
    <row r="1444" spans="4:4">
      <c r="D1444" s="7"/>
    </row>
    <row r="1445" spans="4:4">
      <c r="D1445" s="7"/>
    </row>
    <row r="1446" spans="4:4">
      <c r="D1446" s="7"/>
    </row>
    <row r="1447" spans="4:4">
      <c r="D1447" s="7"/>
    </row>
    <row r="1448" spans="4:4">
      <c r="D1448" s="7"/>
    </row>
    <row r="1449" spans="4:4">
      <c r="D1449" s="7"/>
    </row>
    <row r="1450" spans="4:4">
      <c r="D1450" s="7"/>
    </row>
    <row r="1451" spans="4:4">
      <c r="D1451" s="7"/>
    </row>
    <row r="1452" spans="4:4">
      <c r="D1452" s="7"/>
    </row>
    <row r="1453" spans="4:4">
      <c r="D1453" s="7"/>
    </row>
    <row r="1454" spans="4:4">
      <c r="D1454" s="7"/>
    </row>
    <row r="1455" spans="4:4">
      <c r="D1455" s="7"/>
    </row>
    <row r="1456" spans="4:4">
      <c r="D1456" s="7"/>
    </row>
    <row r="1457" spans="4:4">
      <c r="D1457" s="7"/>
    </row>
    <row r="1458" spans="4:4">
      <c r="D1458" s="7"/>
    </row>
    <row r="1459" spans="4:4">
      <c r="D1459" s="7"/>
    </row>
    <row r="1460" spans="4:4">
      <c r="D1460" s="7"/>
    </row>
    <row r="1461" spans="4:4">
      <c r="D1461" s="7"/>
    </row>
    <row r="1462" spans="4:4">
      <c r="D1462" s="7"/>
    </row>
    <row r="1463" spans="4:4">
      <c r="D1463" s="7"/>
    </row>
    <row r="1464" spans="4:4">
      <c r="D1464" s="7"/>
    </row>
    <row r="1465" spans="4:4">
      <c r="D1465" s="7"/>
    </row>
    <row r="1466" spans="4:4">
      <c r="D1466" s="7"/>
    </row>
    <row r="1467" spans="4:4">
      <c r="D1467" s="7"/>
    </row>
    <row r="1468" spans="4:4">
      <c r="D1468" s="7"/>
    </row>
    <row r="1469" spans="4:4">
      <c r="D1469" s="7"/>
    </row>
    <row r="1470" spans="4:4">
      <c r="D1470" s="7"/>
    </row>
    <row r="1471" spans="4:4">
      <c r="D1471" s="7"/>
    </row>
    <row r="1472" spans="4:4">
      <c r="D1472" s="7"/>
    </row>
    <row r="1473" spans="4:4">
      <c r="D1473" s="7"/>
    </row>
    <row r="1474" spans="4:4">
      <c r="D1474" s="7"/>
    </row>
    <row r="1475" spans="4:4">
      <c r="D1475" s="7"/>
    </row>
    <row r="1476" spans="4:4">
      <c r="D1476" s="7"/>
    </row>
    <row r="1477" spans="4:4">
      <c r="D1477" s="7"/>
    </row>
    <row r="1478" spans="4:4">
      <c r="D1478" s="7"/>
    </row>
    <row r="1479" spans="4:4">
      <c r="D1479" s="7"/>
    </row>
    <row r="1480" spans="4:4">
      <c r="D1480" s="7"/>
    </row>
    <row r="1481" spans="4:4">
      <c r="D1481" s="7"/>
    </row>
    <row r="1482" spans="4:4">
      <c r="D1482" s="7"/>
    </row>
    <row r="1483" spans="4:4">
      <c r="D1483" s="7"/>
    </row>
    <row r="1484" spans="4:4">
      <c r="D1484" s="7"/>
    </row>
    <row r="1485" spans="4:4">
      <c r="D1485" s="7"/>
    </row>
    <row r="1486" spans="4:4">
      <c r="D1486" s="7"/>
    </row>
    <row r="1487" spans="4:4">
      <c r="D1487" s="7"/>
    </row>
    <row r="1488" spans="4:4">
      <c r="D1488" s="7"/>
    </row>
    <row r="1489" spans="4:4">
      <c r="D1489" s="7"/>
    </row>
    <row r="1490" spans="4:4">
      <c r="D1490" s="7"/>
    </row>
    <row r="1491" spans="4:4">
      <c r="D1491" s="7"/>
    </row>
    <row r="1492" spans="4:4">
      <c r="D1492" s="7"/>
    </row>
    <row r="1493" spans="4:4">
      <c r="D1493" s="7"/>
    </row>
    <row r="1494" spans="4:4">
      <c r="D1494" s="7"/>
    </row>
    <row r="1495" spans="4:4">
      <c r="D1495" s="7"/>
    </row>
    <row r="1496" spans="4:4">
      <c r="D1496" s="7"/>
    </row>
    <row r="1497" spans="4:4">
      <c r="D1497" s="7"/>
    </row>
    <row r="1498" spans="4:4">
      <c r="D1498" s="7"/>
    </row>
    <row r="1499" spans="4:4">
      <c r="D1499" s="7"/>
    </row>
    <row r="1500" spans="4:4">
      <c r="D1500" s="7"/>
    </row>
    <row r="1501" spans="4:4">
      <c r="D1501" s="7"/>
    </row>
    <row r="1502" spans="4:4">
      <c r="D1502" s="7"/>
    </row>
    <row r="1503" spans="4:4">
      <c r="D1503" s="7"/>
    </row>
    <row r="1504" spans="4:4">
      <c r="D1504" s="7"/>
    </row>
    <row r="1505" spans="4:4">
      <c r="D1505" s="7"/>
    </row>
    <row r="1506" spans="4:4">
      <c r="D1506" s="7"/>
    </row>
    <row r="1507" spans="4:4">
      <c r="D1507" s="7"/>
    </row>
    <row r="1508" spans="4:4">
      <c r="D1508" s="7"/>
    </row>
    <row r="1509" spans="4:4">
      <c r="D1509" s="7"/>
    </row>
    <row r="1510" spans="4:4">
      <c r="D1510" s="7"/>
    </row>
    <row r="1511" spans="4:4">
      <c r="D1511" s="7"/>
    </row>
    <row r="1512" spans="4:4">
      <c r="D1512" s="7"/>
    </row>
    <row r="1513" spans="4:4">
      <c r="D1513" s="7"/>
    </row>
    <row r="1514" spans="4:4">
      <c r="D1514" s="7"/>
    </row>
    <row r="1515" spans="4:4">
      <c r="D1515" s="7"/>
    </row>
    <row r="1516" spans="4:4">
      <c r="D1516" s="7"/>
    </row>
    <row r="1517" spans="4:4">
      <c r="D1517" s="7"/>
    </row>
    <row r="1518" spans="4:4">
      <c r="D1518" s="7"/>
    </row>
    <row r="1519" spans="4:4">
      <c r="D1519" s="7"/>
    </row>
    <row r="1520" spans="4:4">
      <c r="D1520" s="7"/>
    </row>
    <row r="1521" spans="4:4">
      <c r="D1521" s="7"/>
    </row>
    <row r="1522" spans="4:4">
      <c r="D1522" s="7"/>
    </row>
    <row r="1523" spans="4:4">
      <c r="D1523" s="7"/>
    </row>
    <row r="1524" spans="4:4">
      <c r="D1524" s="7"/>
    </row>
    <row r="1525" spans="4:4">
      <c r="D1525" s="7"/>
    </row>
    <row r="1526" spans="4:4">
      <c r="D1526" s="7"/>
    </row>
    <row r="1527" spans="4:4">
      <c r="D1527" s="7"/>
    </row>
    <row r="1528" spans="4:4">
      <c r="D1528" s="7"/>
    </row>
    <row r="1529" spans="4:4">
      <c r="D1529" s="7"/>
    </row>
    <row r="1530" spans="4:4">
      <c r="D1530" s="7"/>
    </row>
    <row r="1531" spans="4:4">
      <c r="D1531" s="7"/>
    </row>
    <row r="1532" spans="4:4">
      <c r="D1532" s="7"/>
    </row>
    <row r="1533" spans="4:4">
      <c r="D1533" s="7"/>
    </row>
    <row r="1534" spans="4:4">
      <c r="D1534" s="7"/>
    </row>
    <row r="1535" spans="4:4">
      <c r="D1535" s="7"/>
    </row>
    <row r="1536" spans="4:4">
      <c r="D1536" s="7"/>
    </row>
    <row r="1537" spans="4:4">
      <c r="D1537" s="7"/>
    </row>
    <row r="1538" spans="4:4">
      <c r="D1538" s="7"/>
    </row>
    <row r="1539" spans="4:4">
      <c r="D1539" s="7"/>
    </row>
    <row r="1540" spans="4:4">
      <c r="D1540" s="7"/>
    </row>
    <row r="1541" spans="4:4">
      <c r="D1541" s="7"/>
    </row>
    <row r="1542" spans="4:4">
      <c r="D1542" s="7"/>
    </row>
    <row r="1543" spans="4:4">
      <c r="D1543" s="7"/>
    </row>
    <row r="1544" spans="4:4">
      <c r="D1544" s="7"/>
    </row>
    <row r="1545" spans="4:4">
      <c r="D1545" s="7"/>
    </row>
    <row r="1546" spans="4:4">
      <c r="D1546" s="7"/>
    </row>
    <row r="1547" spans="4:4">
      <c r="D1547" s="7"/>
    </row>
    <row r="1548" spans="4:4">
      <c r="D1548" s="7"/>
    </row>
    <row r="1549" spans="4:4">
      <c r="D1549" s="7"/>
    </row>
    <row r="1550" spans="4:4">
      <c r="D1550" s="7"/>
    </row>
    <row r="1551" spans="4:4">
      <c r="D1551" s="7"/>
    </row>
    <row r="1552" spans="4:4">
      <c r="D1552" s="7"/>
    </row>
    <row r="1553" spans="4:4">
      <c r="D1553" s="7"/>
    </row>
    <row r="1554" spans="4:4">
      <c r="D1554" s="7"/>
    </row>
    <row r="1555" spans="4:4">
      <c r="D1555" s="7"/>
    </row>
    <row r="1556" spans="4:4">
      <c r="D1556" s="7"/>
    </row>
    <row r="1557" spans="4:4">
      <c r="D1557" s="7"/>
    </row>
    <row r="1558" spans="4:4">
      <c r="D1558" s="7"/>
    </row>
    <row r="1559" spans="4:4">
      <c r="D1559" s="7"/>
    </row>
    <row r="1560" spans="4:4">
      <c r="D1560" s="7"/>
    </row>
    <row r="1561" spans="4:4">
      <c r="D1561" s="7"/>
    </row>
    <row r="1562" spans="4:4">
      <c r="D1562" s="7"/>
    </row>
    <row r="1563" spans="4:4">
      <c r="D1563" s="7"/>
    </row>
    <row r="1564" spans="4:4">
      <c r="D1564" s="7"/>
    </row>
    <row r="1565" spans="4:4">
      <c r="D1565" s="7"/>
    </row>
    <row r="1566" spans="4:4">
      <c r="D1566" s="7"/>
    </row>
    <row r="1567" spans="4:4">
      <c r="D1567" s="7"/>
    </row>
    <row r="1568" spans="4:4">
      <c r="D1568" s="7"/>
    </row>
    <row r="1569" spans="4:4">
      <c r="D1569" s="7"/>
    </row>
    <row r="1570" spans="4:4">
      <c r="D1570" s="7"/>
    </row>
    <row r="1571" spans="4:4">
      <c r="D1571" s="7"/>
    </row>
    <row r="1572" spans="4:4">
      <c r="D1572" s="7"/>
    </row>
    <row r="1573" spans="4:4">
      <c r="D1573" s="7"/>
    </row>
    <row r="1574" spans="4:4">
      <c r="D1574" s="7"/>
    </row>
    <row r="1575" spans="4:4">
      <c r="D1575" s="7"/>
    </row>
    <row r="1576" spans="4:4">
      <c r="D1576" s="7"/>
    </row>
    <row r="1577" spans="4:4">
      <c r="D1577" s="7"/>
    </row>
    <row r="1578" spans="4:4">
      <c r="D1578" s="7"/>
    </row>
    <row r="1579" spans="4:4">
      <c r="D1579" s="7"/>
    </row>
    <row r="1580" spans="4:4">
      <c r="D1580" s="7"/>
    </row>
    <row r="1581" spans="4:4">
      <c r="D1581" s="7"/>
    </row>
    <row r="1582" spans="4:4">
      <c r="D1582" s="7"/>
    </row>
    <row r="1583" spans="4:4">
      <c r="D1583" s="7"/>
    </row>
    <row r="1584" spans="4:4">
      <c r="D1584" s="7"/>
    </row>
    <row r="1585" spans="4:4">
      <c r="D1585" s="7"/>
    </row>
    <row r="1586" spans="4:4">
      <c r="D1586" s="7"/>
    </row>
    <row r="1587" spans="4:4">
      <c r="D1587" s="7"/>
    </row>
    <row r="1588" spans="4:4">
      <c r="D1588" s="7"/>
    </row>
    <row r="1589" spans="4:4">
      <c r="D1589" s="7"/>
    </row>
    <row r="1590" spans="4:4">
      <c r="D1590" s="7"/>
    </row>
    <row r="1591" spans="4:4">
      <c r="D1591" s="7"/>
    </row>
    <row r="1592" spans="4:4">
      <c r="D1592" s="7"/>
    </row>
    <row r="1593" spans="4:4">
      <c r="D1593" s="7"/>
    </row>
    <row r="1594" spans="4:4">
      <c r="D1594" s="7"/>
    </row>
    <row r="1595" spans="4:4">
      <c r="D1595" s="7"/>
    </row>
    <row r="1596" spans="4:4">
      <c r="D1596" s="7"/>
    </row>
    <row r="1597" spans="4:4">
      <c r="D1597" s="7"/>
    </row>
    <row r="1598" spans="4:4">
      <c r="D1598" s="7"/>
    </row>
    <row r="1599" spans="4:4">
      <c r="D1599" s="7"/>
    </row>
    <row r="1600" spans="4:4">
      <c r="D1600" s="7"/>
    </row>
    <row r="1601" spans="4:4">
      <c r="D1601" s="7"/>
    </row>
    <row r="1602" spans="4:4">
      <c r="D1602" s="7"/>
    </row>
    <row r="1603" spans="4:4">
      <c r="D1603" s="7"/>
    </row>
    <row r="1604" spans="4:4">
      <c r="D1604" s="7"/>
    </row>
    <row r="1605" spans="4:4">
      <c r="D1605" s="7"/>
    </row>
    <row r="1606" spans="4:4">
      <c r="D1606" s="7"/>
    </row>
    <row r="1607" spans="4:4">
      <c r="D1607" s="7"/>
    </row>
    <row r="1608" spans="4:4">
      <c r="D1608" s="7"/>
    </row>
    <row r="1609" spans="4:4">
      <c r="D1609" s="7"/>
    </row>
    <row r="1610" spans="4:4">
      <c r="D1610" s="7"/>
    </row>
    <row r="1611" spans="4:4">
      <c r="D1611" s="7"/>
    </row>
    <row r="1612" spans="4:4">
      <c r="D1612" s="7"/>
    </row>
    <row r="1613" spans="4:4">
      <c r="D1613" s="7"/>
    </row>
    <row r="1614" spans="4:4">
      <c r="D1614" s="7"/>
    </row>
    <row r="1615" spans="4:4">
      <c r="D1615" s="7"/>
    </row>
    <row r="1616" spans="4:4">
      <c r="D1616" s="7"/>
    </row>
    <row r="1617" spans="4:4">
      <c r="D1617" s="7"/>
    </row>
    <row r="1618" spans="4:4">
      <c r="D1618" s="7"/>
    </row>
    <row r="1619" spans="4:4">
      <c r="D1619" s="7"/>
    </row>
    <row r="1620" spans="4:4">
      <c r="D1620" s="7"/>
    </row>
    <row r="1621" spans="4:4">
      <c r="D1621" s="7"/>
    </row>
    <row r="1622" spans="4:4">
      <c r="D1622" s="7"/>
    </row>
    <row r="1623" spans="4:4">
      <c r="D1623" s="7"/>
    </row>
    <row r="1624" spans="4:4">
      <c r="D1624" s="7"/>
    </row>
    <row r="1625" spans="4:4">
      <c r="D1625" s="7"/>
    </row>
    <row r="1626" spans="4:4">
      <c r="D1626" s="7"/>
    </row>
    <row r="1627" spans="4:4">
      <c r="D1627" s="7"/>
    </row>
    <row r="1628" spans="4:4">
      <c r="D1628" s="7"/>
    </row>
    <row r="1629" spans="4:4">
      <c r="D1629" s="7"/>
    </row>
    <row r="1630" spans="4:4">
      <c r="D1630" s="7"/>
    </row>
    <row r="1631" spans="4:4">
      <c r="D1631" s="7"/>
    </row>
    <row r="1632" spans="4:4">
      <c r="D1632" s="7"/>
    </row>
    <row r="1633" spans="4:4">
      <c r="D1633" s="7"/>
    </row>
    <row r="1634" spans="4:4">
      <c r="D1634" s="7"/>
    </row>
    <row r="1635" spans="4:4">
      <c r="D1635" s="7"/>
    </row>
    <row r="1636" spans="4:4">
      <c r="D1636" s="7"/>
    </row>
    <row r="1637" spans="4:4">
      <c r="D1637" s="7"/>
    </row>
    <row r="1638" spans="4:4">
      <c r="D1638" s="7"/>
    </row>
    <row r="1639" spans="4:4">
      <c r="D1639" s="7"/>
    </row>
    <row r="1640" spans="4:4">
      <c r="D1640" s="7"/>
    </row>
    <row r="1641" spans="4:4">
      <c r="D1641" s="7"/>
    </row>
    <row r="1642" spans="4:4">
      <c r="D1642" s="7"/>
    </row>
    <row r="1643" spans="4:4">
      <c r="D1643" s="7"/>
    </row>
    <row r="1644" spans="4:4">
      <c r="D1644" s="7"/>
    </row>
    <row r="1645" spans="4:4">
      <c r="D1645" s="7"/>
    </row>
    <row r="1646" spans="4:4">
      <c r="D1646" s="7"/>
    </row>
    <row r="1647" spans="4:4">
      <c r="D1647" s="7"/>
    </row>
    <row r="1648" spans="4:4">
      <c r="D1648" s="7"/>
    </row>
    <row r="1649" spans="4:4">
      <c r="D1649" s="7"/>
    </row>
    <row r="1650" spans="4:4">
      <c r="D1650" s="7"/>
    </row>
    <row r="1651" spans="4:4">
      <c r="D1651" s="7"/>
    </row>
    <row r="1652" spans="4:4">
      <c r="D1652" s="7"/>
    </row>
    <row r="1653" spans="4:4">
      <c r="D1653" s="7"/>
    </row>
    <row r="1654" spans="4:4">
      <c r="D1654" s="7"/>
    </row>
    <row r="1655" spans="4:4">
      <c r="D1655" s="7"/>
    </row>
    <row r="1656" spans="4:4">
      <c r="D1656" s="7"/>
    </row>
    <row r="1657" spans="4:4">
      <c r="D1657" s="7"/>
    </row>
    <row r="1658" spans="4:4">
      <c r="D1658" s="7"/>
    </row>
    <row r="1659" spans="4:4">
      <c r="D1659" s="7"/>
    </row>
    <row r="1660" spans="4:4">
      <c r="D1660" s="7"/>
    </row>
    <row r="1661" spans="4:4">
      <c r="D1661" s="7"/>
    </row>
    <row r="1662" spans="4:4">
      <c r="D1662" s="7"/>
    </row>
    <row r="1663" spans="4:4">
      <c r="D1663" s="7"/>
    </row>
    <row r="1664" spans="4:4">
      <c r="D1664" s="7"/>
    </row>
    <row r="1665" spans="4:4">
      <c r="D1665" s="7"/>
    </row>
    <row r="1666" spans="4:4">
      <c r="D1666" s="7"/>
    </row>
    <row r="1667" spans="4:4">
      <c r="D1667" s="7"/>
    </row>
    <row r="1668" spans="4:4">
      <c r="D1668" s="7"/>
    </row>
    <row r="1669" spans="4:4">
      <c r="D1669" s="7"/>
    </row>
    <row r="1670" spans="4:4">
      <c r="D1670" s="7"/>
    </row>
    <row r="1671" spans="4:4">
      <c r="D1671" s="7"/>
    </row>
    <row r="1672" spans="4:4">
      <c r="D1672" s="7"/>
    </row>
    <row r="1673" spans="4:4">
      <c r="D1673" s="7"/>
    </row>
    <row r="1674" spans="4:4">
      <c r="D1674" s="7"/>
    </row>
    <row r="1675" spans="4:4">
      <c r="D1675" s="7"/>
    </row>
    <row r="1676" spans="4:4">
      <c r="D1676" s="7"/>
    </row>
    <row r="1677" spans="4:4">
      <c r="D1677" s="7"/>
    </row>
    <row r="1678" spans="4:4">
      <c r="D1678" s="7"/>
    </row>
    <row r="1679" spans="4:4">
      <c r="D1679" s="7"/>
    </row>
    <row r="1680" spans="4:4">
      <c r="D1680" s="7"/>
    </row>
    <row r="1681" spans="4:4">
      <c r="D1681" s="7"/>
    </row>
    <row r="1682" spans="4:4">
      <c r="D1682" s="7"/>
    </row>
    <row r="1683" spans="4:4">
      <c r="D1683" s="7"/>
    </row>
    <row r="1684" spans="4:4">
      <c r="D1684" s="7"/>
    </row>
    <row r="1685" spans="4:4">
      <c r="D1685" s="7"/>
    </row>
    <row r="1686" spans="4:4">
      <c r="D1686" s="7"/>
    </row>
    <row r="1687" spans="4:4">
      <c r="D1687" s="7"/>
    </row>
    <row r="1688" spans="4:4">
      <c r="D1688" s="7"/>
    </row>
    <row r="1689" spans="4:4">
      <c r="D1689" s="7"/>
    </row>
    <row r="1690" spans="4:4">
      <c r="D1690" s="7"/>
    </row>
    <row r="1691" spans="4:4">
      <c r="D1691" s="7"/>
    </row>
    <row r="1692" spans="4:4">
      <c r="D1692" s="7"/>
    </row>
    <row r="1693" spans="4:4">
      <c r="D1693" s="7"/>
    </row>
    <row r="1694" spans="4:4">
      <c r="D1694" s="7"/>
    </row>
    <row r="1695" spans="4:4">
      <c r="D1695" s="7"/>
    </row>
    <row r="1696" spans="4:4">
      <c r="D1696" s="7"/>
    </row>
    <row r="1697" spans="4:4">
      <c r="D1697" s="7"/>
    </row>
    <row r="1698" spans="4:4">
      <c r="D1698" s="7"/>
    </row>
    <row r="1699" spans="4:4">
      <c r="D1699" s="7"/>
    </row>
    <row r="1700" spans="4:4">
      <c r="D1700" s="7"/>
    </row>
    <row r="1701" spans="4:4">
      <c r="D1701" s="7"/>
    </row>
    <row r="1702" spans="4:4">
      <c r="D1702" s="7"/>
    </row>
    <row r="1703" spans="4:4">
      <c r="D1703" s="7"/>
    </row>
    <row r="1704" spans="4:4">
      <c r="D1704" s="7"/>
    </row>
    <row r="1705" spans="4:4">
      <c r="D1705" s="7"/>
    </row>
    <row r="1706" spans="4:4">
      <c r="D1706" s="7"/>
    </row>
    <row r="1707" spans="4:4">
      <c r="D1707" s="7"/>
    </row>
    <row r="1708" spans="4:4">
      <c r="D1708" s="7"/>
    </row>
    <row r="1709" spans="4:4">
      <c r="D1709" s="7"/>
    </row>
    <row r="1710" spans="4:4">
      <c r="D1710" s="7"/>
    </row>
    <row r="1711" spans="4:4">
      <c r="D1711" s="7"/>
    </row>
    <row r="1712" spans="4:4">
      <c r="D1712" s="7"/>
    </row>
    <row r="1713" spans="4:4">
      <c r="D1713" s="7"/>
    </row>
    <row r="1714" spans="4:4">
      <c r="D1714" s="7"/>
    </row>
    <row r="1715" spans="4:4">
      <c r="D1715" s="7"/>
    </row>
    <row r="1716" spans="4:4">
      <c r="D1716" s="7"/>
    </row>
    <row r="1717" spans="4:4">
      <c r="D1717" s="7"/>
    </row>
    <row r="1718" spans="4:4">
      <c r="D1718" s="7"/>
    </row>
    <row r="1719" spans="4:4">
      <c r="D1719" s="7"/>
    </row>
    <row r="1720" spans="4:4">
      <c r="D1720" s="7"/>
    </row>
    <row r="1721" spans="4:4">
      <c r="D1721" s="7"/>
    </row>
    <row r="1722" spans="4:4">
      <c r="D1722" s="7"/>
    </row>
    <row r="1723" spans="4:4">
      <c r="D1723" s="7"/>
    </row>
    <row r="1724" spans="4:4">
      <c r="D1724" s="7"/>
    </row>
    <row r="1725" spans="4:4">
      <c r="D1725" s="7"/>
    </row>
    <row r="1726" spans="4:4">
      <c r="D1726" s="7"/>
    </row>
    <row r="1727" spans="4:4">
      <c r="D1727" s="7"/>
    </row>
    <row r="1728" spans="4:4">
      <c r="D1728" s="7"/>
    </row>
    <row r="1729" spans="4:4">
      <c r="D1729" s="7"/>
    </row>
    <row r="1730" spans="4:4">
      <c r="D1730" s="7"/>
    </row>
    <row r="1731" spans="4:4">
      <c r="D1731" s="7"/>
    </row>
    <row r="1732" spans="4:4">
      <c r="D1732" s="7"/>
    </row>
    <row r="1733" spans="4:4">
      <c r="D1733" s="7"/>
    </row>
    <row r="1734" spans="4:4">
      <c r="D1734" s="7"/>
    </row>
    <row r="1735" spans="4:4">
      <c r="D1735" s="7"/>
    </row>
    <row r="1736" spans="4:4">
      <c r="D1736" s="7"/>
    </row>
    <row r="1737" spans="4:4">
      <c r="D1737" s="7"/>
    </row>
    <row r="1738" spans="4:4">
      <c r="D1738" s="7"/>
    </row>
    <row r="1739" spans="4:4">
      <c r="D1739" s="7"/>
    </row>
    <row r="1740" spans="4:4">
      <c r="D1740" s="7"/>
    </row>
    <row r="1741" spans="4:4">
      <c r="D1741" s="7"/>
    </row>
    <row r="1742" spans="4:4">
      <c r="D1742" s="7"/>
    </row>
    <row r="1743" spans="4:4">
      <c r="D1743" s="7"/>
    </row>
    <row r="1744" spans="4:4">
      <c r="D1744" s="7"/>
    </row>
    <row r="1745" spans="4:4">
      <c r="D1745" s="7"/>
    </row>
    <row r="1746" spans="4:4">
      <c r="D1746" s="7"/>
    </row>
    <row r="1747" spans="4:4">
      <c r="D1747" s="7"/>
    </row>
    <row r="1748" spans="4:4">
      <c r="D1748" s="7"/>
    </row>
    <row r="1749" spans="4:4">
      <c r="D1749" s="7"/>
    </row>
    <row r="1750" spans="4:4">
      <c r="D1750" s="7"/>
    </row>
    <row r="1751" spans="4:4">
      <c r="D1751" s="7"/>
    </row>
    <row r="1752" spans="4:4">
      <c r="D1752" s="7"/>
    </row>
    <row r="1753" spans="4:4">
      <c r="D1753" s="7"/>
    </row>
    <row r="1754" spans="4:4">
      <c r="D1754" s="7"/>
    </row>
    <row r="1755" spans="4:4">
      <c r="D1755" s="7"/>
    </row>
    <row r="1756" spans="4:4">
      <c r="D1756" s="7"/>
    </row>
    <row r="1757" spans="4:4">
      <c r="D1757" s="7"/>
    </row>
    <row r="1758" spans="4:4">
      <c r="D1758" s="7"/>
    </row>
    <row r="1759" spans="4:4">
      <c r="D1759" s="7"/>
    </row>
    <row r="1760" spans="4:4">
      <c r="D1760" s="7"/>
    </row>
    <row r="1761" spans="4:4">
      <c r="D1761" s="7"/>
    </row>
    <row r="1762" spans="4:4">
      <c r="D1762" s="7"/>
    </row>
    <row r="1763" spans="4:4">
      <c r="D1763" s="7"/>
    </row>
    <row r="1764" spans="4:4">
      <c r="D1764" s="7"/>
    </row>
    <row r="1765" spans="4:4">
      <c r="D1765" s="7"/>
    </row>
    <row r="1766" spans="4:4">
      <c r="D1766" s="7"/>
    </row>
    <row r="1767" spans="4:4">
      <c r="D1767" s="7"/>
    </row>
    <row r="1768" spans="4:4">
      <c r="D1768" s="7"/>
    </row>
    <row r="1769" spans="4:4">
      <c r="D1769" s="7"/>
    </row>
    <row r="1770" spans="4:4">
      <c r="D1770" s="7"/>
    </row>
    <row r="1771" spans="4:4">
      <c r="D1771" s="7"/>
    </row>
    <row r="1772" spans="4:4">
      <c r="D1772" s="7"/>
    </row>
    <row r="1773" spans="4:4">
      <c r="D1773" s="7"/>
    </row>
    <row r="1774" spans="4:4">
      <c r="D1774" s="7"/>
    </row>
    <row r="1775" spans="4:4">
      <c r="D1775" s="7"/>
    </row>
    <row r="1776" spans="4:4">
      <c r="D1776" s="7"/>
    </row>
    <row r="1777" spans="4:4">
      <c r="D1777" s="7"/>
    </row>
    <row r="1778" spans="4:4">
      <c r="D1778" s="7"/>
    </row>
    <row r="1779" spans="4:4">
      <c r="D1779" s="7"/>
    </row>
    <row r="1780" spans="4:4">
      <c r="D1780" s="7"/>
    </row>
    <row r="1781" spans="4:4">
      <c r="D1781" s="7"/>
    </row>
    <row r="1782" spans="4:4">
      <c r="D1782" s="7"/>
    </row>
    <row r="1783" spans="4:4">
      <c r="D1783" s="7"/>
    </row>
    <row r="1784" spans="4:4">
      <c r="D1784" s="7"/>
    </row>
    <row r="1785" spans="4:4">
      <c r="D1785" s="7"/>
    </row>
    <row r="1786" spans="4:4">
      <c r="D1786" s="7"/>
    </row>
    <row r="1787" spans="4:4">
      <c r="D1787" s="7"/>
    </row>
    <row r="1788" spans="4:4">
      <c r="D1788" s="7"/>
    </row>
    <row r="1789" spans="4:4">
      <c r="D1789" s="7"/>
    </row>
    <row r="1790" spans="4:4">
      <c r="D1790" s="7"/>
    </row>
    <row r="1791" spans="4:4">
      <c r="D1791" s="7"/>
    </row>
    <row r="1792" spans="4:4">
      <c r="D1792" s="7"/>
    </row>
    <row r="1793" spans="4:4">
      <c r="D1793" s="7"/>
    </row>
    <row r="1794" spans="4:4">
      <c r="D1794" s="7"/>
    </row>
    <row r="1795" spans="4:4">
      <c r="D1795" s="7"/>
    </row>
    <row r="1796" spans="4:4">
      <c r="D1796" s="7"/>
    </row>
    <row r="1797" spans="4:4">
      <c r="D1797" s="7"/>
    </row>
    <row r="1798" spans="4:4">
      <c r="D1798" s="7"/>
    </row>
    <row r="1799" spans="4:4">
      <c r="D1799" s="7"/>
    </row>
    <row r="1800" spans="4:4">
      <c r="D1800" s="7"/>
    </row>
    <row r="1801" spans="4:4">
      <c r="D1801" s="7"/>
    </row>
    <row r="1802" spans="4:4">
      <c r="D1802" s="7"/>
    </row>
    <row r="1803" spans="4:4">
      <c r="D1803" s="7"/>
    </row>
    <row r="1804" spans="4:4">
      <c r="D1804" s="7"/>
    </row>
    <row r="1805" spans="4:4">
      <c r="D1805" s="7"/>
    </row>
    <row r="1806" spans="4:4">
      <c r="D1806" s="7"/>
    </row>
    <row r="1807" spans="4:4">
      <c r="D1807" s="7"/>
    </row>
    <row r="1808" spans="4:4">
      <c r="D1808" s="7"/>
    </row>
    <row r="1809" spans="4:4">
      <c r="D1809" s="7"/>
    </row>
    <row r="1810" spans="4:4">
      <c r="D1810" s="7"/>
    </row>
    <row r="1811" spans="4:4">
      <c r="D1811" s="7"/>
    </row>
    <row r="1812" spans="4:4">
      <c r="D1812" s="7"/>
    </row>
    <row r="1813" spans="4:4">
      <c r="D1813" s="7"/>
    </row>
    <row r="1814" spans="4:4">
      <c r="D1814" s="7"/>
    </row>
    <row r="1815" spans="4:4">
      <c r="D1815" s="7"/>
    </row>
    <row r="1816" spans="4:4">
      <c r="D1816" s="7"/>
    </row>
    <row r="1817" spans="4:4">
      <c r="D1817" s="7"/>
    </row>
    <row r="1818" spans="4:4">
      <c r="D1818" s="7"/>
    </row>
    <row r="1819" spans="4:4">
      <c r="D1819" s="7"/>
    </row>
    <row r="1820" spans="4:4">
      <c r="D1820" s="7"/>
    </row>
    <row r="1821" spans="4:4">
      <c r="D1821" s="7"/>
    </row>
    <row r="1822" spans="4:4">
      <c r="D1822" s="7"/>
    </row>
    <row r="1823" spans="4:4">
      <c r="D1823" s="7"/>
    </row>
    <row r="1824" spans="4:4">
      <c r="D1824" s="7"/>
    </row>
    <row r="1825" spans="4:4">
      <c r="D1825" s="7"/>
    </row>
    <row r="1826" spans="4:4">
      <c r="D1826" s="7"/>
    </row>
    <row r="1827" spans="4:4">
      <c r="D1827" s="7"/>
    </row>
    <row r="1828" spans="4:4">
      <c r="D1828" s="7"/>
    </row>
    <row r="1829" spans="4:4">
      <c r="D1829" s="7"/>
    </row>
    <row r="1830" spans="4:4">
      <c r="D1830" s="7"/>
    </row>
    <row r="1831" spans="4:4">
      <c r="D1831" s="7"/>
    </row>
    <row r="1832" spans="4:4">
      <c r="D1832" s="7"/>
    </row>
    <row r="1833" spans="4:4">
      <c r="D1833" s="7"/>
    </row>
    <row r="1834" spans="4:4">
      <c r="D1834" s="7"/>
    </row>
    <row r="1835" spans="4:4">
      <c r="D1835" s="7"/>
    </row>
    <row r="1836" spans="4:4">
      <c r="D1836" s="7"/>
    </row>
    <row r="1837" spans="4:4">
      <c r="D1837" s="7"/>
    </row>
    <row r="1838" spans="4:4">
      <c r="D1838" s="7"/>
    </row>
    <row r="1839" spans="4:4">
      <c r="D1839" s="7"/>
    </row>
    <row r="1840" spans="4:4">
      <c r="D1840" s="7"/>
    </row>
    <row r="1841" spans="4:4">
      <c r="D1841" s="7"/>
    </row>
    <row r="1842" spans="4:4">
      <c r="D1842" s="7"/>
    </row>
    <row r="1843" spans="4:4">
      <c r="D1843" s="7"/>
    </row>
    <row r="1844" spans="4:4">
      <c r="D1844" s="7"/>
    </row>
    <row r="1845" spans="4:4">
      <c r="D1845" s="7"/>
    </row>
    <row r="1846" spans="4:4">
      <c r="D1846" s="7"/>
    </row>
    <row r="1847" spans="4:4">
      <c r="D1847" s="7"/>
    </row>
    <row r="1848" spans="4:4">
      <c r="D1848" s="7"/>
    </row>
    <row r="1849" spans="4:4">
      <c r="D1849" s="7"/>
    </row>
    <row r="1850" spans="4:4">
      <c r="D1850" s="7"/>
    </row>
    <row r="1851" spans="4:4">
      <c r="D1851" s="7"/>
    </row>
    <row r="1852" spans="4:4">
      <c r="D1852" s="7"/>
    </row>
    <row r="1853" spans="4:4">
      <c r="D1853" s="7"/>
    </row>
    <row r="1854" spans="4:4">
      <c r="D1854" s="7"/>
    </row>
    <row r="1855" spans="4:4">
      <c r="D1855" s="7"/>
    </row>
    <row r="1856" spans="4:4">
      <c r="D1856" s="7"/>
    </row>
    <row r="1857" spans="4:4">
      <c r="D1857" s="7"/>
    </row>
    <row r="1858" spans="4:4">
      <c r="D1858" s="7"/>
    </row>
    <row r="1859" spans="4:4">
      <c r="D1859" s="7"/>
    </row>
    <row r="1860" spans="4:4">
      <c r="D1860" s="7"/>
    </row>
    <row r="1861" spans="4:4">
      <c r="D1861" s="7"/>
    </row>
    <row r="1862" spans="4:4">
      <c r="D1862" s="7"/>
    </row>
    <row r="1863" spans="4:4">
      <c r="D1863" s="7"/>
    </row>
    <row r="1864" spans="4:4">
      <c r="D1864" s="7"/>
    </row>
    <row r="1865" spans="4:4">
      <c r="D1865" s="7"/>
    </row>
    <row r="1866" spans="4:4">
      <c r="D1866" s="7"/>
    </row>
    <row r="1867" spans="4:4">
      <c r="D1867" s="7"/>
    </row>
    <row r="1868" spans="4:4">
      <c r="D1868" s="7"/>
    </row>
    <row r="1869" spans="4:4">
      <c r="D1869" s="7"/>
    </row>
    <row r="1870" spans="4:4">
      <c r="D1870" s="7"/>
    </row>
    <row r="1871" spans="4:4">
      <c r="D1871" s="7"/>
    </row>
    <row r="1872" spans="4:4">
      <c r="D1872" s="7"/>
    </row>
    <row r="1873" spans="4:4">
      <c r="D1873" s="7"/>
    </row>
    <row r="1874" spans="4:4">
      <c r="D1874" s="7"/>
    </row>
    <row r="1875" spans="4:4">
      <c r="D1875" s="7"/>
    </row>
    <row r="1876" spans="4:4">
      <c r="D1876" s="7"/>
    </row>
    <row r="1877" spans="4:4">
      <c r="D1877" s="7"/>
    </row>
    <row r="1878" spans="4:4">
      <c r="D1878" s="7"/>
    </row>
    <row r="1879" spans="4:4">
      <c r="D1879" s="7"/>
    </row>
    <row r="1880" spans="4:4">
      <c r="D1880" s="7"/>
    </row>
    <row r="1881" spans="4:4">
      <c r="D1881" s="7"/>
    </row>
    <row r="1882" spans="4:4">
      <c r="D1882" s="7"/>
    </row>
    <row r="1883" spans="4:4">
      <c r="D1883" s="7"/>
    </row>
    <row r="1884" spans="4:4">
      <c r="D1884" s="7"/>
    </row>
    <row r="1885" spans="4:4">
      <c r="D1885" s="7"/>
    </row>
    <row r="1886" spans="4:4">
      <c r="D1886" s="7"/>
    </row>
    <row r="1887" spans="4:4">
      <c r="D1887" s="7"/>
    </row>
    <row r="1888" spans="4:4">
      <c r="D1888" s="7"/>
    </row>
    <row r="1889" spans="4:4">
      <c r="D1889" s="7"/>
    </row>
    <row r="1890" spans="4:4">
      <c r="D1890" s="7"/>
    </row>
    <row r="1891" spans="4:4">
      <c r="D1891" s="7"/>
    </row>
    <row r="1892" spans="4:4">
      <c r="D1892" s="7"/>
    </row>
    <row r="1893" spans="4:4">
      <c r="D1893" s="7"/>
    </row>
    <row r="1894" spans="4:4">
      <c r="D1894" s="7"/>
    </row>
    <row r="1895" spans="4:4">
      <c r="D1895" s="7"/>
    </row>
    <row r="1896" spans="4:4">
      <c r="D1896" s="7"/>
    </row>
    <row r="1897" spans="4:4">
      <c r="D1897" s="7"/>
    </row>
    <row r="1898" spans="4:4">
      <c r="D1898" s="7"/>
    </row>
    <row r="1899" spans="4:4">
      <c r="D1899" s="7"/>
    </row>
    <row r="1900" spans="4:4">
      <c r="D1900" s="7"/>
    </row>
    <row r="1901" spans="4:4">
      <c r="D1901" s="7"/>
    </row>
    <row r="1902" spans="4:4">
      <c r="D1902" s="7"/>
    </row>
    <row r="1903" spans="4:4">
      <c r="D1903" s="7"/>
    </row>
    <row r="1904" spans="4:4">
      <c r="D1904" s="7"/>
    </row>
    <row r="1905" spans="4:4">
      <c r="D1905" s="7"/>
    </row>
    <row r="1906" spans="4:4">
      <c r="D1906" s="7"/>
    </row>
    <row r="1907" spans="4:4">
      <c r="D1907" s="7"/>
    </row>
    <row r="1908" spans="4:4">
      <c r="D1908" s="7"/>
    </row>
    <row r="1909" spans="4:4">
      <c r="D1909" s="7"/>
    </row>
    <row r="1910" spans="4:4">
      <c r="D1910" s="7"/>
    </row>
    <row r="1911" spans="4:4">
      <c r="D1911" s="7"/>
    </row>
    <row r="1912" spans="4:4">
      <c r="D1912" s="7"/>
    </row>
    <row r="1913" spans="4:4">
      <c r="D1913" s="7"/>
    </row>
    <row r="1914" spans="4:4">
      <c r="D1914" s="7"/>
    </row>
    <row r="1915" spans="4:4">
      <c r="D1915" s="7"/>
    </row>
    <row r="1916" spans="4:4">
      <c r="D1916" s="7"/>
    </row>
    <row r="1917" spans="4:4">
      <c r="D1917" s="7"/>
    </row>
    <row r="1918" spans="4:4">
      <c r="D1918" s="7"/>
    </row>
    <row r="1919" spans="4:4">
      <c r="D1919" s="7"/>
    </row>
    <row r="1920" spans="4:4">
      <c r="D1920" s="7"/>
    </row>
    <row r="1921" spans="4:4">
      <c r="D1921" s="7"/>
    </row>
    <row r="1922" spans="4:4">
      <c r="D1922" s="7"/>
    </row>
    <row r="1923" spans="4:4">
      <c r="D1923" s="7"/>
    </row>
    <row r="1924" spans="4:4">
      <c r="D1924" s="7"/>
    </row>
    <row r="1925" spans="4:4">
      <c r="D1925" s="7"/>
    </row>
    <row r="1926" spans="4:4">
      <c r="D1926" s="7"/>
    </row>
    <row r="1927" spans="4:4">
      <c r="D1927" s="7"/>
    </row>
    <row r="1928" spans="4:4">
      <c r="D1928" s="7"/>
    </row>
    <row r="1929" spans="4:4">
      <c r="D1929" s="7"/>
    </row>
    <row r="1930" spans="4:4">
      <c r="D1930" s="7"/>
    </row>
    <row r="1931" spans="4:4">
      <c r="D1931" s="7"/>
    </row>
    <row r="1932" spans="4:4">
      <c r="D1932" s="7"/>
    </row>
    <row r="1933" spans="4:4">
      <c r="D1933" s="7"/>
    </row>
    <row r="1934" spans="4:4">
      <c r="D1934" s="7"/>
    </row>
    <row r="1935" spans="4:4">
      <c r="D1935" s="7"/>
    </row>
    <row r="1936" spans="4:4">
      <c r="D1936" s="7"/>
    </row>
    <row r="1937" spans="4:4">
      <c r="D1937" s="7"/>
    </row>
    <row r="1938" spans="4:4">
      <c r="D1938" s="7"/>
    </row>
    <row r="1939" spans="4:4">
      <c r="D1939" s="7"/>
    </row>
    <row r="1940" spans="4:4">
      <c r="D1940" s="7"/>
    </row>
    <row r="1941" spans="4:4">
      <c r="D1941" s="7"/>
    </row>
    <row r="1942" spans="4:4">
      <c r="D1942" s="7"/>
    </row>
    <row r="1943" spans="4:4">
      <c r="D1943" s="7"/>
    </row>
    <row r="1944" spans="4:4">
      <c r="D1944" s="7"/>
    </row>
    <row r="1945" spans="4:4">
      <c r="D1945" s="7"/>
    </row>
    <row r="1946" spans="4:4">
      <c r="D1946" s="7"/>
    </row>
    <row r="1947" spans="4:4">
      <c r="D1947" s="7"/>
    </row>
    <row r="1948" spans="4:4">
      <c r="D1948" s="7"/>
    </row>
    <row r="1949" spans="4:4">
      <c r="D1949" s="7"/>
    </row>
    <row r="1950" spans="4:4">
      <c r="D1950" s="7"/>
    </row>
    <row r="1951" spans="4:4">
      <c r="D1951" s="7"/>
    </row>
    <row r="1952" spans="4:4">
      <c r="D1952" s="7"/>
    </row>
    <row r="1953" spans="4:4">
      <c r="D1953" s="7"/>
    </row>
    <row r="1954" spans="4:4">
      <c r="D1954" s="7"/>
    </row>
    <row r="1955" spans="4:4">
      <c r="D1955" s="7"/>
    </row>
    <row r="1956" spans="4:4">
      <c r="D1956" s="7"/>
    </row>
    <row r="1957" spans="4:4">
      <c r="D1957" s="7"/>
    </row>
    <row r="1958" spans="4:4">
      <c r="D1958" s="7"/>
    </row>
    <row r="1959" spans="4:4">
      <c r="D1959" s="7"/>
    </row>
    <row r="1960" spans="4:4">
      <c r="D1960" s="7"/>
    </row>
    <row r="1961" spans="4:4">
      <c r="D1961" s="7"/>
    </row>
    <row r="1962" spans="4:4">
      <c r="D1962" s="7"/>
    </row>
    <row r="1963" spans="4:4">
      <c r="D1963" s="7"/>
    </row>
    <row r="1964" spans="4:4">
      <c r="D1964" s="7"/>
    </row>
    <row r="1965" spans="4:4">
      <c r="D1965" s="7"/>
    </row>
    <row r="1966" spans="4:4">
      <c r="D1966" s="7"/>
    </row>
    <row r="1967" spans="4:4">
      <c r="D1967" s="7"/>
    </row>
    <row r="1968" spans="4:4">
      <c r="D1968" s="7"/>
    </row>
    <row r="1969" spans="4:4">
      <c r="D1969" s="7"/>
    </row>
    <row r="1970" spans="4:4">
      <c r="D1970" s="7"/>
    </row>
    <row r="1971" spans="4:4">
      <c r="D1971" s="7"/>
    </row>
    <row r="1972" spans="4:4">
      <c r="D1972" s="7"/>
    </row>
    <row r="1973" spans="4:4">
      <c r="D1973" s="7"/>
    </row>
    <row r="1974" spans="4:4">
      <c r="D1974" s="7"/>
    </row>
    <row r="1975" spans="4:4">
      <c r="D1975" s="7"/>
    </row>
    <row r="1976" spans="4:4">
      <c r="D1976" s="7"/>
    </row>
    <row r="1977" spans="4:4">
      <c r="D1977" s="7"/>
    </row>
    <row r="1978" spans="4:4">
      <c r="D1978" s="7"/>
    </row>
    <row r="1979" spans="4:4">
      <c r="D1979" s="7"/>
    </row>
    <row r="1980" spans="4:4">
      <c r="D1980" s="7"/>
    </row>
    <row r="1981" spans="4:4">
      <c r="D1981" s="7"/>
    </row>
    <row r="1982" spans="4:4">
      <c r="D1982" s="7"/>
    </row>
    <row r="1983" spans="4:4">
      <c r="D1983" s="7"/>
    </row>
    <row r="1984" spans="4:4">
      <c r="D1984" s="7"/>
    </row>
    <row r="1985" spans="4:4">
      <c r="D1985" s="7"/>
    </row>
    <row r="1986" spans="4:4">
      <c r="D1986" s="7"/>
    </row>
    <row r="1987" spans="4:4">
      <c r="D1987" s="7"/>
    </row>
    <row r="1988" spans="4:4">
      <c r="D1988" s="7"/>
    </row>
    <row r="1989" spans="4:4">
      <c r="D1989" s="7"/>
    </row>
    <row r="1990" spans="4:4">
      <c r="D1990" s="7"/>
    </row>
    <row r="1991" spans="4:4">
      <c r="D1991" s="7"/>
    </row>
    <row r="1992" spans="4:4">
      <c r="D1992" s="7"/>
    </row>
    <row r="1993" spans="4:4">
      <c r="D1993" s="7"/>
    </row>
    <row r="1994" spans="4:4">
      <c r="D1994" s="7"/>
    </row>
    <row r="1995" spans="4:4">
      <c r="D1995" s="7"/>
    </row>
    <row r="1996" spans="4:4">
      <c r="D1996" s="7"/>
    </row>
    <row r="1997" spans="4:4">
      <c r="D1997" s="7"/>
    </row>
    <row r="1998" spans="4:4">
      <c r="D1998" s="7"/>
    </row>
    <row r="1999" spans="4:4">
      <c r="D1999" s="7"/>
    </row>
    <row r="2000" spans="4:4">
      <c r="D2000" s="7"/>
    </row>
    <row r="2001" spans="4:4">
      <c r="D2001" s="7"/>
    </row>
    <row r="2002" spans="4:4">
      <c r="D2002" s="7"/>
    </row>
    <row r="2003" spans="4:4">
      <c r="D2003" s="7"/>
    </row>
    <row r="2004" spans="4:4">
      <c r="D2004" s="7"/>
    </row>
    <row r="2005" spans="4:4">
      <c r="D2005" s="7"/>
    </row>
    <row r="2006" spans="4:4">
      <c r="D2006" s="7"/>
    </row>
    <row r="2007" spans="4:4">
      <c r="D2007" s="7"/>
    </row>
    <row r="2008" spans="4:4">
      <c r="D2008" s="7"/>
    </row>
    <row r="2009" spans="4:4">
      <c r="D2009" s="7"/>
    </row>
    <row r="2010" spans="4:4">
      <c r="D2010" s="7"/>
    </row>
    <row r="2011" spans="4:4">
      <c r="D2011" s="7"/>
    </row>
    <row r="2012" spans="4:4">
      <c r="D2012" s="7"/>
    </row>
    <row r="2013" spans="4:4">
      <c r="D2013" s="7"/>
    </row>
    <row r="2014" spans="4:4">
      <c r="D2014" s="7"/>
    </row>
    <row r="2015" spans="4:4">
      <c r="D2015" s="7"/>
    </row>
    <row r="2016" spans="4:4">
      <c r="D2016" s="7"/>
    </row>
    <row r="2017" spans="4:4">
      <c r="D2017" s="7"/>
    </row>
    <row r="2018" spans="4:4">
      <c r="D2018" s="7"/>
    </row>
    <row r="2019" spans="4:4">
      <c r="D2019" s="7"/>
    </row>
    <row r="2020" spans="4:4">
      <c r="D2020" s="7"/>
    </row>
    <row r="2021" spans="4:4">
      <c r="D2021" s="7"/>
    </row>
    <row r="2022" spans="4:4">
      <c r="D2022" s="7"/>
    </row>
    <row r="2023" spans="4:4">
      <c r="D2023" s="7"/>
    </row>
    <row r="2024" spans="4:4">
      <c r="D2024" s="7"/>
    </row>
    <row r="2025" spans="4:4">
      <c r="D2025" s="7"/>
    </row>
    <row r="2026" spans="4:4">
      <c r="D2026" s="7"/>
    </row>
    <row r="2027" spans="4:4">
      <c r="D2027" s="7"/>
    </row>
    <row r="2028" spans="4:4">
      <c r="D2028" s="7"/>
    </row>
    <row r="2029" spans="4:4">
      <c r="D2029" s="7"/>
    </row>
    <row r="2030" spans="4:4">
      <c r="D2030" s="7"/>
    </row>
    <row r="2031" spans="4:4">
      <c r="D2031" s="7"/>
    </row>
    <row r="2032" spans="4:4">
      <c r="D2032" s="7"/>
    </row>
    <row r="2033" spans="4:4">
      <c r="D2033" s="7"/>
    </row>
    <row r="2034" spans="4:4">
      <c r="D2034" s="7"/>
    </row>
    <row r="2035" spans="4:4">
      <c r="D2035" s="7"/>
    </row>
    <row r="2036" spans="4:4">
      <c r="D2036" s="7"/>
    </row>
    <row r="2037" spans="4:4">
      <c r="D2037" s="7"/>
    </row>
    <row r="2038" spans="4:4">
      <c r="D2038" s="7"/>
    </row>
    <row r="2039" spans="4:4">
      <c r="D2039" s="7"/>
    </row>
    <row r="2040" spans="4:4">
      <c r="D2040" s="7"/>
    </row>
    <row r="2041" spans="4:4">
      <c r="D2041" s="7"/>
    </row>
    <row r="2042" spans="4:4">
      <c r="D2042" s="7"/>
    </row>
    <row r="2043" spans="4:4">
      <c r="D2043" s="7"/>
    </row>
    <row r="2044" spans="4:4">
      <c r="D2044" s="7"/>
    </row>
    <row r="2045" spans="4:4">
      <c r="D2045" s="7"/>
    </row>
    <row r="2046" spans="4:4">
      <c r="D2046" s="7"/>
    </row>
    <row r="2047" spans="4:4">
      <c r="D2047" s="7"/>
    </row>
    <row r="2048" spans="4:4">
      <c r="D2048" s="7"/>
    </row>
    <row r="2049" spans="4:4">
      <c r="D2049" s="7"/>
    </row>
    <row r="2050" spans="4:4">
      <c r="D2050" s="7"/>
    </row>
    <row r="2051" spans="4:4">
      <c r="D2051" s="7"/>
    </row>
    <row r="2052" spans="4:4">
      <c r="D2052" s="7"/>
    </row>
    <row r="2053" spans="4:4">
      <c r="D2053" s="7"/>
    </row>
    <row r="2054" spans="4:4">
      <c r="D2054" s="7"/>
    </row>
    <row r="2055" spans="4:4">
      <c r="D2055" s="7"/>
    </row>
    <row r="2056" spans="4:4">
      <c r="D2056" s="7"/>
    </row>
    <row r="2057" spans="4:4">
      <c r="D2057" s="7"/>
    </row>
    <row r="2058" spans="4:4">
      <c r="D2058" s="7"/>
    </row>
    <row r="2059" spans="4:4">
      <c r="D2059" s="7"/>
    </row>
    <row r="2060" spans="4:4">
      <c r="D2060" s="7"/>
    </row>
    <row r="2061" spans="4:4">
      <c r="D2061" s="7"/>
    </row>
    <row r="2062" spans="4:4">
      <c r="D2062" s="7"/>
    </row>
    <row r="2063" spans="4:4">
      <c r="D2063" s="7"/>
    </row>
    <row r="2064" spans="4:4">
      <c r="D2064" s="7"/>
    </row>
    <row r="2065" spans="4:4">
      <c r="D2065" s="7"/>
    </row>
    <row r="2066" spans="4:4">
      <c r="D2066" s="7"/>
    </row>
    <row r="2067" spans="4:4">
      <c r="D2067" s="7"/>
    </row>
    <row r="2068" spans="4:4">
      <c r="D2068" s="7"/>
    </row>
    <row r="2069" spans="4:4">
      <c r="D2069" s="7"/>
    </row>
    <row r="2070" spans="4:4">
      <c r="D2070" s="7"/>
    </row>
    <row r="2071" spans="4:4">
      <c r="D2071" s="7"/>
    </row>
    <row r="2072" spans="4:4">
      <c r="D2072" s="7"/>
    </row>
    <row r="2073" spans="4:4">
      <c r="D2073" s="7"/>
    </row>
    <row r="2074" spans="4:4">
      <c r="D2074" s="7"/>
    </row>
    <row r="2075" spans="4:4">
      <c r="D2075" s="7"/>
    </row>
    <row r="2076" spans="4:4">
      <c r="D2076" s="7"/>
    </row>
    <row r="2077" spans="4:4">
      <c r="D2077" s="7"/>
    </row>
    <row r="2078" spans="4:4">
      <c r="D2078" s="7"/>
    </row>
    <row r="2079" spans="4:4">
      <c r="D2079" s="7"/>
    </row>
    <row r="2080" spans="4:4">
      <c r="D2080" s="7"/>
    </row>
    <row r="2081" spans="4:4">
      <c r="D2081" s="7"/>
    </row>
    <row r="2082" spans="4:4">
      <c r="D2082" s="7"/>
    </row>
    <row r="2083" spans="4:4">
      <c r="D2083" s="7"/>
    </row>
    <row r="2084" spans="4:4">
      <c r="D2084" s="7"/>
    </row>
    <row r="2085" spans="4:4">
      <c r="D2085" s="7"/>
    </row>
    <row r="2086" spans="4:4">
      <c r="D2086" s="7"/>
    </row>
    <row r="2087" spans="4:4">
      <c r="D2087" s="7"/>
    </row>
    <row r="2088" spans="4:4">
      <c r="D2088" s="7"/>
    </row>
    <row r="2089" spans="4:4">
      <c r="D2089" s="7"/>
    </row>
    <row r="2090" spans="4:4">
      <c r="D2090" s="7"/>
    </row>
    <row r="2091" spans="4:4">
      <c r="D2091" s="7"/>
    </row>
    <row r="2092" spans="4:4">
      <c r="D2092" s="7"/>
    </row>
    <row r="2093" spans="4:4">
      <c r="D2093" s="7"/>
    </row>
    <row r="2094" spans="4:4">
      <c r="D2094" s="7"/>
    </row>
    <row r="2095" spans="4:4">
      <c r="D2095" s="7"/>
    </row>
    <row r="2096" spans="4:4">
      <c r="D2096" s="7"/>
    </row>
    <row r="2097" spans="4:4">
      <c r="D2097" s="7"/>
    </row>
    <row r="2098" spans="4:4">
      <c r="D2098" s="7"/>
    </row>
    <row r="2099" spans="4:4">
      <c r="D2099" s="7"/>
    </row>
    <row r="2100" spans="4:4">
      <c r="D2100" s="7"/>
    </row>
    <row r="2101" spans="4:4">
      <c r="D2101" s="7"/>
    </row>
    <row r="2102" spans="4:4">
      <c r="D2102" s="7"/>
    </row>
    <row r="2103" spans="4:4">
      <c r="D2103" s="7"/>
    </row>
    <row r="2104" spans="4:4">
      <c r="D2104" s="7"/>
    </row>
    <row r="2105" spans="4:4">
      <c r="D2105" s="7"/>
    </row>
    <row r="2106" spans="4:4">
      <c r="D2106" s="7"/>
    </row>
    <row r="2107" spans="4:4">
      <c r="D2107" s="7"/>
    </row>
    <row r="2108" spans="4:4">
      <c r="D2108" s="7"/>
    </row>
    <row r="2109" spans="4:4">
      <c r="D2109" s="7"/>
    </row>
    <row r="2110" spans="4:4">
      <c r="D2110" s="7"/>
    </row>
    <row r="2111" spans="4:4">
      <c r="D2111" s="7"/>
    </row>
    <row r="2112" spans="4:4">
      <c r="D2112" s="7"/>
    </row>
    <row r="2113" spans="4:4">
      <c r="D2113" s="7"/>
    </row>
    <row r="2114" spans="4:4">
      <c r="D2114" s="7"/>
    </row>
    <row r="2115" spans="4:4">
      <c r="D2115" s="7"/>
    </row>
    <row r="2116" spans="4:4">
      <c r="D2116" s="7"/>
    </row>
    <row r="2117" spans="4:4">
      <c r="D2117" s="7"/>
    </row>
    <row r="2118" spans="4:4">
      <c r="D2118" s="7"/>
    </row>
    <row r="2119" spans="4:4">
      <c r="D2119" s="7"/>
    </row>
    <row r="2120" spans="4:4">
      <c r="D2120" s="7"/>
    </row>
    <row r="2121" spans="4:4">
      <c r="D2121" s="7"/>
    </row>
    <row r="2122" spans="4:4">
      <c r="D2122" s="7"/>
    </row>
    <row r="2123" spans="4:4">
      <c r="D2123" s="7"/>
    </row>
    <row r="2124" spans="4:4">
      <c r="D2124" s="7"/>
    </row>
    <row r="2125" spans="4:4">
      <c r="D2125" s="7"/>
    </row>
    <row r="2126" spans="4:4">
      <c r="D2126" s="7"/>
    </row>
    <row r="2127" spans="4:4">
      <c r="D2127" s="7"/>
    </row>
    <row r="2128" spans="4:4">
      <c r="D2128" s="7"/>
    </row>
    <row r="2129" spans="4:4">
      <c r="D2129" s="7"/>
    </row>
    <row r="2130" spans="4:4">
      <c r="D2130" s="7"/>
    </row>
    <row r="2131" spans="4:4">
      <c r="D2131" s="7"/>
    </row>
    <row r="2132" spans="4:4">
      <c r="D2132" s="7"/>
    </row>
    <row r="2133" spans="4:4">
      <c r="D2133" s="7"/>
    </row>
    <row r="2134" spans="4:4">
      <c r="D2134" s="7"/>
    </row>
    <row r="2135" spans="4:4">
      <c r="D2135" s="7"/>
    </row>
    <row r="2136" spans="4:4">
      <c r="D2136" s="7"/>
    </row>
    <row r="2137" spans="4:4">
      <c r="D2137" s="7"/>
    </row>
    <row r="2138" spans="4:4">
      <c r="D2138" s="7"/>
    </row>
    <row r="2139" spans="4:4">
      <c r="D2139" s="7"/>
    </row>
    <row r="2140" spans="4:4">
      <c r="D2140" s="7"/>
    </row>
    <row r="2141" spans="4:4">
      <c r="D2141" s="7"/>
    </row>
    <row r="2142" spans="4:4">
      <c r="D2142" s="7"/>
    </row>
    <row r="2143" spans="4:4">
      <c r="D2143" s="7"/>
    </row>
    <row r="2144" spans="4:4">
      <c r="D2144" s="7"/>
    </row>
    <row r="2145" spans="4:4">
      <c r="D2145" s="7"/>
    </row>
    <row r="2146" spans="4:4">
      <c r="D2146" s="7"/>
    </row>
    <row r="2147" spans="4:4">
      <c r="D2147" s="7"/>
    </row>
    <row r="2148" spans="4:4">
      <c r="D2148" s="7"/>
    </row>
    <row r="2149" spans="4:4">
      <c r="D2149" s="7"/>
    </row>
    <row r="2150" spans="4:4">
      <c r="D2150" s="7"/>
    </row>
    <row r="2151" spans="4:4">
      <c r="D2151" s="7"/>
    </row>
    <row r="2152" spans="4:4">
      <c r="D2152" s="7"/>
    </row>
    <row r="2153" spans="4:4">
      <c r="D2153" s="7"/>
    </row>
    <row r="2154" spans="4:4">
      <c r="D2154" s="7"/>
    </row>
    <row r="2155" spans="4:4">
      <c r="D2155" s="7"/>
    </row>
    <row r="2156" spans="4:4">
      <c r="D2156" s="7"/>
    </row>
    <row r="2157" spans="4:4">
      <c r="D2157" s="7"/>
    </row>
    <row r="2158" spans="4:4">
      <c r="D2158" s="7"/>
    </row>
    <row r="2159" spans="4:4">
      <c r="D2159" s="7"/>
    </row>
    <row r="2160" spans="4:4">
      <c r="D2160" s="7"/>
    </row>
    <row r="2161" spans="4:4">
      <c r="D2161" s="7"/>
    </row>
    <row r="2162" spans="4:4">
      <c r="D2162" s="7"/>
    </row>
    <row r="2163" spans="4:4">
      <c r="D2163" s="7"/>
    </row>
    <row r="2164" spans="4:4">
      <c r="D2164" s="7"/>
    </row>
    <row r="2165" spans="4:4">
      <c r="D2165" s="7"/>
    </row>
    <row r="2166" spans="4:4">
      <c r="D2166" s="7"/>
    </row>
    <row r="2167" spans="4:4">
      <c r="D2167" s="7"/>
    </row>
    <row r="2168" spans="4:4">
      <c r="D2168" s="7"/>
    </row>
    <row r="2169" spans="4:4">
      <c r="D2169" s="7"/>
    </row>
    <row r="2170" spans="4:4">
      <c r="D2170" s="7"/>
    </row>
    <row r="2171" spans="4:4">
      <c r="D2171" s="7"/>
    </row>
    <row r="2172" spans="4:4">
      <c r="D2172" s="7"/>
    </row>
    <row r="2173" spans="4:4">
      <c r="D2173" s="7"/>
    </row>
    <row r="2174" spans="4:4">
      <c r="D2174" s="7"/>
    </row>
    <row r="2175" spans="4:4">
      <c r="D2175" s="7"/>
    </row>
    <row r="2176" spans="4:4">
      <c r="D2176" s="7"/>
    </row>
    <row r="2177" spans="4:4">
      <c r="D2177" s="7"/>
    </row>
    <row r="2178" spans="4:4">
      <c r="D2178" s="7"/>
    </row>
    <row r="2179" spans="4:4">
      <c r="D2179" s="7"/>
    </row>
    <row r="2180" spans="4:4">
      <c r="D2180" s="7"/>
    </row>
    <row r="2181" spans="4:4">
      <c r="D2181" s="7"/>
    </row>
    <row r="2182" spans="4:4">
      <c r="D2182" s="7"/>
    </row>
    <row r="2183" spans="4:4">
      <c r="D2183" s="7"/>
    </row>
    <row r="2184" spans="4:4">
      <c r="D2184" s="7"/>
    </row>
    <row r="2185" spans="4:4">
      <c r="D2185" s="7"/>
    </row>
    <row r="2186" spans="4:4">
      <c r="D2186" s="7"/>
    </row>
    <row r="2187" spans="4:4">
      <c r="D2187" s="7"/>
    </row>
    <row r="2188" spans="4:4">
      <c r="D2188" s="7"/>
    </row>
    <row r="2189" spans="4:4">
      <c r="D2189" s="7"/>
    </row>
    <row r="2190" spans="4:4">
      <c r="D2190" s="7"/>
    </row>
    <row r="2191" spans="4:4">
      <c r="D2191" s="7"/>
    </row>
    <row r="2192" spans="4:4">
      <c r="D2192" s="7"/>
    </row>
    <row r="2193" spans="4:4">
      <c r="D2193" s="7"/>
    </row>
    <row r="2194" spans="4:4">
      <c r="D2194" s="7"/>
    </row>
    <row r="2195" spans="4:4">
      <c r="D2195" s="7"/>
    </row>
    <row r="2196" spans="4:4">
      <c r="D2196" s="7"/>
    </row>
    <row r="2197" spans="4:4">
      <c r="D2197" s="7"/>
    </row>
    <row r="2198" spans="4:4">
      <c r="D2198" s="7"/>
    </row>
    <row r="2199" spans="4:4">
      <c r="D2199" s="7"/>
    </row>
    <row r="2200" spans="4:4">
      <c r="D2200" s="7"/>
    </row>
    <row r="2201" spans="4:4">
      <c r="D2201" s="7"/>
    </row>
    <row r="2202" spans="4:4">
      <c r="D2202" s="7"/>
    </row>
    <row r="2203" spans="4:4">
      <c r="D2203" s="7"/>
    </row>
    <row r="2204" spans="4:4">
      <c r="D2204" s="7"/>
    </row>
    <row r="2205" spans="4:4">
      <c r="D2205" s="7"/>
    </row>
    <row r="2206" spans="4:4">
      <c r="D2206" s="7"/>
    </row>
    <row r="2207" spans="4:4">
      <c r="D2207" s="7"/>
    </row>
    <row r="2208" spans="4:4">
      <c r="D2208" s="7"/>
    </row>
    <row r="2209" spans="4:4">
      <c r="D2209" s="7"/>
    </row>
    <row r="2210" spans="4:4">
      <c r="D2210" s="7"/>
    </row>
    <row r="2211" spans="4:4">
      <c r="D2211" s="7"/>
    </row>
    <row r="2212" spans="4:4">
      <c r="D2212" s="7"/>
    </row>
    <row r="2213" spans="4:4">
      <c r="D2213" s="7"/>
    </row>
    <row r="2214" spans="4:4">
      <c r="D2214" s="7"/>
    </row>
    <row r="2215" spans="4:4">
      <c r="D2215" s="7"/>
    </row>
    <row r="2216" spans="4:4">
      <c r="D2216" s="7"/>
    </row>
    <row r="2217" spans="4:4">
      <c r="D2217" s="7"/>
    </row>
    <row r="2218" spans="4:4">
      <c r="D2218" s="7"/>
    </row>
    <row r="2219" spans="4:4">
      <c r="D2219" s="7"/>
    </row>
    <row r="2220" spans="4:4">
      <c r="D2220" s="7"/>
    </row>
    <row r="2221" spans="4:4">
      <c r="D2221" s="7"/>
    </row>
    <row r="2222" spans="4:4">
      <c r="D2222" s="7"/>
    </row>
    <row r="2223" spans="4:4">
      <c r="D2223" s="7"/>
    </row>
    <row r="2224" spans="4:4">
      <c r="D2224" s="7"/>
    </row>
    <row r="2225" spans="4:4">
      <c r="D2225" s="7"/>
    </row>
    <row r="2226" spans="4:4">
      <c r="D2226" s="7"/>
    </row>
    <row r="2227" spans="4:4">
      <c r="D2227" s="7"/>
    </row>
    <row r="2228" spans="4:4">
      <c r="D2228" s="7"/>
    </row>
    <row r="2229" spans="4:4">
      <c r="D2229" s="7"/>
    </row>
    <row r="2230" spans="4:4">
      <c r="D2230" s="7"/>
    </row>
    <row r="2231" spans="4:4">
      <c r="D2231" s="7"/>
    </row>
    <row r="2232" spans="4:4">
      <c r="D2232" s="7"/>
    </row>
    <row r="2233" spans="4:4">
      <c r="D2233" s="7"/>
    </row>
    <row r="2234" spans="4:4">
      <c r="D2234" s="7"/>
    </row>
    <row r="2235" spans="4:4">
      <c r="D2235" s="7"/>
    </row>
    <row r="2236" spans="4:4">
      <c r="D2236" s="7"/>
    </row>
    <row r="2237" spans="4:4">
      <c r="D2237" s="7"/>
    </row>
    <row r="2238" spans="4:4">
      <c r="D2238" s="7"/>
    </row>
    <row r="2239" spans="4:4">
      <c r="D2239" s="7"/>
    </row>
    <row r="2240" spans="4:4">
      <c r="D2240" s="7"/>
    </row>
    <row r="2241" spans="4:4">
      <c r="D2241" s="7"/>
    </row>
    <row r="2242" spans="4:4">
      <c r="D2242" s="7"/>
    </row>
    <row r="2243" spans="4:4">
      <c r="D2243" s="7"/>
    </row>
    <row r="2244" spans="4:4">
      <c r="D2244" s="7"/>
    </row>
    <row r="2245" spans="4:4">
      <c r="D2245" s="7"/>
    </row>
    <row r="2246" spans="4:4">
      <c r="D2246" s="7"/>
    </row>
    <row r="2247" spans="4:4">
      <c r="D2247" s="7"/>
    </row>
    <row r="2248" spans="4:4">
      <c r="D2248" s="7"/>
    </row>
    <row r="2249" spans="4:4">
      <c r="D2249" s="7"/>
    </row>
    <row r="2250" spans="4:4">
      <c r="D2250" s="7"/>
    </row>
    <row r="2251" spans="4:4">
      <c r="D2251" s="7"/>
    </row>
    <row r="2252" spans="4:4">
      <c r="D2252" s="7"/>
    </row>
    <row r="2253" spans="4:4">
      <c r="D2253" s="7"/>
    </row>
    <row r="2254" spans="4:4">
      <c r="D2254" s="7"/>
    </row>
    <row r="2255" spans="4:4">
      <c r="D2255" s="7"/>
    </row>
    <row r="2256" spans="4:4">
      <c r="D2256" s="7"/>
    </row>
    <row r="2257" spans="4:4">
      <c r="D2257" s="7"/>
    </row>
    <row r="2258" spans="4:4">
      <c r="D2258" s="7"/>
    </row>
    <row r="2259" spans="4:4">
      <c r="D2259" s="7"/>
    </row>
    <row r="2260" spans="4:4">
      <c r="D2260" s="7"/>
    </row>
    <row r="2261" spans="4:4">
      <c r="D2261" s="7"/>
    </row>
    <row r="2262" spans="4:4">
      <c r="D2262" s="7"/>
    </row>
    <row r="2263" spans="4:4">
      <c r="D2263" s="7"/>
    </row>
    <row r="2264" spans="4:4">
      <c r="D2264" s="7"/>
    </row>
    <row r="2265" spans="4:4">
      <c r="D2265" s="7"/>
    </row>
    <row r="2266" spans="4:4">
      <c r="D2266" s="7"/>
    </row>
    <row r="2267" spans="4:4">
      <c r="D2267" s="7"/>
    </row>
    <row r="2268" spans="4:4">
      <c r="D2268" s="7"/>
    </row>
    <row r="2269" spans="4:4">
      <c r="D2269" s="7"/>
    </row>
    <row r="2270" spans="4:4">
      <c r="D2270" s="7"/>
    </row>
    <row r="2271" spans="4:4">
      <c r="D2271" s="7"/>
    </row>
    <row r="2272" spans="4:4">
      <c r="D2272" s="7"/>
    </row>
    <row r="2273" spans="4:4">
      <c r="D2273" s="7"/>
    </row>
    <row r="2274" spans="4:4">
      <c r="D2274" s="7"/>
    </row>
    <row r="2275" spans="4:4">
      <c r="D2275" s="7"/>
    </row>
    <row r="2276" spans="4:4">
      <c r="D2276" s="7"/>
    </row>
    <row r="2277" spans="4:4">
      <c r="D2277" s="7"/>
    </row>
    <row r="2278" spans="4:4">
      <c r="D2278" s="7"/>
    </row>
    <row r="2279" spans="4:4">
      <c r="D2279" s="7"/>
    </row>
    <row r="2280" spans="4:4">
      <c r="D2280" s="7"/>
    </row>
    <row r="2281" spans="4:4">
      <c r="D2281" s="7"/>
    </row>
    <row r="2282" spans="4:4">
      <c r="D2282" s="7"/>
    </row>
    <row r="2283" spans="4:4">
      <c r="D2283" s="7"/>
    </row>
    <row r="2284" spans="4:4">
      <c r="D2284" s="7"/>
    </row>
    <row r="2285" spans="4:4">
      <c r="D2285" s="7"/>
    </row>
    <row r="2286" spans="4:4">
      <c r="D2286" s="7"/>
    </row>
    <row r="2287" spans="4:4">
      <c r="D2287" s="7"/>
    </row>
    <row r="2288" spans="4:4">
      <c r="D2288" s="7"/>
    </row>
    <row r="2289" spans="4:4">
      <c r="D2289" s="7"/>
    </row>
    <row r="2290" spans="4:4">
      <c r="D2290" s="7"/>
    </row>
    <row r="2291" spans="4:4">
      <c r="D2291" s="7"/>
    </row>
    <row r="2292" spans="4:4">
      <c r="D2292" s="7"/>
    </row>
    <row r="2293" spans="4:4">
      <c r="D2293" s="7"/>
    </row>
    <row r="2294" spans="4:4">
      <c r="D2294" s="7"/>
    </row>
    <row r="2295" spans="4:4">
      <c r="D2295" s="7"/>
    </row>
    <row r="2296" spans="4:4">
      <c r="D2296" s="7"/>
    </row>
    <row r="2297" spans="4:4">
      <c r="D2297" s="7"/>
    </row>
    <row r="2298" spans="4:4">
      <c r="D2298" s="7"/>
    </row>
    <row r="2299" spans="4:4">
      <c r="D2299" s="7"/>
    </row>
    <row r="2300" spans="4:4">
      <c r="D2300" s="7"/>
    </row>
    <row r="2301" spans="4:4">
      <c r="D2301" s="7"/>
    </row>
    <row r="2302" spans="4:4">
      <c r="D2302" s="7"/>
    </row>
    <row r="2303" spans="4:4">
      <c r="D2303" s="7"/>
    </row>
    <row r="2304" spans="4:4">
      <c r="D2304" s="7"/>
    </row>
    <row r="2305" spans="4:4">
      <c r="D2305" s="7"/>
    </row>
    <row r="2306" spans="4:4">
      <c r="D2306" s="7"/>
    </row>
    <row r="2307" spans="4:4">
      <c r="D2307" s="7"/>
    </row>
    <row r="2308" spans="4:4">
      <c r="D2308" s="7"/>
    </row>
    <row r="2309" spans="4:4">
      <c r="D2309" s="7"/>
    </row>
    <row r="2310" spans="4:4">
      <c r="D2310" s="7"/>
    </row>
    <row r="2311" spans="4:4">
      <c r="D2311" s="7"/>
    </row>
    <row r="2312" spans="4:4">
      <c r="D2312" s="7"/>
    </row>
    <row r="2313" spans="4:4">
      <c r="D2313" s="7"/>
    </row>
    <row r="2314" spans="4:4">
      <c r="D2314" s="7"/>
    </row>
    <row r="2315" spans="4:4">
      <c r="D2315" s="7"/>
    </row>
    <row r="2316" spans="4:4">
      <c r="D2316" s="7"/>
    </row>
    <row r="2317" spans="4:4">
      <c r="D2317" s="7"/>
    </row>
    <row r="2318" spans="4:4">
      <c r="D2318" s="7"/>
    </row>
    <row r="2319" spans="4:4">
      <c r="D2319" s="7"/>
    </row>
    <row r="2320" spans="4:4">
      <c r="D2320" s="7"/>
    </row>
    <row r="2321" spans="4:4">
      <c r="D2321" s="7"/>
    </row>
    <row r="2322" spans="4:4">
      <c r="D2322" s="7"/>
    </row>
    <row r="2323" spans="4:4">
      <c r="D2323" s="7"/>
    </row>
    <row r="2324" spans="4:4">
      <c r="D2324" s="7"/>
    </row>
    <row r="2325" spans="4:4">
      <c r="D2325" s="7"/>
    </row>
    <row r="2326" spans="4:4">
      <c r="D2326" s="7"/>
    </row>
    <row r="2327" spans="4:4">
      <c r="D2327" s="7"/>
    </row>
    <row r="2328" spans="4:4">
      <c r="D2328" s="7"/>
    </row>
    <row r="2329" spans="4:4">
      <c r="D2329" s="7"/>
    </row>
    <row r="2330" spans="4:4">
      <c r="D2330" s="7"/>
    </row>
    <row r="2331" spans="4:4">
      <c r="D2331" s="7"/>
    </row>
    <row r="2332" spans="4:4">
      <c r="D2332" s="7"/>
    </row>
    <row r="2333" spans="4:4">
      <c r="D2333" s="7"/>
    </row>
    <row r="2334" spans="4:4">
      <c r="D2334" s="7"/>
    </row>
    <row r="2335" spans="4:4">
      <c r="D2335" s="7"/>
    </row>
    <row r="2336" spans="4:4">
      <c r="D2336" s="7"/>
    </row>
    <row r="2337" spans="4:4">
      <c r="D2337" s="7"/>
    </row>
    <row r="2338" spans="4:4">
      <c r="D2338" s="7"/>
    </row>
    <row r="2339" spans="4:4">
      <c r="D2339" s="7"/>
    </row>
    <row r="2340" spans="4:4">
      <c r="D2340" s="7"/>
    </row>
    <row r="2341" spans="4:4">
      <c r="D2341" s="7"/>
    </row>
    <row r="2342" spans="4:4">
      <c r="D2342" s="7"/>
    </row>
    <row r="2343" spans="4:4">
      <c r="D2343" s="7"/>
    </row>
    <row r="2344" spans="4:4">
      <c r="D2344" s="7"/>
    </row>
    <row r="2345" spans="4:4">
      <c r="D2345" s="7"/>
    </row>
    <row r="2346" spans="4:4">
      <c r="D2346" s="7"/>
    </row>
    <row r="2347" spans="4:4">
      <c r="D2347" s="7"/>
    </row>
    <row r="2348" spans="4:4">
      <c r="D2348" s="7"/>
    </row>
    <row r="2349" spans="4:4">
      <c r="D2349" s="7"/>
    </row>
    <row r="2350" spans="4:4">
      <c r="D2350" s="7"/>
    </row>
    <row r="2351" spans="4:4">
      <c r="D2351" s="7"/>
    </row>
    <row r="2352" spans="4:4">
      <c r="D2352" s="7"/>
    </row>
    <row r="2353" spans="4:4">
      <c r="D2353" s="7"/>
    </row>
    <row r="2354" spans="4:4">
      <c r="D2354" s="7"/>
    </row>
    <row r="2355" spans="4:4">
      <c r="D2355" s="7"/>
    </row>
    <row r="2356" spans="4:4">
      <c r="D2356" s="7"/>
    </row>
    <row r="2357" spans="4:4">
      <c r="D2357" s="7"/>
    </row>
    <row r="2358" spans="4:4">
      <c r="D2358" s="7"/>
    </row>
    <row r="2359" spans="4:4">
      <c r="D2359" s="7"/>
    </row>
    <row r="2360" spans="4:4">
      <c r="D2360" s="7"/>
    </row>
    <row r="2361" spans="4:4">
      <c r="D2361" s="7"/>
    </row>
    <row r="2362" spans="4:4">
      <c r="D2362" s="7"/>
    </row>
    <row r="2363" spans="4:4">
      <c r="D2363" s="7"/>
    </row>
    <row r="2364" spans="4:4">
      <c r="D2364" s="7"/>
    </row>
    <row r="2365" spans="4:4">
      <c r="D2365" s="7"/>
    </row>
    <row r="2366" spans="4:4">
      <c r="D2366" s="7"/>
    </row>
    <row r="2367" spans="4:4">
      <c r="D2367" s="7"/>
    </row>
    <row r="2368" spans="4:4">
      <c r="D2368" s="7"/>
    </row>
    <row r="2369" spans="4:4">
      <c r="D2369" s="7"/>
    </row>
    <row r="2370" spans="4:4">
      <c r="D2370" s="7"/>
    </row>
    <row r="2371" spans="4:4">
      <c r="D2371" s="7"/>
    </row>
    <row r="2372" spans="4:4">
      <c r="D2372" s="7"/>
    </row>
    <row r="2373" spans="4:4">
      <c r="D2373" s="7"/>
    </row>
    <row r="2374" spans="4:4">
      <c r="D2374" s="7"/>
    </row>
    <row r="2375" spans="4:4">
      <c r="D2375" s="7"/>
    </row>
    <row r="2376" spans="4:4">
      <c r="D2376" s="7"/>
    </row>
    <row r="2377" spans="4:4">
      <c r="D2377" s="7"/>
    </row>
    <row r="2378" spans="4:4">
      <c r="D2378" s="7"/>
    </row>
    <row r="2379" spans="4:4">
      <c r="D2379" s="7"/>
    </row>
    <row r="2380" spans="4:4">
      <c r="D2380" s="7"/>
    </row>
    <row r="2381" spans="4:4">
      <c r="D2381" s="7"/>
    </row>
    <row r="2382" spans="4:4">
      <c r="D2382" s="7"/>
    </row>
    <row r="2383" spans="4:4">
      <c r="D2383" s="7"/>
    </row>
    <row r="2384" spans="4:4">
      <c r="D2384" s="7"/>
    </row>
    <row r="2385" spans="4:4">
      <c r="D2385" s="7"/>
    </row>
    <row r="2386" spans="4:4">
      <c r="D2386" s="7"/>
    </row>
    <row r="2387" spans="4:4">
      <c r="D2387" s="7"/>
    </row>
    <row r="2388" spans="4:4">
      <c r="D2388" s="7"/>
    </row>
    <row r="2389" spans="4:4">
      <c r="D2389" s="7"/>
    </row>
    <row r="2390" spans="4:4">
      <c r="D2390" s="7"/>
    </row>
    <row r="2391" spans="4:4">
      <c r="D2391" s="7"/>
    </row>
    <row r="2392" spans="4:4">
      <c r="D2392" s="7"/>
    </row>
    <row r="2393" spans="4:4">
      <c r="D2393" s="7"/>
    </row>
    <row r="2394" spans="4:4">
      <c r="D2394" s="7"/>
    </row>
    <row r="2395" spans="4:4">
      <c r="D2395" s="7"/>
    </row>
    <row r="2396" spans="4:4">
      <c r="D2396" s="7"/>
    </row>
    <row r="2397" spans="4:4">
      <c r="D2397" s="7"/>
    </row>
    <row r="2398" spans="4:4">
      <c r="D2398" s="7"/>
    </row>
    <row r="2399" spans="4:4">
      <c r="D2399" s="7"/>
    </row>
    <row r="2400" spans="4:4">
      <c r="D2400" s="7"/>
    </row>
    <row r="2401" spans="4:4">
      <c r="D2401" s="7"/>
    </row>
    <row r="2402" spans="4:4">
      <c r="D2402" s="7"/>
    </row>
    <row r="2403" spans="4:4">
      <c r="D2403" s="7"/>
    </row>
    <row r="2404" spans="4:4">
      <c r="D2404" s="7"/>
    </row>
    <row r="2405" spans="4:4">
      <c r="D2405" s="7"/>
    </row>
    <row r="2406" spans="4:4">
      <c r="D2406" s="7"/>
    </row>
    <row r="2407" spans="4:4">
      <c r="D2407" s="7"/>
    </row>
    <row r="2408" spans="4:4">
      <c r="D2408" s="7"/>
    </row>
    <row r="2409" spans="4:4">
      <c r="D2409" s="7"/>
    </row>
    <row r="2410" spans="4:4">
      <c r="D2410" s="7"/>
    </row>
    <row r="2411" spans="4:4">
      <c r="D2411" s="7"/>
    </row>
    <row r="2412" spans="4:4">
      <c r="D2412" s="7"/>
    </row>
    <row r="2413" spans="4:4">
      <c r="D2413" s="7"/>
    </row>
    <row r="2414" spans="4:4">
      <c r="D2414" s="7"/>
    </row>
    <row r="2415" spans="4:4">
      <c r="D2415" s="7"/>
    </row>
    <row r="2416" spans="4:4">
      <c r="D2416" s="7"/>
    </row>
    <row r="2417" spans="4:4">
      <c r="D2417" s="7"/>
    </row>
    <row r="2418" spans="4:4">
      <c r="D2418" s="7"/>
    </row>
    <row r="2419" spans="4:4">
      <c r="D2419" s="7"/>
    </row>
    <row r="2420" spans="4:4">
      <c r="D2420" s="7"/>
    </row>
    <row r="2421" spans="4:4">
      <c r="D2421" s="7"/>
    </row>
    <row r="2422" spans="4:4">
      <c r="D2422" s="7"/>
    </row>
    <row r="2423" spans="4:4">
      <c r="D2423" s="7"/>
    </row>
    <row r="2424" spans="4:4">
      <c r="D2424" s="7"/>
    </row>
    <row r="2425" spans="4:4">
      <c r="D2425" s="7"/>
    </row>
    <row r="2426" spans="4:4">
      <c r="D2426" s="7"/>
    </row>
    <row r="2427" spans="4:4">
      <c r="D2427" s="7"/>
    </row>
    <row r="2428" spans="4:4">
      <c r="D2428" s="7"/>
    </row>
    <row r="2429" spans="4:4">
      <c r="D2429" s="7"/>
    </row>
    <row r="2430" spans="4:4">
      <c r="D2430" s="7"/>
    </row>
    <row r="2431" spans="4:4">
      <c r="D2431" s="7"/>
    </row>
    <row r="2432" spans="4:4">
      <c r="D2432" s="7"/>
    </row>
    <row r="2433" spans="4:4">
      <c r="D2433" s="7"/>
    </row>
    <row r="2434" spans="4:4">
      <c r="D2434" s="7"/>
    </row>
    <row r="2435" spans="4:4">
      <c r="D2435" s="7"/>
    </row>
    <row r="2436" spans="4:4">
      <c r="D2436" s="7"/>
    </row>
    <row r="2437" spans="4:4">
      <c r="D2437" s="7"/>
    </row>
    <row r="2438" spans="4:4">
      <c r="D2438" s="7"/>
    </row>
    <row r="2439" spans="4:4">
      <c r="D2439" s="7"/>
    </row>
    <row r="2440" spans="4:4">
      <c r="D2440" s="7"/>
    </row>
    <row r="2441" spans="4:4">
      <c r="D2441" s="7"/>
    </row>
    <row r="2442" spans="4:4">
      <c r="D2442" s="7"/>
    </row>
    <row r="2443" spans="4:4">
      <c r="D2443" s="7"/>
    </row>
    <row r="2444" spans="4:4">
      <c r="D2444" s="7"/>
    </row>
    <row r="2445" spans="4:4">
      <c r="D2445" s="7"/>
    </row>
    <row r="2446" spans="4:4">
      <c r="D2446" s="7"/>
    </row>
    <row r="2447" spans="4:4">
      <c r="D2447" s="7"/>
    </row>
    <row r="2448" spans="4:4">
      <c r="D2448" s="7"/>
    </row>
    <row r="2449" spans="4:4">
      <c r="D2449" s="7"/>
    </row>
    <row r="2450" spans="4:4">
      <c r="D2450" s="7"/>
    </row>
    <row r="2451" spans="4:4">
      <c r="D2451" s="7"/>
    </row>
    <row r="2452" spans="4:4">
      <c r="D2452" s="7"/>
    </row>
    <row r="2453" spans="4:4">
      <c r="D2453" s="7"/>
    </row>
    <row r="2454" spans="4:4">
      <c r="D2454" s="7"/>
    </row>
    <row r="2455" spans="4:4">
      <c r="D2455" s="7"/>
    </row>
    <row r="2456" spans="4:4">
      <c r="D2456" s="7"/>
    </row>
    <row r="2457" spans="4:4">
      <c r="D2457" s="7"/>
    </row>
    <row r="2458" spans="4:4">
      <c r="D2458" s="7"/>
    </row>
    <row r="2459" spans="4:4">
      <c r="D2459" s="7"/>
    </row>
    <row r="2460" spans="4:4">
      <c r="D2460" s="7"/>
    </row>
    <row r="2461" spans="4:4">
      <c r="D2461" s="7"/>
    </row>
    <row r="2462" spans="4:4">
      <c r="D2462" s="7"/>
    </row>
    <row r="2463" spans="4:4">
      <c r="D2463" s="7"/>
    </row>
    <row r="2464" spans="4:4">
      <c r="D2464" s="7"/>
    </row>
    <row r="2465" spans="4:4">
      <c r="D2465" s="7"/>
    </row>
    <row r="2466" spans="4:4">
      <c r="D2466" s="7"/>
    </row>
    <row r="2467" spans="4:4">
      <c r="D2467" s="7"/>
    </row>
    <row r="2468" spans="4:4">
      <c r="D2468" s="7"/>
    </row>
    <row r="2469" spans="4:4">
      <c r="D2469" s="7"/>
    </row>
    <row r="2470" spans="4:4">
      <c r="D2470" s="7"/>
    </row>
    <row r="2471" spans="4:4">
      <c r="D2471" s="7"/>
    </row>
    <row r="2472" spans="4:4">
      <c r="D2472" s="7"/>
    </row>
    <row r="2473" spans="4:4">
      <c r="D2473" s="7"/>
    </row>
    <row r="2474" spans="4:4">
      <c r="D2474" s="7"/>
    </row>
    <row r="2475" spans="4:4">
      <c r="D2475" s="7"/>
    </row>
    <row r="2476" spans="4:4">
      <c r="D2476" s="7"/>
    </row>
    <row r="2477" spans="4:4">
      <c r="D2477" s="7"/>
    </row>
    <row r="2478" spans="4:4">
      <c r="D2478" s="7"/>
    </row>
    <row r="2479" spans="4:4">
      <c r="D2479" s="7"/>
    </row>
    <row r="2480" spans="4:4">
      <c r="D2480" s="7"/>
    </row>
    <row r="2481" spans="4:4">
      <c r="D2481" s="7"/>
    </row>
    <row r="2482" spans="4:4">
      <c r="D2482" s="7"/>
    </row>
    <row r="2483" spans="4:4">
      <c r="D2483" s="7"/>
    </row>
    <row r="2484" spans="4:4">
      <c r="D2484" s="7"/>
    </row>
    <row r="2485" spans="4:4">
      <c r="D2485" s="7"/>
    </row>
    <row r="2486" spans="4:4">
      <c r="D2486" s="7"/>
    </row>
    <row r="2487" spans="4:4">
      <c r="D2487" s="7"/>
    </row>
    <row r="2488" spans="4:4">
      <c r="D2488" s="7"/>
    </row>
    <row r="2489" spans="4:4">
      <c r="D2489" s="7"/>
    </row>
    <row r="2490" spans="4:4">
      <c r="D2490" s="7"/>
    </row>
    <row r="2491" spans="4:4">
      <c r="D2491" s="7"/>
    </row>
    <row r="2492" spans="4:4">
      <c r="D2492" s="7"/>
    </row>
    <row r="2493" spans="4:4">
      <c r="D2493" s="7"/>
    </row>
    <row r="2494" spans="4:4">
      <c r="D2494" s="7"/>
    </row>
    <row r="2495" spans="4:4">
      <c r="D2495" s="7"/>
    </row>
    <row r="2496" spans="4:4">
      <c r="D2496" s="7"/>
    </row>
    <row r="2497" spans="4:4">
      <c r="D2497" s="7"/>
    </row>
    <row r="2498" spans="4:4">
      <c r="D2498" s="7"/>
    </row>
    <row r="2499" spans="4:4">
      <c r="D2499" s="7"/>
    </row>
    <row r="2500" spans="4:4">
      <c r="D2500" s="7"/>
    </row>
    <row r="2501" spans="4:4">
      <c r="D2501" s="7"/>
    </row>
    <row r="2502" spans="4:4">
      <c r="D2502" s="7"/>
    </row>
    <row r="2503" spans="4:4">
      <c r="D2503" s="7"/>
    </row>
    <row r="2504" spans="4:4">
      <c r="D2504" s="7"/>
    </row>
    <row r="2505" spans="4:4">
      <c r="D2505" s="7"/>
    </row>
    <row r="2506" spans="4:4">
      <c r="D2506" s="7"/>
    </row>
    <row r="2507" spans="4:4">
      <c r="D2507" s="7"/>
    </row>
    <row r="2508" spans="4:4">
      <c r="D2508" s="7"/>
    </row>
    <row r="2509" spans="4:4">
      <c r="D2509" s="7"/>
    </row>
    <row r="2510" spans="4:4">
      <c r="D2510" s="7"/>
    </row>
    <row r="2511" spans="4:4">
      <c r="D2511" s="7"/>
    </row>
    <row r="2512" spans="4:4">
      <c r="D2512" s="7"/>
    </row>
    <row r="2513" spans="4:4">
      <c r="D2513" s="7"/>
    </row>
    <row r="2514" spans="4:4">
      <c r="D2514" s="7"/>
    </row>
    <row r="2515" spans="4:4">
      <c r="D2515" s="7"/>
    </row>
    <row r="2516" spans="4:4">
      <c r="D2516" s="7"/>
    </row>
    <row r="2517" spans="4:4">
      <c r="D2517" s="7"/>
    </row>
    <row r="2518" spans="4:4">
      <c r="D2518" s="7"/>
    </row>
    <row r="2519" spans="4:4">
      <c r="D2519" s="7"/>
    </row>
    <row r="2520" spans="4:4">
      <c r="D2520" s="7"/>
    </row>
    <row r="2521" spans="4:4">
      <c r="D2521" s="7"/>
    </row>
    <row r="2522" spans="4:4">
      <c r="D2522" s="7"/>
    </row>
    <row r="2523" spans="4:4">
      <c r="D2523" s="7"/>
    </row>
    <row r="2524" spans="4:4">
      <c r="D2524" s="7"/>
    </row>
    <row r="2525" spans="4:4">
      <c r="D2525" s="7"/>
    </row>
    <row r="2526" spans="4:4">
      <c r="D2526" s="7"/>
    </row>
    <row r="2527" spans="4:4">
      <c r="D2527" s="7"/>
    </row>
    <row r="2528" spans="4:4">
      <c r="D2528" s="7"/>
    </row>
    <row r="2529" spans="4:4">
      <c r="D2529" s="7"/>
    </row>
    <row r="2530" spans="4:4">
      <c r="D2530" s="7"/>
    </row>
    <row r="2531" spans="4:4">
      <c r="D2531" s="7"/>
    </row>
    <row r="2532" spans="4:4">
      <c r="D2532" s="7"/>
    </row>
    <row r="2533" spans="4:4">
      <c r="D2533" s="7"/>
    </row>
    <row r="2534" spans="4:4">
      <c r="D2534" s="7"/>
    </row>
    <row r="2535" spans="4:4">
      <c r="D2535" s="7"/>
    </row>
    <row r="2536" spans="4:4">
      <c r="D2536" s="7"/>
    </row>
    <row r="2537" spans="4:4">
      <c r="D2537" s="7"/>
    </row>
    <row r="2538" spans="4:4">
      <c r="D2538" s="7"/>
    </row>
    <row r="2539" spans="4:4">
      <c r="D2539" s="7"/>
    </row>
    <row r="2540" spans="4:4">
      <c r="D2540" s="7"/>
    </row>
    <row r="2541" spans="4:4">
      <c r="D2541" s="7"/>
    </row>
    <row r="2542" spans="4:4">
      <c r="D2542" s="7"/>
    </row>
    <row r="2543" spans="4:4">
      <c r="D2543" s="7"/>
    </row>
    <row r="2544" spans="4:4">
      <c r="D2544" s="7"/>
    </row>
    <row r="2545" spans="4:4">
      <c r="D2545" s="7"/>
    </row>
    <row r="2546" spans="4:4">
      <c r="D2546" s="7"/>
    </row>
    <row r="2547" spans="4:4">
      <c r="D2547" s="7"/>
    </row>
    <row r="2548" spans="4:4">
      <c r="D2548" s="7"/>
    </row>
    <row r="2549" spans="4:4">
      <c r="D2549" s="7"/>
    </row>
    <row r="2550" spans="4:4">
      <c r="D2550" s="7"/>
    </row>
    <row r="2551" spans="4:4">
      <c r="D2551" s="7"/>
    </row>
    <row r="2552" spans="4:4">
      <c r="D2552" s="7"/>
    </row>
    <row r="2553" spans="4:4">
      <c r="D2553" s="7"/>
    </row>
    <row r="2554" spans="4:4">
      <c r="D2554" s="7"/>
    </row>
    <row r="2555" spans="4:4">
      <c r="D2555" s="7"/>
    </row>
    <row r="2556" spans="4:4">
      <c r="D2556" s="7"/>
    </row>
    <row r="2557" spans="4:4">
      <c r="D2557" s="7"/>
    </row>
    <row r="2558" spans="4:4">
      <c r="D2558" s="7"/>
    </row>
    <row r="2559" spans="4:4">
      <c r="D2559" s="7"/>
    </row>
    <row r="2560" spans="4:4">
      <c r="D2560" s="7"/>
    </row>
    <row r="2561" spans="4:4">
      <c r="D2561" s="7"/>
    </row>
    <row r="2562" spans="4:4">
      <c r="D2562" s="7"/>
    </row>
    <row r="2563" spans="4:4">
      <c r="D2563" s="7"/>
    </row>
    <row r="2564" spans="4:4">
      <c r="D2564" s="7"/>
    </row>
    <row r="2565" spans="4:4">
      <c r="D2565" s="7"/>
    </row>
    <row r="2566" spans="4:4">
      <c r="D2566" s="7"/>
    </row>
    <row r="2567" spans="4:4">
      <c r="D2567" s="7"/>
    </row>
    <row r="2568" spans="4:4">
      <c r="D2568" s="7"/>
    </row>
    <row r="2569" spans="4:4">
      <c r="D2569" s="7"/>
    </row>
    <row r="2570" spans="4:4">
      <c r="D2570" s="7"/>
    </row>
    <row r="2571" spans="4:4">
      <c r="D2571" s="7"/>
    </row>
    <row r="2572" spans="4:4">
      <c r="D2572" s="7"/>
    </row>
    <row r="2573" spans="4:4">
      <c r="D2573" s="7"/>
    </row>
    <row r="2574" spans="4:4">
      <c r="D2574" s="7"/>
    </row>
    <row r="2575" spans="4:4">
      <c r="D2575" s="7"/>
    </row>
    <row r="2576" spans="4:4">
      <c r="D2576" s="7"/>
    </row>
    <row r="2577" spans="4:4">
      <c r="D2577" s="7"/>
    </row>
    <row r="2578" spans="4:4">
      <c r="D2578" s="7"/>
    </row>
    <row r="2579" spans="4:4">
      <c r="D2579" s="7"/>
    </row>
    <row r="2580" spans="4:4">
      <c r="D2580" s="7"/>
    </row>
    <row r="2581" spans="4:4">
      <c r="D2581" s="7"/>
    </row>
    <row r="2582" spans="4:4">
      <c r="D2582" s="7"/>
    </row>
    <row r="2583" spans="4:4">
      <c r="D2583" s="7"/>
    </row>
    <row r="2584" spans="4:4">
      <c r="D2584" s="7"/>
    </row>
    <row r="2585" spans="4:4">
      <c r="D2585" s="7"/>
    </row>
    <row r="2586" spans="4:4">
      <c r="D2586" s="7"/>
    </row>
    <row r="2587" spans="4:4">
      <c r="D2587" s="7"/>
    </row>
    <row r="2588" spans="4:4">
      <c r="D2588" s="7"/>
    </row>
    <row r="2589" spans="4:4">
      <c r="D2589" s="7"/>
    </row>
    <row r="2590" spans="4:4">
      <c r="D2590" s="7"/>
    </row>
    <row r="2591" spans="4:4">
      <c r="D2591" s="7"/>
    </row>
    <row r="2592" spans="4:4">
      <c r="D2592" s="7"/>
    </row>
    <row r="2593" spans="4:4">
      <c r="D2593" s="7"/>
    </row>
    <row r="2594" spans="4:4">
      <c r="D2594" s="7"/>
    </row>
    <row r="2595" spans="4:4">
      <c r="D2595" s="7"/>
    </row>
    <row r="2596" spans="4:4">
      <c r="D2596" s="7"/>
    </row>
    <row r="2597" spans="4:4">
      <c r="D2597" s="7"/>
    </row>
    <row r="2598" spans="4:4">
      <c r="D2598" s="7"/>
    </row>
    <row r="2599" spans="4:4">
      <c r="D2599" s="7"/>
    </row>
    <row r="2600" spans="4:4">
      <c r="D2600" s="7"/>
    </row>
    <row r="2601" spans="4:4">
      <c r="D2601" s="7"/>
    </row>
    <row r="2602" spans="4:4">
      <c r="D2602" s="7"/>
    </row>
    <row r="2603" spans="4:4">
      <c r="D2603" s="7"/>
    </row>
    <row r="2604" spans="4:4">
      <c r="D2604" s="7"/>
    </row>
    <row r="2605" spans="4:4">
      <c r="D2605" s="7"/>
    </row>
    <row r="2606" spans="4:4">
      <c r="D2606" s="7"/>
    </row>
    <row r="2607" spans="4:4">
      <c r="D2607" s="7"/>
    </row>
    <row r="2608" spans="4:4">
      <c r="D2608" s="7"/>
    </row>
    <row r="2609" spans="4:4">
      <c r="D2609" s="7"/>
    </row>
    <row r="2610" spans="4:4">
      <c r="D2610" s="7"/>
    </row>
    <row r="2611" spans="4:4">
      <c r="D2611" s="7"/>
    </row>
    <row r="2612" spans="4:4">
      <c r="D2612" s="7"/>
    </row>
    <row r="2613" spans="4:4">
      <c r="D2613" s="7"/>
    </row>
    <row r="2614" spans="4:4">
      <c r="D2614" s="7"/>
    </row>
    <row r="2615" spans="4:4">
      <c r="D2615" s="7"/>
    </row>
    <row r="2616" spans="4:4">
      <c r="D2616" s="7"/>
    </row>
    <row r="2617" spans="4:4">
      <c r="D2617" s="7"/>
    </row>
    <row r="2618" spans="4:4">
      <c r="D2618" s="7"/>
    </row>
    <row r="2619" spans="4:4">
      <c r="D2619" s="7"/>
    </row>
    <row r="2620" spans="4:4">
      <c r="D2620" s="7"/>
    </row>
    <row r="2621" spans="4:4">
      <c r="D2621" s="7"/>
    </row>
    <row r="2622" spans="4:4">
      <c r="D2622" s="7"/>
    </row>
    <row r="2623" spans="4:4">
      <c r="D2623" s="7"/>
    </row>
    <row r="2624" spans="4:4">
      <c r="D2624" s="7"/>
    </row>
    <row r="2625" spans="4:4">
      <c r="D2625" s="7"/>
    </row>
    <row r="2626" spans="4:4">
      <c r="D2626" s="7"/>
    </row>
    <row r="2627" spans="4:4">
      <c r="D2627" s="7"/>
    </row>
    <row r="2628" spans="4:4">
      <c r="D2628" s="7"/>
    </row>
    <row r="2629" spans="4:4">
      <c r="D2629" s="7"/>
    </row>
    <row r="2630" spans="4:4">
      <c r="D2630" s="7"/>
    </row>
    <row r="2631" spans="4:4">
      <c r="D2631" s="7"/>
    </row>
    <row r="2632" spans="4:4">
      <c r="D2632" s="7"/>
    </row>
    <row r="2633" spans="4:4">
      <c r="D2633" s="7"/>
    </row>
    <row r="2634" spans="4:4">
      <c r="D2634" s="7"/>
    </row>
    <row r="2635" spans="4:4">
      <c r="D2635" s="7"/>
    </row>
    <row r="2636" spans="4:4">
      <c r="D2636" s="7"/>
    </row>
    <row r="2637" spans="4:4">
      <c r="D2637" s="7"/>
    </row>
    <row r="2638" spans="4:4">
      <c r="D2638" s="7"/>
    </row>
    <row r="2639" spans="4:4">
      <c r="D2639" s="7"/>
    </row>
    <row r="2640" spans="4:4">
      <c r="D2640" s="7"/>
    </row>
    <row r="2641" spans="4:4">
      <c r="D2641" s="7"/>
    </row>
    <row r="2642" spans="4:4">
      <c r="D2642" s="7"/>
    </row>
    <row r="2643" spans="4:4">
      <c r="D2643" s="7"/>
    </row>
    <row r="2644" spans="4:4">
      <c r="D2644" s="7"/>
    </row>
    <row r="2645" spans="4:4">
      <c r="D2645" s="7"/>
    </row>
    <row r="2646" spans="4:4">
      <c r="D2646" s="7"/>
    </row>
    <row r="2647" spans="4:4">
      <c r="D2647" s="7"/>
    </row>
    <row r="2648" spans="4:4">
      <c r="D2648" s="7"/>
    </row>
    <row r="2649" spans="4:4">
      <c r="D2649" s="7"/>
    </row>
    <row r="2650" spans="4:4">
      <c r="D2650" s="7"/>
    </row>
    <row r="2651" spans="4:4">
      <c r="D2651" s="7"/>
    </row>
    <row r="2652" spans="4:4">
      <c r="D2652" s="7"/>
    </row>
    <row r="2653" spans="4:4">
      <c r="D2653" s="7"/>
    </row>
    <row r="2654" spans="4:4">
      <c r="D2654" s="7"/>
    </row>
    <row r="2655" spans="4:4">
      <c r="D2655" s="7"/>
    </row>
    <row r="2656" spans="4:4">
      <c r="D2656" s="7"/>
    </row>
    <row r="2657" spans="4:4">
      <c r="D2657" s="7"/>
    </row>
    <row r="2658" spans="4:4">
      <c r="D2658" s="7"/>
    </row>
    <row r="2659" spans="4:4">
      <c r="D2659" s="7"/>
    </row>
    <row r="2660" spans="4:4">
      <c r="D2660" s="7"/>
    </row>
    <row r="2661" spans="4:4">
      <c r="D2661" s="7"/>
    </row>
    <row r="2662" spans="4:4">
      <c r="D2662" s="7"/>
    </row>
    <row r="2663" spans="4:4">
      <c r="D2663" s="7"/>
    </row>
    <row r="2664" spans="4:4">
      <c r="D2664" s="7"/>
    </row>
    <row r="2665" spans="4:4">
      <c r="D2665" s="7"/>
    </row>
    <row r="2666" spans="4:4">
      <c r="D2666" s="7"/>
    </row>
    <row r="2667" spans="4:4">
      <c r="D2667" s="7"/>
    </row>
    <row r="2668" spans="4:4">
      <c r="D2668" s="7"/>
    </row>
    <row r="2669" spans="4:4">
      <c r="D2669" s="7"/>
    </row>
    <row r="2670" spans="4:4">
      <c r="D2670" s="7"/>
    </row>
    <row r="2671" spans="4:4">
      <c r="D2671" s="7"/>
    </row>
    <row r="2672" spans="4:4">
      <c r="D2672" s="7"/>
    </row>
    <row r="2673" spans="4:4">
      <c r="D2673" s="7"/>
    </row>
    <row r="2674" spans="4:4">
      <c r="D2674" s="7"/>
    </row>
    <row r="2675" spans="4:4">
      <c r="D2675" s="7"/>
    </row>
    <row r="2676" spans="4:4">
      <c r="D2676" s="7"/>
    </row>
    <row r="2677" spans="4:4">
      <c r="D2677" s="7"/>
    </row>
    <row r="2678" spans="4:4">
      <c r="D2678" s="7"/>
    </row>
    <row r="2679" spans="4:4">
      <c r="D2679" s="7"/>
    </row>
    <row r="2680" spans="4:4">
      <c r="D2680" s="7"/>
    </row>
    <row r="2681" spans="4:4">
      <c r="D2681" s="7"/>
    </row>
    <row r="2682" spans="4:4">
      <c r="D2682" s="7"/>
    </row>
    <row r="2683" spans="4:4">
      <c r="D2683" s="7"/>
    </row>
    <row r="2684" spans="4:4">
      <c r="D2684" s="7"/>
    </row>
    <row r="2685" spans="4:4">
      <c r="D2685" s="7"/>
    </row>
    <row r="2686" spans="4:4">
      <c r="D2686" s="7"/>
    </row>
    <row r="2687" spans="4:4">
      <c r="D2687" s="7"/>
    </row>
    <row r="2688" spans="4:4">
      <c r="D2688" s="7"/>
    </row>
    <row r="2689" spans="4:4">
      <c r="D2689" s="7"/>
    </row>
    <row r="2690" spans="4:4">
      <c r="D2690" s="7"/>
    </row>
    <row r="2691" spans="4:4">
      <c r="D2691" s="7"/>
    </row>
    <row r="2692" spans="4:4">
      <c r="D2692" s="7"/>
    </row>
    <row r="2693" spans="4:4">
      <c r="D2693" s="7"/>
    </row>
    <row r="2694" spans="4:4">
      <c r="D2694" s="7"/>
    </row>
    <row r="2695" spans="4:4">
      <c r="D2695" s="7"/>
    </row>
    <row r="2696" spans="4:4">
      <c r="D2696" s="7"/>
    </row>
    <row r="2697" spans="4:4">
      <c r="D2697" s="7"/>
    </row>
    <row r="2698" spans="4:4">
      <c r="D2698" s="7"/>
    </row>
    <row r="2699" spans="4:4">
      <c r="D2699" s="7"/>
    </row>
    <row r="2700" spans="4:4">
      <c r="D2700" s="7"/>
    </row>
    <row r="2701" spans="4:4">
      <c r="D2701" s="7"/>
    </row>
    <row r="2702" spans="4:4">
      <c r="D2702" s="7"/>
    </row>
    <row r="2703" spans="4:4">
      <c r="D2703" s="7"/>
    </row>
    <row r="2704" spans="4:4">
      <c r="D2704" s="7"/>
    </row>
    <row r="2705" spans="4:4">
      <c r="D2705" s="7"/>
    </row>
    <row r="2706" spans="4:4">
      <c r="D2706" s="7"/>
    </row>
    <row r="2707" spans="4:4">
      <c r="D2707" s="7"/>
    </row>
    <row r="2708" spans="4:4">
      <c r="D2708" s="7"/>
    </row>
    <row r="2709" spans="4:4">
      <c r="D2709" s="7"/>
    </row>
    <row r="2710" spans="4:4">
      <c r="D2710" s="7"/>
    </row>
    <row r="2711" spans="4:4">
      <c r="D2711" s="7"/>
    </row>
    <row r="2712" spans="4:4">
      <c r="D2712" s="7"/>
    </row>
    <row r="2713" spans="4:4">
      <c r="D2713" s="7"/>
    </row>
    <row r="2714" spans="4:4">
      <c r="D2714" s="7"/>
    </row>
    <row r="2715" spans="4:4">
      <c r="D2715" s="7"/>
    </row>
    <row r="2716" spans="4:4">
      <c r="D2716" s="7"/>
    </row>
    <row r="2717" spans="4:4">
      <c r="D2717" s="7"/>
    </row>
    <row r="2718" spans="4:4">
      <c r="D2718" s="7"/>
    </row>
    <row r="2719" spans="4:4">
      <c r="D2719" s="7"/>
    </row>
    <row r="2720" spans="4:4">
      <c r="D2720" s="7"/>
    </row>
    <row r="2721" spans="4:4">
      <c r="D2721" s="7"/>
    </row>
    <row r="2722" spans="4:4">
      <c r="D2722" s="7"/>
    </row>
    <row r="2723" spans="4:4">
      <c r="D2723" s="7"/>
    </row>
    <row r="2724" spans="4:4">
      <c r="D2724" s="7"/>
    </row>
    <row r="2725" spans="4:4">
      <c r="D2725" s="7"/>
    </row>
    <row r="2726" spans="4:4">
      <c r="D2726" s="7"/>
    </row>
    <row r="2727" spans="4:4">
      <c r="D2727" s="7"/>
    </row>
    <row r="2728" spans="4:4">
      <c r="D2728" s="7"/>
    </row>
    <row r="2729" spans="4:4">
      <c r="D2729" s="7"/>
    </row>
    <row r="2730" spans="4:4">
      <c r="D2730" s="7"/>
    </row>
    <row r="2731" spans="4:4">
      <c r="D2731" s="7"/>
    </row>
    <row r="2732" spans="4:4">
      <c r="D2732" s="7"/>
    </row>
    <row r="2733" spans="4:4">
      <c r="D2733" s="7"/>
    </row>
    <row r="2734" spans="4:4">
      <c r="D2734" s="7"/>
    </row>
    <row r="2735" spans="4:4">
      <c r="D2735" s="7"/>
    </row>
    <row r="2736" spans="4:4">
      <c r="D2736" s="7"/>
    </row>
    <row r="2737" spans="4:4">
      <c r="D2737" s="7"/>
    </row>
    <row r="2738" spans="4:4">
      <c r="D2738" s="7"/>
    </row>
    <row r="2739" spans="4:4">
      <c r="D2739" s="7"/>
    </row>
    <row r="2740" spans="4:4">
      <c r="D2740" s="7"/>
    </row>
    <row r="2741" spans="4:4">
      <c r="D2741" s="7"/>
    </row>
    <row r="2742" spans="4:4">
      <c r="D2742" s="7"/>
    </row>
    <row r="2743" spans="4:4">
      <c r="D2743" s="7"/>
    </row>
    <row r="2744" spans="4:4">
      <c r="D2744" s="7"/>
    </row>
    <row r="2745" spans="4:4">
      <c r="D2745" s="7"/>
    </row>
    <row r="2746" spans="4:4">
      <c r="D2746" s="7"/>
    </row>
    <row r="2747" spans="4:4">
      <c r="D2747" s="7"/>
    </row>
    <row r="2748" spans="4:4">
      <c r="D2748" s="7"/>
    </row>
    <row r="2749" spans="4:4">
      <c r="D2749" s="7"/>
    </row>
    <row r="2750" spans="4:4">
      <c r="D2750" s="7"/>
    </row>
    <row r="2751" spans="4:4">
      <c r="D2751" s="7"/>
    </row>
    <row r="2752" spans="4:4">
      <c r="D2752" s="7"/>
    </row>
    <row r="2753" spans="4:4">
      <c r="D2753" s="7"/>
    </row>
    <row r="2754" spans="4:4">
      <c r="D2754" s="7"/>
    </row>
    <row r="2755" spans="4:4">
      <c r="D2755" s="7"/>
    </row>
    <row r="2756" spans="4:4">
      <c r="D2756" s="7"/>
    </row>
    <row r="2757" spans="4:4">
      <c r="D2757" s="7"/>
    </row>
    <row r="2758" spans="4:4">
      <c r="D2758" s="7"/>
    </row>
    <row r="2759" spans="4:4">
      <c r="D2759" s="7"/>
    </row>
    <row r="2760" spans="4:4">
      <c r="D2760" s="7"/>
    </row>
    <row r="2761" spans="4:4">
      <c r="D2761" s="7"/>
    </row>
    <row r="2762" spans="4:4">
      <c r="D2762" s="7"/>
    </row>
    <row r="2763" spans="4:4">
      <c r="D2763" s="7"/>
    </row>
    <row r="2764" spans="4:4">
      <c r="D2764" s="7"/>
    </row>
    <row r="2765" spans="4:4">
      <c r="D2765" s="7"/>
    </row>
    <row r="2766" spans="4:4">
      <c r="D2766" s="7"/>
    </row>
    <row r="2767" spans="4:4">
      <c r="D2767" s="7"/>
    </row>
    <row r="2768" spans="4:4">
      <c r="D2768" s="7"/>
    </row>
    <row r="2769" spans="4:4">
      <c r="D2769" s="7"/>
    </row>
    <row r="2770" spans="4:4">
      <c r="D2770" s="7"/>
    </row>
    <row r="2771" spans="4:4">
      <c r="D2771" s="7"/>
    </row>
    <row r="2772" spans="4:4">
      <c r="D2772" s="7"/>
    </row>
    <row r="2773" spans="4:4">
      <c r="D2773" s="7"/>
    </row>
    <row r="2774" spans="4:4">
      <c r="D2774" s="7"/>
    </row>
    <row r="2775" spans="4:4">
      <c r="D2775" s="7"/>
    </row>
    <row r="2776" spans="4:4">
      <c r="D2776" s="7"/>
    </row>
    <row r="2777" spans="4:4">
      <c r="D2777" s="7"/>
    </row>
    <row r="2778" spans="4:4">
      <c r="D2778" s="7"/>
    </row>
    <row r="2779" spans="4:4">
      <c r="D2779" s="7"/>
    </row>
    <row r="2780" spans="4:4">
      <c r="D2780" s="7"/>
    </row>
    <row r="2781" spans="4:4">
      <c r="D2781" s="7"/>
    </row>
    <row r="2782" spans="4:4">
      <c r="D2782" s="7"/>
    </row>
    <row r="2783" spans="4:4">
      <c r="D2783" s="7"/>
    </row>
    <row r="2784" spans="4:4">
      <c r="D2784" s="7"/>
    </row>
    <row r="2785" spans="4:4">
      <c r="D2785" s="7"/>
    </row>
    <row r="2786" spans="4:4">
      <c r="D2786" s="7"/>
    </row>
    <row r="2787" spans="4:4">
      <c r="D2787" s="7"/>
    </row>
    <row r="2788" spans="4:4">
      <c r="D2788" s="7"/>
    </row>
    <row r="2789" spans="4:4">
      <c r="D2789" s="7"/>
    </row>
    <row r="2790" spans="4:4">
      <c r="D2790" s="7"/>
    </row>
    <row r="2791" spans="4:4">
      <c r="D2791" s="7"/>
    </row>
    <row r="2792" spans="4:4">
      <c r="D2792" s="7"/>
    </row>
    <row r="2793" spans="4:4">
      <c r="D2793" s="7"/>
    </row>
    <row r="2794" spans="4:4">
      <c r="D2794" s="7"/>
    </row>
    <row r="2795" spans="4:4">
      <c r="D2795" s="7"/>
    </row>
    <row r="2796" spans="4:4">
      <c r="D2796" s="7"/>
    </row>
    <row r="2797" spans="4:4">
      <c r="D2797" s="7"/>
    </row>
    <row r="2798" spans="4:4">
      <c r="D2798" s="7"/>
    </row>
    <row r="2799" spans="4:4">
      <c r="D2799" s="7"/>
    </row>
    <row r="2800" spans="4:4">
      <c r="D2800" s="7"/>
    </row>
    <row r="2801" spans="4:4">
      <c r="D2801" s="7"/>
    </row>
    <row r="2802" spans="4:4">
      <c r="D2802" s="7"/>
    </row>
    <row r="2803" spans="4:4">
      <c r="D2803" s="7"/>
    </row>
    <row r="2804" spans="4:4">
      <c r="D2804" s="7"/>
    </row>
    <row r="2805" spans="4:4">
      <c r="D2805" s="7"/>
    </row>
    <row r="2806" spans="4:4">
      <c r="D2806" s="7"/>
    </row>
    <row r="2807" spans="4:4">
      <c r="D2807" s="7"/>
    </row>
    <row r="2808" spans="4:4">
      <c r="D2808" s="7"/>
    </row>
    <row r="2809" spans="4:4">
      <c r="D2809" s="7"/>
    </row>
    <row r="2810" spans="4:4">
      <c r="D2810" s="7"/>
    </row>
    <row r="2811" spans="4:4">
      <c r="D2811" s="7"/>
    </row>
    <row r="2812" spans="4:4">
      <c r="D2812" s="7"/>
    </row>
    <row r="2813" spans="4:4">
      <c r="D2813" s="7"/>
    </row>
    <row r="2814" spans="4:4">
      <c r="D2814" s="7"/>
    </row>
    <row r="2815" spans="4:4">
      <c r="D2815" s="7"/>
    </row>
    <row r="2816" spans="4:4">
      <c r="D2816" s="7"/>
    </row>
    <row r="2817" spans="4:4">
      <c r="D2817" s="7"/>
    </row>
    <row r="2818" spans="4:4">
      <c r="D2818" s="7"/>
    </row>
    <row r="2819" spans="4:4">
      <c r="D2819" s="7"/>
    </row>
    <row r="2820" spans="4:4">
      <c r="D2820" s="7"/>
    </row>
    <row r="2821" spans="4:4">
      <c r="D2821" s="7"/>
    </row>
    <row r="2822" spans="4:4">
      <c r="D2822" s="7"/>
    </row>
    <row r="2823" spans="4:4">
      <c r="D2823" s="7"/>
    </row>
    <row r="2824" spans="4:4">
      <c r="D2824" s="7"/>
    </row>
    <row r="2825" spans="4:4">
      <c r="D2825" s="7"/>
    </row>
    <row r="2826" spans="4:4">
      <c r="D2826" s="7"/>
    </row>
    <row r="2827" spans="4:4">
      <c r="D2827" s="7"/>
    </row>
    <row r="2828" spans="4:4">
      <c r="D2828" s="7"/>
    </row>
    <row r="2829" spans="4:4">
      <c r="D2829" s="7"/>
    </row>
    <row r="2830" spans="4:4">
      <c r="D2830" s="7"/>
    </row>
    <row r="2831" spans="4:4">
      <c r="D2831" s="7"/>
    </row>
    <row r="2832" spans="4:4">
      <c r="D2832" s="7"/>
    </row>
    <row r="2833" spans="4:4">
      <c r="D2833" s="7"/>
    </row>
    <row r="2834" spans="4:4">
      <c r="D2834" s="7"/>
    </row>
    <row r="2835" spans="4:4">
      <c r="D2835" s="7"/>
    </row>
    <row r="2836" spans="4:4">
      <c r="D2836" s="7"/>
    </row>
    <row r="2837" spans="4:4">
      <c r="D2837" s="7"/>
    </row>
    <row r="2838" spans="4:4">
      <c r="D2838" s="7"/>
    </row>
    <row r="2839" spans="4:4">
      <c r="D2839" s="7"/>
    </row>
    <row r="2840" spans="4:4">
      <c r="D2840" s="7"/>
    </row>
    <row r="2841" spans="4:4">
      <c r="D2841" s="7"/>
    </row>
    <row r="2842" spans="4:4">
      <c r="D2842" s="7"/>
    </row>
    <row r="2843" spans="4:4">
      <c r="D2843" s="7"/>
    </row>
    <row r="2844" spans="4:4">
      <c r="D2844" s="7"/>
    </row>
    <row r="2845" spans="4:4">
      <c r="D2845" s="7"/>
    </row>
    <row r="2846" spans="4:4">
      <c r="D2846" s="7"/>
    </row>
    <row r="2847" spans="4:4">
      <c r="D2847" s="7"/>
    </row>
    <row r="2848" spans="4:4">
      <c r="D2848" s="7"/>
    </row>
    <row r="2849" spans="4:4">
      <c r="D2849" s="7"/>
    </row>
    <row r="2850" spans="4:4">
      <c r="D2850" s="7"/>
    </row>
    <row r="2851" spans="4:4">
      <c r="D2851" s="7"/>
    </row>
    <row r="2852" spans="4:4">
      <c r="D2852" s="7"/>
    </row>
    <row r="2853" spans="4:4">
      <c r="D2853" s="7"/>
    </row>
    <row r="2854" spans="4:4">
      <c r="D2854" s="7"/>
    </row>
    <row r="2855" spans="4:4">
      <c r="D2855" s="7"/>
    </row>
    <row r="2856" spans="4:4">
      <c r="D2856" s="7"/>
    </row>
    <row r="2857" spans="4:4">
      <c r="D2857" s="7"/>
    </row>
    <row r="2858" spans="4:4">
      <c r="D2858" s="7"/>
    </row>
    <row r="2859" spans="4:4">
      <c r="D2859" s="7"/>
    </row>
    <row r="2860" spans="4:4">
      <c r="D2860" s="7"/>
    </row>
    <row r="2861" spans="4:4">
      <c r="D2861" s="7"/>
    </row>
    <row r="2862" spans="4:4">
      <c r="D2862" s="7"/>
    </row>
    <row r="2863" spans="4:4">
      <c r="D2863" s="7"/>
    </row>
    <row r="2864" spans="4:4">
      <c r="D2864" s="7"/>
    </row>
    <row r="2865" spans="4:4">
      <c r="D2865" s="7"/>
    </row>
    <row r="2866" spans="4:4">
      <c r="D2866" s="7"/>
    </row>
    <row r="2867" spans="4:4">
      <c r="D2867" s="7"/>
    </row>
    <row r="2868" spans="4:4">
      <c r="D2868" s="7"/>
    </row>
    <row r="2869" spans="4:4">
      <c r="D2869" s="7"/>
    </row>
    <row r="2870" spans="4:4">
      <c r="D2870" s="7"/>
    </row>
    <row r="2871" spans="4:4">
      <c r="D2871" s="7"/>
    </row>
    <row r="2872" spans="4:4">
      <c r="D2872" s="7"/>
    </row>
    <row r="2873" spans="4:4">
      <c r="D2873" s="7"/>
    </row>
    <row r="2874" spans="4:4">
      <c r="D2874" s="7"/>
    </row>
    <row r="2875" spans="4:4">
      <c r="D2875" s="7"/>
    </row>
    <row r="2876" spans="4:4">
      <c r="D2876" s="7"/>
    </row>
    <row r="2877" spans="4:4">
      <c r="D2877" s="7"/>
    </row>
    <row r="2878" spans="4:4">
      <c r="D2878" s="7"/>
    </row>
    <row r="2879" spans="4:4">
      <c r="D2879" s="7"/>
    </row>
    <row r="2880" spans="4:4">
      <c r="D2880" s="7"/>
    </row>
    <row r="2881" spans="4:4">
      <c r="D2881" s="7"/>
    </row>
    <row r="2882" spans="4:4">
      <c r="D2882" s="7"/>
    </row>
    <row r="2883" spans="4:4">
      <c r="D2883" s="7"/>
    </row>
    <row r="2884" spans="4:4">
      <c r="D2884" s="7"/>
    </row>
    <row r="2885" spans="4:4">
      <c r="D2885" s="7"/>
    </row>
    <row r="2886" spans="4:4">
      <c r="D2886" s="7"/>
    </row>
    <row r="2887" spans="4:4">
      <c r="D2887" s="7"/>
    </row>
    <row r="2888" spans="4:4">
      <c r="D2888" s="7"/>
    </row>
    <row r="2889" spans="4:4">
      <c r="D2889" s="7"/>
    </row>
    <row r="2890" spans="4:4">
      <c r="D2890" s="7"/>
    </row>
    <row r="2891" spans="4:4">
      <c r="D2891" s="7"/>
    </row>
    <row r="2892" spans="4:4">
      <c r="D2892" s="7"/>
    </row>
    <row r="2893" spans="4:4">
      <c r="D2893" s="7"/>
    </row>
    <row r="2894" spans="4:4">
      <c r="D2894" s="7"/>
    </row>
    <row r="2895" spans="4:4">
      <c r="D2895" s="7"/>
    </row>
    <row r="2896" spans="4:4">
      <c r="D2896" s="7"/>
    </row>
    <row r="2897" spans="4:4">
      <c r="D2897" s="7"/>
    </row>
    <row r="2898" spans="4:4">
      <c r="D2898" s="7"/>
    </row>
    <row r="2899" spans="4:4">
      <c r="D2899" s="7"/>
    </row>
    <row r="2900" spans="4:4">
      <c r="D2900" s="7"/>
    </row>
    <row r="2901" spans="4:4">
      <c r="D2901" s="7"/>
    </row>
    <row r="2902" spans="4:4">
      <c r="D2902" s="7"/>
    </row>
    <row r="2903" spans="4:4">
      <c r="D2903" s="7"/>
    </row>
    <row r="2904" spans="4:4">
      <c r="D2904" s="7"/>
    </row>
    <row r="2905" spans="4:4">
      <c r="D2905" s="7"/>
    </row>
    <row r="2906" spans="4:4">
      <c r="D2906" s="7"/>
    </row>
    <row r="2907" spans="4:4">
      <c r="D2907" s="7"/>
    </row>
    <row r="2908" spans="4:4">
      <c r="D2908" s="7"/>
    </row>
    <row r="2909" spans="4:4">
      <c r="D2909" s="7"/>
    </row>
    <row r="2910" spans="4:4">
      <c r="D2910" s="7"/>
    </row>
    <row r="2911" spans="4:4">
      <c r="D2911" s="7"/>
    </row>
    <row r="2912" spans="4:4">
      <c r="D2912" s="7"/>
    </row>
    <row r="2913" spans="4:4">
      <c r="D2913" s="7"/>
    </row>
    <row r="2914" spans="4:4">
      <c r="D2914" s="7"/>
    </row>
    <row r="2915" spans="4:4">
      <c r="D2915" s="7"/>
    </row>
    <row r="2916" spans="4:4">
      <c r="D2916" s="7"/>
    </row>
    <row r="2917" spans="4:4">
      <c r="D2917" s="7"/>
    </row>
    <row r="2918" spans="4:4">
      <c r="D2918" s="7"/>
    </row>
    <row r="2919" spans="4:4">
      <c r="D2919" s="7"/>
    </row>
    <row r="2920" spans="4:4">
      <c r="D2920" s="7"/>
    </row>
    <row r="2921" spans="4:4">
      <c r="D2921" s="7"/>
    </row>
    <row r="2922" spans="4:4">
      <c r="D2922" s="7"/>
    </row>
    <row r="2923" spans="4:4">
      <c r="D2923" s="7"/>
    </row>
    <row r="2924" spans="4:4">
      <c r="D2924" s="7"/>
    </row>
    <row r="2925" spans="4:4">
      <c r="D2925" s="7"/>
    </row>
    <row r="2926" spans="4:4">
      <c r="D2926" s="7"/>
    </row>
    <row r="2927" spans="4:4">
      <c r="D2927" s="7"/>
    </row>
    <row r="2928" spans="4:4">
      <c r="D2928" s="7"/>
    </row>
    <row r="2929" spans="4:4">
      <c r="D2929" s="7"/>
    </row>
    <row r="2930" spans="4:4">
      <c r="D2930" s="7"/>
    </row>
    <row r="2931" spans="4:4">
      <c r="D2931" s="7"/>
    </row>
    <row r="2932" spans="4:4">
      <c r="D2932" s="7"/>
    </row>
    <row r="2933" spans="4:4">
      <c r="D2933" s="7"/>
    </row>
    <row r="2934" spans="4:4">
      <c r="D2934" s="7"/>
    </row>
    <row r="2935" spans="4:4">
      <c r="D2935" s="7"/>
    </row>
    <row r="2936" spans="4:4">
      <c r="D2936" s="7"/>
    </row>
    <row r="2937" spans="4:4">
      <c r="D2937" s="7"/>
    </row>
    <row r="2938" spans="4:4">
      <c r="D2938" s="7"/>
    </row>
    <row r="2939" spans="4:4">
      <c r="D2939" s="7"/>
    </row>
    <row r="2940" spans="4:4">
      <c r="D2940" s="7"/>
    </row>
    <row r="2941" spans="4:4">
      <c r="D2941" s="7"/>
    </row>
    <row r="2942" spans="4:4">
      <c r="D2942" s="7"/>
    </row>
    <row r="2943" spans="4:4">
      <c r="D2943" s="7"/>
    </row>
    <row r="2944" spans="4:4">
      <c r="D2944" s="7"/>
    </row>
    <row r="2945" spans="4:4">
      <c r="D2945" s="7"/>
    </row>
    <row r="2946" spans="4:4">
      <c r="D2946" s="7"/>
    </row>
    <row r="2947" spans="4:4">
      <c r="D2947" s="7"/>
    </row>
    <row r="2948" spans="4:4">
      <c r="D2948" s="7"/>
    </row>
    <row r="2949" spans="4:4">
      <c r="D2949" s="7"/>
    </row>
    <row r="2950" spans="4:4">
      <c r="D2950" s="7"/>
    </row>
    <row r="2951" spans="4:4">
      <c r="D2951" s="7"/>
    </row>
    <row r="2952" spans="4:4">
      <c r="D2952" s="7"/>
    </row>
    <row r="2953" spans="4:4">
      <c r="D2953" s="7"/>
    </row>
    <row r="2954" spans="4:4">
      <c r="D2954" s="7"/>
    </row>
    <row r="2955" spans="4:4">
      <c r="D2955" s="7"/>
    </row>
    <row r="2956" spans="4:4">
      <c r="D2956" s="7"/>
    </row>
    <row r="2957" spans="4:4">
      <c r="D2957" s="7"/>
    </row>
    <row r="2958" spans="4:4">
      <c r="D2958" s="7"/>
    </row>
    <row r="2959" spans="4:4">
      <c r="D2959" s="7"/>
    </row>
    <row r="2960" spans="4:4">
      <c r="D2960" s="7"/>
    </row>
    <row r="2961" spans="4:4">
      <c r="D2961" s="7"/>
    </row>
    <row r="2962" spans="4:4">
      <c r="D2962" s="7"/>
    </row>
    <row r="2963" spans="4:4">
      <c r="D2963" s="7"/>
    </row>
    <row r="2964" spans="4:4">
      <c r="D2964" s="7"/>
    </row>
    <row r="2965" spans="4:4">
      <c r="D2965" s="7"/>
    </row>
    <row r="2966" spans="4:4">
      <c r="D2966" s="7"/>
    </row>
    <row r="2967" spans="4:4">
      <c r="D2967" s="7"/>
    </row>
    <row r="2968" spans="4:4">
      <c r="D2968" s="7"/>
    </row>
    <row r="2969" spans="4:4">
      <c r="D2969" s="7"/>
    </row>
    <row r="2970" spans="4:4">
      <c r="D2970" s="7"/>
    </row>
    <row r="2971" spans="4:4">
      <c r="D2971" s="7"/>
    </row>
    <row r="2972" spans="4:4">
      <c r="D2972" s="7"/>
    </row>
    <row r="2973" spans="4:4">
      <c r="D2973" s="7"/>
    </row>
    <row r="2974" spans="4:4">
      <c r="D2974" s="7"/>
    </row>
    <row r="2975" spans="4:4">
      <c r="D2975" s="7"/>
    </row>
    <row r="2976" spans="4:4">
      <c r="D2976" s="7"/>
    </row>
    <row r="2977" spans="4:4">
      <c r="D2977" s="7"/>
    </row>
    <row r="2978" spans="4:4">
      <c r="D2978" s="7"/>
    </row>
    <row r="2979" spans="4:4">
      <c r="D2979" s="7"/>
    </row>
  </sheetData>
  <autoFilter ref="B8:Y149" xr:uid="{238EF17B-6646-4E66-B5CA-51E6616481D7}"/>
  <dataValidations count="1">
    <dataValidation type="custom" operator="greaterThanOrEqual" allowBlank="1" showInputMessage="1" showErrorMessage="1" error="This cell only accepts a number of &quot;NA&quot;_x000a_" sqref="B71:C88 T124:T149 T29:T120 U29:W149" xr:uid="{1268DE2B-7551-4174-BA70-0D0C3323EE4D}">
      <formula1>OR(AND(ISNUMBER(B29), B29&gt;=0), B29 ="NA")</formula1>
    </dataValidation>
  </dataValidations>
  <pageMargins left="0.7" right="0.7" top="0.75" bottom="0.75" header="0.3" footer="0.3"/>
  <pageSetup paperSize="5"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AC46"/>
  <sheetViews>
    <sheetView view="pageBreakPreview" zoomScale="85" zoomScaleNormal="50" zoomScaleSheetLayoutView="85" zoomScalePageLayoutView="85" workbookViewId="0">
      <pane xSplit="6" ySplit="7" topLeftCell="U10" activePane="bottomRight" state="frozen"/>
      <selection pane="bottomRight" activeCell="U10" sqref="U10"/>
      <selection pane="bottomLeft"/>
      <selection pane="topRight"/>
    </sheetView>
  </sheetViews>
  <sheetFormatPr defaultColWidth="9.140625" defaultRowHeight="14.45"/>
  <cols>
    <col min="1" max="1" width="9.42578125" style="7" customWidth="1"/>
    <col min="2" max="2" width="20" style="75" customWidth="1"/>
    <col min="3" max="3" width="40.42578125" style="69" customWidth="1"/>
    <col min="4" max="4" width="43.42578125" style="69" customWidth="1"/>
    <col min="5" max="5" width="42.42578125" style="69" customWidth="1"/>
    <col min="6" max="6" width="25.42578125" style="69" customWidth="1"/>
    <col min="7" max="10" width="9.42578125" style="7" customWidth="1"/>
    <col min="11" max="11" width="10.140625" style="7" customWidth="1"/>
    <col min="12" max="14" width="9.140625" style="7"/>
    <col min="15" max="23" width="9.140625" style="7" customWidth="1"/>
    <col min="24" max="24" width="40.42578125" style="1" customWidth="1"/>
    <col min="25" max="25" width="52.42578125" style="7" customWidth="1"/>
    <col min="26" max="26" width="9.140625" style="7" customWidth="1"/>
    <col min="27" max="29" width="22" style="7" customWidth="1"/>
    <col min="30" max="16384" width="9.140625" style="7"/>
  </cols>
  <sheetData>
    <row r="2" spans="1:29">
      <c r="B2" s="76" t="s">
        <v>20</v>
      </c>
      <c r="C2" s="77" t="str">
        <f>IF('Quarterly Submission Guide'!$D$20 = "", "",'Quarterly Submission Guide'!$D$20)</f>
        <v>Southern California Edison Company</v>
      </c>
    </row>
    <row r="3" spans="1:29">
      <c r="B3" s="78" t="s">
        <v>123</v>
      </c>
      <c r="C3" s="79">
        <v>3</v>
      </c>
    </row>
    <row r="4" spans="1:29">
      <c r="B4" s="80" t="s">
        <v>26</v>
      </c>
      <c r="C4" s="81">
        <f>'Quarterly Submission Guide'!D24</f>
        <v>44774</v>
      </c>
    </row>
    <row r="5" spans="1:29">
      <c r="O5" s="43"/>
      <c r="T5" s="7" t="s">
        <v>125</v>
      </c>
    </row>
    <row r="6" spans="1:29" ht="18" customHeight="1">
      <c r="B6" s="82" t="s">
        <v>298</v>
      </c>
      <c r="C6" s="70"/>
      <c r="D6" s="70"/>
      <c r="E6" s="70"/>
      <c r="F6" s="70"/>
      <c r="G6" s="63"/>
      <c r="H6" s="63"/>
      <c r="I6" s="63"/>
      <c r="J6" s="63"/>
      <c r="K6" s="63"/>
      <c r="L6" s="64">
        <v>1</v>
      </c>
      <c r="M6" s="64">
        <v>2</v>
      </c>
      <c r="N6" s="64">
        <v>3</v>
      </c>
      <c r="O6" s="64">
        <v>4</v>
      </c>
      <c r="P6" s="64">
        <v>1</v>
      </c>
      <c r="Q6" s="64">
        <v>2</v>
      </c>
      <c r="R6" s="64">
        <v>3</v>
      </c>
      <c r="S6" s="64">
        <v>4</v>
      </c>
      <c r="T6" s="64">
        <v>1</v>
      </c>
      <c r="U6" s="64">
        <v>2</v>
      </c>
      <c r="V6" s="64">
        <v>3</v>
      </c>
      <c r="W6" s="64">
        <v>4</v>
      </c>
      <c r="X6" s="6"/>
      <c r="Y6" s="2"/>
      <c r="AA6" s="737"/>
      <c r="AB6" s="737"/>
      <c r="AC6" s="737"/>
    </row>
    <row r="7" spans="1:29">
      <c r="B7" s="83" t="s">
        <v>299</v>
      </c>
      <c r="C7" s="71" t="s">
        <v>300</v>
      </c>
      <c r="D7" s="71" t="s">
        <v>301</v>
      </c>
      <c r="E7" s="71" t="s">
        <v>302</v>
      </c>
      <c r="F7" s="71" t="s">
        <v>303</v>
      </c>
      <c r="G7" s="65">
        <v>2015</v>
      </c>
      <c r="H7" s="65">
        <v>2016</v>
      </c>
      <c r="I7" s="65">
        <v>2017</v>
      </c>
      <c r="J7" s="65">
        <v>2018</v>
      </c>
      <c r="K7" s="65">
        <v>2019</v>
      </c>
      <c r="L7" s="65">
        <v>2020</v>
      </c>
      <c r="M7" s="65">
        <v>2020</v>
      </c>
      <c r="N7" s="65">
        <v>2020</v>
      </c>
      <c r="O7" s="65">
        <v>2020</v>
      </c>
      <c r="P7" s="65">
        <v>2021</v>
      </c>
      <c r="Q7" s="65">
        <v>2021</v>
      </c>
      <c r="R7" s="65">
        <v>2021</v>
      </c>
      <c r="S7" s="65">
        <v>2021</v>
      </c>
      <c r="T7" s="65">
        <v>2022</v>
      </c>
      <c r="U7" s="65">
        <v>2022</v>
      </c>
      <c r="V7" s="65">
        <v>2022</v>
      </c>
      <c r="W7" s="65">
        <v>2022</v>
      </c>
      <c r="X7" s="4" t="s">
        <v>126</v>
      </c>
      <c r="Y7" s="5" t="s">
        <v>127</v>
      </c>
      <c r="AA7" s="737"/>
      <c r="AB7" s="737"/>
      <c r="AC7" s="737"/>
    </row>
    <row r="8" spans="1:29" ht="81.75" customHeight="1">
      <c r="B8" s="84" t="s">
        <v>304</v>
      </c>
      <c r="C8" s="85" t="s">
        <v>305</v>
      </c>
      <c r="D8" s="85" t="s">
        <v>306</v>
      </c>
      <c r="E8" s="85" t="s">
        <v>307</v>
      </c>
      <c r="F8" s="86" t="s">
        <v>308</v>
      </c>
      <c r="G8" s="97">
        <v>46</v>
      </c>
      <c r="H8" s="97">
        <v>41</v>
      </c>
      <c r="I8" s="97">
        <v>35</v>
      </c>
      <c r="J8" s="97">
        <v>37</v>
      </c>
      <c r="K8" s="97">
        <v>38</v>
      </c>
      <c r="L8" s="97">
        <v>3</v>
      </c>
      <c r="M8" s="97">
        <v>22</v>
      </c>
      <c r="N8" s="97">
        <v>16</v>
      </c>
      <c r="O8" s="97">
        <v>9</v>
      </c>
      <c r="P8" s="189">
        <v>7</v>
      </c>
      <c r="Q8" s="189">
        <v>23</v>
      </c>
      <c r="R8" s="189">
        <v>14</v>
      </c>
      <c r="S8" s="189">
        <v>4</v>
      </c>
      <c r="T8" s="189">
        <v>8</v>
      </c>
      <c r="U8" s="152">
        <v>7</v>
      </c>
      <c r="V8" s="148"/>
      <c r="W8" s="148"/>
      <c r="X8" s="118" t="s">
        <v>309</v>
      </c>
      <c r="Y8" s="94" t="s">
        <v>310</v>
      </c>
      <c r="AA8" s="136"/>
      <c r="AB8" s="136"/>
      <c r="AC8" s="136"/>
    </row>
    <row r="9" spans="1:29" ht="94.5" customHeight="1">
      <c r="B9" s="87" t="s">
        <v>311</v>
      </c>
      <c r="C9" s="87" t="s">
        <v>312</v>
      </c>
      <c r="D9" s="87" t="s">
        <v>313</v>
      </c>
      <c r="E9" s="87" t="s">
        <v>314</v>
      </c>
      <c r="F9" s="87" t="s">
        <v>315</v>
      </c>
      <c r="G9" s="99">
        <v>1905</v>
      </c>
      <c r="H9" s="99">
        <v>2186</v>
      </c>
      <c r="I9" s="99">
        <v>2369</v>
      </c>
      <c r="J9" s="99">
        <v>2432</v>
      </c>
      <c r="K9" s="99">
        <v>4309</v>
      </c>
      <c r="L9" s="99">
        <v>623</v>
      </c>
      <c r="M9" s="99">
        <v>668</v>
      </c>
      <c r="N9" s="99">
        <v>873</v>
      </c>
      <c r="O9" s="99">
        <v>660</v>
      </c>
      <c r="P9" s="99">
        <v>620</v>
      </c>
      <c r="Q9" s="99">
        <v>529</v>
      </c>
      <c r="R9" s="99">
        <v>593</v>
      </c>
      <c r="S9" s="99">
        <v>614</v>
      </c>
      <c r="T9" s="99">
        <v>457</v>
      </c>
      <c r="U9" s="152">
        <v>502</v>
      </c>
      <c r="V9" s="131"/>
      <c r="W9" s="131"/>
      <c r="X9" s="119" t="s">
        <v>316</v>
      </c>
      <c r="Y9" s="120" t="s">
        <v>317</v>
      </c>
      <c r="AA9" s="136"/>
      <c r="AB9" s="136"/>
      <c r="AC9" s="136"/>
    </row>
    <row r="10" spans="1:29" ht="72">
      <c r="B10" s="87" t="s">
        <v>318</v>
      </c>
      <c r="C10" s="87" t="s">
        <v>319</v>
      </c>
      <c r="D10" s="87" t="s">
        <v>320</v>
      </c>
      <c r="E10" s="87" t="s">
        <v>321</v>
      </c>
      <c r="F10" s="87" t="s">
        <v>315</v>
      </c>
      <c r="G10" s="100">
        <v>286</v>
      </c>
      <c r="H10" s="100">
        <v>508</v>
      </c>
      <c r="I10" s="100">
        <v>581</v>
      </c>
      <c r="J10" s="100">
        <v>346</v>
      </c>
      <c r="K10" s="100">
        <v>418</v>
      </c>
      <c r="L10" s="100">
        <v>83</v>
      </c>
      <c r="M10" s="100">
        <v>102</v>
      </c>
      <c r="N10" s="100">
        <v>89</v>
      </c>
      <c r="O10" s="100">
        <v>105</v>
      </c>
      <c r="P10" s="100">
        <v>150</v>
      </c>
      <c r="Q10" s="100">
        <v>75</v>
      </c>
      <c r="R10" s="100">
        <v>96</v>
      </c>
      <c r="S10" s="100">
        <v>148</v>
      </c>
      <c r="T10" s="100">
        <v>91</v>
      </c>
      <c r="U10" s="152">
        <v>48</v>
      </c>
      <c r="V10" s="152"/>
      <c r="W10" s="152"/>
      <c r="X10" s="119" t="s">
        <v>322</v>
      </c>
      <c r="Y10" s="120" t="s">
        <v>310</v>
      </c>
      <c r="AA10" s="136"/>
      <c r="AB10" s="136"/>
      <c r="AC10" s="137"/>
    </row>
    <row r="11" spans="1:29" ht="75.75" customHeight="1">
      <c r="A11" s="58"/>
      <c r="B11" s="88" t="s">
        <v>323</v>
      </c>
      <c r="C11" s="89"/>
      <c r="D11" s="90"/>
      <c r="E11" s="90"/>
      <c r="F11" s="90"/>
      <c r="G11" s="577"/>
      <c r="H11" s="577"/>
      <c r="I11" s="577"/>
      <c r="J11" s="577"/>
      <c r="K11" s="577"/>
      <c r="L11" s="578"/>
      <c r="M11" s="578"/>
      <c r="N11" s="578"/>
      <c r="O11" s="578"/>
      <c r="P11" s="578"/>
      <c r="Q11" s="578"/>
      <c r="R11" s="579"/>
      <c r="S11" s="579"/>
      <c r="T11" s="579"/>
      <c r="U11" s="681"/>
      <c r="V11" s="57"/>
      <c r="W11" s="57"/>
      <c r="X11" s="121"/>
      <c r="Y11" s="122"/>
      <c r="AA11" s="136"/>
      <c r="AB11" s="136"/>
      <c r="AC11" s="136"/>
    </row>
    <row r="12" spans="1:29" ht="43.15">
      <c r="B12" s="91" t="s">
        <v>324</v>
      </c>
      <c r="C12" s="87" t="s">
        <v>325</v>
      </c>
      <c r="D12" s="87" t="s">
        <v>326</v>
      </c>
      <c r="E12" s="92" t="s">
        <v>327</v>
      </c>
      <c r="F12" s="92" t="s">
        <v>327</v>
      </c>
      <c r="G12" s="100" t="s">
        <v>328</v>
      </c>
      <c r="H12" s="100" t="s">
        <v>328</v>
      </c>
      <c r="I12" s="100" t="s">
        <v>328</v>
      </c>
      <c r="J12" s="100" t="s">
        <v>328</v>
      </c>
      <c r="K12" s="100" t="s">
        <v>328</v>
      </c>
      <c r="L12" s="100" t="s">
        <v>328</v>
      </c>
      <c r="M12" s="100" t="s">
        <v>328</v>
      </c>
      <c r="N12" s="100" t="s">
        <v>328</v>
      </c>
      <c r="O12" s="100" t="s">
        <v>328</v>
      </c>
      <c r="P12" s="100" t="s">
        <v>328</v>
      </c>
      <c r="Q12" s="100" t="s">
        <v>328</v>
      </c>
      <c r="R12" s="100" t="s">
        <v>328</v>
      </c>
      <c r="S12" s="100" t="s">
        <v>328</v>
      </c>
      <c r="T12" s="100" t="s">
        <v>328</v>
      </c>
      <c r="U12" s="152" t="s">
        <v>328</v>
      </c>
      <c r="V12" s="254"/>
      <c r="W12" s="254"/>
      <c r="X12" s="120" t="s">
        <v>329</v>
      </c>
      <c r="Y12" s="123" t="s">
        <v>330</v>
      </c>
      <c r="AA12" s="136"/>
      <c r="AB12" s="136"/>
      <c r="AC12" s="136"/>
    </row>
    <row r="13" spans="1:29" ht="75" customHeight="1">
      <c r="B13" s="91" t="s">
        <v>331</v>
      </c>
      <c r="C13" s="87" t="s">
        <v>332</v>
      </c>
      <c r="D13" s="87" t="s">
        <v>333</v>
      </c>
      <c r="E13" s="92" t="s">
        <v>327</v>
      </c>
      <c r="F13" s="92" t="s">
        <v>327</v>
      </c>
      <c r="G13" s="100" t="s">
        <v>259</v>
      </c>
      <c r="H13" s="100" t="s">
        <v>259</v>
      </c>
      <c r="I13" s="100">
        <v>30.3</v>
      </c>
      <c r="J13" s="100">
        <v>23.2</v>
      </c>
      <c r="K13" s="100">
        <v>27</v>
      </c>
      <c r="L13" s="100" t="s">
        <v>259</v>
      </c>
      <c r="M13" s="100" t="s">
        <v>259</v>
      </c>
      <c r="N13" s="100">
        <v>2.2000000000000002</v>
      </c>
      <c r="O13" s="100">
        <v>18.3</v>
      </c>
      <c r="P13" s="190">
        <v>23.9</v>
      </c>
      <c r="Q13" s="190">
        <v>2.9</v>
      </c>
      <c r="R13" s="190">
        <v>9.8000000000000007</v>
      </c>
      <c r="S13" s="110">
        <v>25.03</v>
      </c>
      <c r="T13" s="110" t="s">
        <v>259</v>
      </c>
      <c r="U13" s="694" t="s">
        <v>259</v>
      </c>
      <c r="V13" s="256"/>
      <c r="W13" s="256"/>
      <c r="X13" s="120" t="s">
        <v>334</v>
      </c>
      <c r="Y13" s="87" t="s">
        <v>335</v>
      </c>
      <c r="AA13" s="136"/>
      <c r="AB13" s="136"/>
      <c r="AC13" s="151"/>
    </row>
    <row r="14" spans="1:29" ht="43.15">
      <c r="B14" s="88" t="s">
        <v>336</v>
      </c>
      <c r="C14" s="89"/>
      <c r="D14" s="90"/>
      <c r="E14" s="90"/>
      <c r="F14" s="93"/>
      <c r="G14" s="577"/>
      <c r="H14" s="577"/>
      <c r="I14" s="577"/>
      <c r="J14" s="577"/>
      <c r="K14" s="577"/>
      <c r="L14" s="578"/>
      <c r="M14" s="578"/>
      <c r="N14" s="578"/>
      <c r="O14" s="578"/>
      <c r="P14" s="578"/>
      <c r="Q14" s="578"/>
      <c r="R14" s="579"/>
      <c r="S14" s="579"/>
      <c r="T14" s="579"/>
      <c r="U14" s="681"/>
      <c r="V14" s="255"/>
      <c r="W14" s="255"/>
      <c r="X14" s="121"/>
      <c r="Y14" s="122"/>
      <c r="AA14" s="136"/>
      <c r="AB14" s="136"/>
      <c r="AC14" s="136"/>
    </row>
    <row r="15" spans="1:29" ht="72">
      <c r="B15" s="91" t="s">
        <v>337</v>
      </c>
      <c r="C15" s="94" t="s">
        <v>338</v>
      </c>
      <c r="D15" s="87" t="s">
        <v>339</v>
      </c>
      <c r="E15" s="92" t="s">
        <v>327</v>
      </c>
      <c r="F15" s="92" t="s">
        <v>327</v>
      </c>
      <c r="G15" s="580" t="s">
        <v>340</v>
      </c>
      <c r="H15" s="580" t="s">
        <v>340</v>
      </c>
      <c r="I15" s="580" t="s">
        <v>340</v>
      </c>
      <c r="J15" s="580" t="s">
        <v>340</v>
      </c>
      <c r="K15" s="580" t="s">
        <v>340</v>
      </c>
      <c r="L15" s="580" t="s">
        <v>340</v>
      </c>
      <c r="M15" s="580" t="s">
        <v>340</v>
      </c>
      <c r="N15" s="580" t="s">
        <v>340</v>
      </c>
      <c r="O15" s="580" t="s">
        <v>340</v>
      </c>
      <c r="P15" s="580" t="s">
        <v>340</v>
      </c>
      <c r="Q15" s="580" t="s">
        <v>340</v>
      </c>
      <c r="R15" s="580" t="s">
        <v>340</v>
      </c>
      <c r="S15" s="580" t="s">
        <v>340</v>
      </c>
      <c r="T15" s="580" t="s">
        <v>340</v>
      </c>
      <c r="U15" s="695" t="s">
        <v>340</v>
      </c>
      <c r="V15" s="257"/>
      <c r="W15" s="257"/>
      <c r="X15" s="94" t="s">
        <v>341</v>
      </c>
      <c r="Y15" s="94" t="s">
        <v>330</v>
      </c>
      <c r="AA15" s="136"/>
      <c r="AB15" s="136"/>
      <c r="AC15" s="136"/>
    </row>
    <row r="16" spans="1:29" ht="86.45">
      <c r="B16" s="91" t="s">
        <v>342</v>
      </c>
      <c r="C16" s="130" t="s">
        <v>343</v>
      </c>
      <c r="D16" s="87" t="s">
        <v>344</v>
      </c>
      <c r="E16" s="92" t="s">
        <v>327</v>
      </c>
      <c r="F16" s="92" t="s">
        <v>327</v>
      </c>
      <c r="G16" s="100" t="s">
        <v>259</v>
      </c>
      <c r="H16" s="100" t="s">
        <v>259</v>
      </c>
      <c r="I16" s="100" t="s">
        <v>259</v>
      </c>
      <c r="J16" s="100" t="s">
        <v>259</v>
      </c>
      <c r="K16" s="100" t="s">
        <v>259</v>
      </c>
      <c r="L16" s="100" t="s">
        <v>259</v>
      </c>
      <c r="M16" s="581">
        <v>1</v>
      </c>
      <c r="N16" s="581">
        <v>0.39</v>
      </c>
      <c r="O16" s="581">
        <v>0.61</v>
      </c>
      <c r="P16" s="581">
        <v>0.64600000000000002</v>
      </c>
      <c r="Q16" s="581">
        <v>0.87</v>
      </c>
      <c r="R16" s="581">
        <v>0</v>
      </c>
      <c r="S16" s="581">
        <v>0.25</v>
      </c>
      <c r="T16" s="110" t="s">
        <v>259</v>
      </c>
      <c r="U16" s="694" t="s">
        <v>259</v>
      </c>
      <c r="V16" s="149"/>
      <c r="W16" s="149"/>
      <c r="X16" s="120" t="s">
        <v>345</v>
      </c>
      <c r="Y16" s="120" t="s">
        <v>346</v>
      </c>
      <c r="AA16" s="136"/>
      <c r="AB16" s="136"/>
      <c r="AC16" s="136"/>
    </row>
    <row r="17" spans="2:29">
      <c r="B17" s="95"/>
      <c r="C17" s="96"/>
      <c r="D17" s="96"/>
      <c r="E17" s="96"/>
      <c r="F17" s="96"/>
      <c r="G17" s="55"/>
      <c r="H17" s="55"/>
      <c r="I17" s="55"/>
      <c r="J17" s="55"/>
      <c r="K17" s="55"/>
      <c r="L17" s="55"/>
      <c r="M17" s="55"/>
      <c r="N17" s="55"/>
      <c r="O17" s="55"/>
      <c r="P17" s="55"/>
      <c r="Q17" s="55"/>
      <c r="R17" s="55"/>
      <c r="S17" s="55"/>
      <c r="T17" s="55"/>
      <c r="U17" s="55"/>
      <c r="V17" s="55"/>
      <c r="W17" s="55"/>
      <c r="X17" s="95"/>
      <c r="Y17" s="96"/>
      <c r="AA17" s="136"/>
      <c r="AB17" s="136"/>
      <c r="AC17" s="136"/>
    </row>
    <row r="18" spans="2:29">
      <c r="B18" s="95"/>
      <c r="C18" s="96"/>
      <c r="D18" s="96"/>
      <c r="E18" s="96"/>
      <c r="F18" s="96"/>
      <c r="G18" s="55"/>
      <c r="H18" s="55"/>
      <c r="I18" s="55"/>
      <c r="J18" s="55"/>
      <c r="K18" s="55"/>
      <c r="L18" s="55"/>
      <c r="M18" s="55"/>
      <c r="N18" s="55"/>
      <c r="O18" s="55"/>
      <c r="P18" s="55"/>
      <c r="Q18" s="55"/>
      <c r="R18" s="55"/>
      <c r="S18" s="55"/>
      <c r="T18" s="55"/>
      <c r="U18" s="55"/>
      <c r="V18" s="55"/>
      <c r="W18" s="55"/>
      <c r="X18" s="54"/>
      <c r="Y18" s="55"/>
    </row>
    <row r="19" spans="2:29">
      <c r="B19" s="95"/>
      <c r="C19" s="96"/>
      <c r="D19" s="96"/>
      <c r="E19" s="96"/>
      <c r="F19" s="96"/>
      <c r="G19" s="55"/>
      <c r="H19" s="55"/>
      <c r="I19" s="55"/>
      <c r="J19" s="55"/>
      <c r="K19" s="55"/>
      <c r="L19" s="55"/>
      <c r="M19" s="55"/>
      <c r="N19" s="55"/>
      <c r="O19" s="55"/>
      <c r="P19" s="55"/>
      <c r="Q19" s="55"/>
      <c r="R19" s="55"/>
      <c r="S19" s="55"/>
      <c r="T19" s="55"/>
      <c r="U19" s="55"/>
      <c r="V19" s="55"/>
      <c r="W19" s="55"/>
      <c r="X19" s="54"/>
      <c r="Y19" s="55"/>
    </row>
    <row r="20" spans="2:29">
      <c r="B20" s="95"/>
      <c r="C20" s="96"/>
      <c r="D20" s="96"/>
      <c r="E20" s="96"/>
      <c r="F20" s="96"/>
      <c r="G20" s="55"/>
      <c r="H20" s="55"/>
      <c r="I20" s="55"/>
      <c r="J20" s="55"/>
      <c r="K20" s="55"/>
      <c r="L20" s="55"/>
      <c r="M20" s="55"/>
      <c r="N20" s="55"/>
      <c r="O20" s="55"/>
      <c r="P20" s="55"/>
      <c r="Q20" s="55"/>
      <c r="R20" s="55"/>
      <c r="S20" s="55"/>
      <c r="T20" s="55"/>
      <c r="U20" s="55"/>
      <c r="V20" s="55"/>
      <c r="W20" s="55"/>
      <c r="X20" s="54"/>
      <c r="Y20" s="55"/>
    </row>
    <row r="21" spans="2:29">
      <c r="B21" s="95"/>
      <c r="C21" s="96"/>
      <c r="D21" s="96"/>
      <c r="E21" s="96"/>
      <c r="F21" s="96"/>
      <c r="G21" s="55"/>
      <c r="H21" s="55"/>
      <c r="I21" s="55"/>
      <c r="J21" s="55"/>
      <c r="K21" s="55"/>
      <c r="L21" s="55"/>
      <c r="M21" s="55"/>
      <c r="N21" s="55"/>
      <c r="O21" s="55"/>
      <c r="P21" s="55"/>
      <c r="Q21" s="55"/>
      <c r="R21" s="55"/>
      <c r="S21" s="55"/>
      <c r="T21" s="55"/>
      <c r="U21" s="55"/>
      <c r="V21" s="55"/>
      <c r="W21" s="55"/>
      <c r="X21" s="54"/>
      <c r="Y21" s="55"/>
    </row>
    <row r="22" spans="2:29">
      <c r="B22" s="95"/>
      <c r="C22" s="96"/>
      <c r="D22" s="96"/>
      <c r="E22" s="96"/>
      <c r="F22" s="96"/>
      <c r="G22" s="55"/>
      <c r="H22" s="55"/>
      <c r="I22" s="55"/>
      <c r="J22" s="55"/>
      <c r="K22" s="55"/>
      <c r="L22" s="55"/>
      <c r="M22" s="55"/>
      <c r="N22" s="55"/>
      <c r="O22" s="55"/>
      <c r="P22" s="55"/>
      <c r="Q22" s="55"/>
      <c r="R22" s="55"/>
      <c r="S22" s="55"/>
      <c r="T22" s="55"/>
      <c r="U22" s="55"/>
      <c r="V22" s="55"/>
      <c r="W22" s="55"/>
      <c r="X22" s="54"/>
      <c r="Y22" s="55"/>
    </row>
    <row r="23" spans="2:29">
      <c r="B23" s="95"/>
      <c r="C23" s="96"/>
      <c r="D23" s="96"/>
      <c r="E23" s="96"/>
      <c r="F23" s="96"/>
      <c r="G23" s="55"/>
      <c r="H23" s="55"/>
      <c r="I23" s="55"/>
      <c r="J23" s="55"/>
      <c r="K23" s="55"/>
      <c r="L23" s="55"/>
      <c r="M23" s="55"/>
      <c r="N23" s="55"/>
      <c r="O23" s="55"/>
      <c r="P23" s="55"/>
      <c r="Q23" s="55"/>
      <c r="R23" s="55"/>
      <c r="S23" s="55"/>
      <c r="T23" s="55"/>
      <c r="U23" s="55"/>
      <c r="V23" s="55"/>
      <c r="W23" s="55"/>
      <c r="X23" s="54"/>
      <c r="Y23" s="55"/>
    </row>
    <row r="24" spans="2:29">
      <c r="B24" s="95"/>
      <c r="C24" s="96"/>
      <c r="D24" s="96"/>
      <c r="E24" s="96"/>
      <c r="F24" s="96"/>
      <c r="G24" s="55"/>
      <c r="H24" s="55"/>
      <c r="I24" s="55"/>
      <c r="J24" s="55"/>
      <c r="K24" s="55"/>
      <c r="L24" s="55"/>
      <c r="M24" s="55"/>
      <c r="N24" s="55"/>
      <c r="O24" s="55"/>
      <c r="P24" s="55"/>
      <c r="Q24" s="55"/>
      <c r="R24" s="55"/>
      <c r="S24" s="55"/>
      <c r="T24" s="55"/>
      <c r="U24" s="55"/>
      <c r="V24" s="55"/>
      <c r="W24" s="55"/>
      <c r="X24" s="54"/>
      <c r="Y24" s="55"/>
    </row>
    <row r="25" spans="2:29">
      <c r="B25" s="95"/>
      <c r="C25" s="96"/>
      <c r="D25" s="96"/>
      <c r="E25" s="96"/>
      <c r="F25" s="96"/>
      <c r="G25" s="55"/>
      <c r="H25" s="55"/>
      <c r="I25" s="55"/>
      <c r="J25" s="55"/>
      <c r="K25" s="55"/>
      <c r="L25" s="55"/>
      <c r="M25" s="55"/>
      <c r="N25" s="55"/>
      <c r="O25" s="55"/>
      <c r="P25" s="55"/>
      <c r="Q25" s="55"/>
      <c r="R25" s="55"/>
      <c r="S25" s="55"/>
      <c r="T25" s="55"/>
      <c r="U25" s="55"/>
      <c r="V25" s="55"/>
      <c r="W25" s="55"/>
      <c r="X25" s="54"/>
      <c r="Y25" s="55"/>
    </row>
    <row r="26" spans="2:29">
      <c r="B26" s="95"/>
      <c r="C26" s="96"/>
      <c r="D26" s="96"/>
      <c r="E26" s="96"/>
      <c r="F26" s="96"/>
      <c r="G26" s="55"/>
      <c r="H26" s="55"/>
      <c r="I26" s="55"/>
      <c r="J26" s="55"/>
      <c r="K26" s="55"/>
      <c r="L26" s="55"/>
      <c r="M26" s="55"/>
      <c r="N26" s="55"/>
      <c r="O26" s="55"/>
      <c r="P26" s="55"/>
      <c r="Q26" s="55"/>
      <c r="R26" s="55"/>
      <c r="S26" s="55"/>
      <c r="T26" s="55"/>
      <c r="U26" s="55"/>
      <c r="V26" s="55"/>
      <c r="W26" s="55"/>
      <c r="X26" s="54"/>
      <c r="Y26" s="55"/>
    </row>
    <row r="27" spans="2:29">
      <c r="B27" s="95"/>
      <c r="C27" s="96"/>
      <c r="D27" s="96"/>
      <c r="E27" s="96"/>
      <c r="F27" s="96"/>
      <c r="G27" s="55"/>
      <c r="H27" s="55"/>
      <c r="I27" s="55"/>
      <c r="J27" s="55"/>
      <c r="K27" s="55"/>
      <c r="L27" s="55"/>
      <c r="M27" s="55"/>
      <c r="N27" s="55"/>
      <c r="O27" s="55"/>
      <c r="P27" s="55"/>
      <c r="Q27" s="55"/>
      <c r="R27" s="55"/>
      <c r="S27" s="55"/>
      <c r="T27" s="55"/>
      <c r="U27" s="55"/>
      <c r="V27" s="55"/>
      <c r="W27" s="55"/>
      <c r="X27" s="54"/>
      <c r="Y27" s="55"/>
    </row>
    <row r="28" spans="2:29">
      <c r="B28" s="95"/>
      <c r="C28" s="96"/>
      <c r="D28" s="96"/>
      <c r="E28" s="96"/>
      <c r="F28" s="96"/>
      <c r="G28" s="55"/>
      <c r="H28" s="55"/>
      <c r="I28" s="55"/>
      <c r="J28" s="55"/>
      <c r="K28" s="55"/>
      <c r="L28" s="55"/>
      <c r="M28" s="55"/>
      <c r="N28" s="55"/>
      <c r="O28" s="55"/>
      <c r="P28" s="55"/>
      <c r="Q28" s="55"/>
      <c r="R28" s="55"/>
      <c r="S28" s="55"/>
      <c r="T28" s="55"/>
      <c r="U28" s="55"/>
      <c r="V28" s="55"/>
      <c r="W28" s="55"/>
      <c r="X28" s="54"/>
      <c r="Y28" s="55"/>
    </row>
    <row r="29" spans="2:29">
      <c r="B29" s="95"/>
      <c r="C29" s="96"/>
      <c r="D29" s="96"/>
      <c r="E29" s="96"/>
      <c r="F29" s="96"/>
      <c r="G29" s="55"/>
      <c r="H29" s="55"/>
      <c r="I29" s="55"/>
      <c r="J29" s="55"/>
      <c r="K29" s="55"/>
      <c r="L29" s="55"/>
      <c r="M29" s="55"/>
      <c r="N29" s="55"/>
      <c r="O29" s="55"/>
      <c r="P29" s="55"/>
      <c r="Q29" s="55"/>
      <c r="R29" s="55"/>
      <c r="S29" s="55"/>
      <c r="T29" s="55"/>
      <c r="U29" s="55"/>
      <c r="V29" s="55"/>
      <c r="W29" s="55"/>
      <c r="X29" s="54"/>
      <c r="Y29" s="55"/>
    </row>
    <row r="30" spans="2:29">
      <c r="B30" s="95"/>
      <c r="C30" s="96"/>
      <c r="D30" s="96"/>
      <c r="E30" s="96"/>
      <c r="F30" s="96"/>
      <c r="G30" s="55"/>
      <c r="H30" s="55"/>
      <c r="I30" s="55"/>
      <c r="J30" s="55"/>
      <c r="K30" s="55"/>
      <c r="L30" s="55"/>
      <c r="M30" s="55"/>
      <c r="N30" s="55"/>
      <c r="O30" s="55"/>
      <c r="P30" s="55"/>
      <c r="Q30" s="55"/>
      <c r="R30" s="55"/>
      <c r="S30" s="55"/>
      <c r="T30" s="55"/>
      <c r="U30" s="55"/>
      <c r="V30" s="55"/>
      <c r="W30" s="55"/>
      <c r="X30" s="54"/>
      <c r="Y30" s="55"/>
    </row>
    <row r="31" spans="2:29">
      <c r="B31" s="95"/>
      <c r="C31" s="96"/>
      <c r="D31" s="96"/>
      <c r="E31" s="96"/>
      <c r="F31" s="96"/>
      <c r="G31" s="55"/>
      <c r="H31" s="55"/>
      <c r="I31" s="55"/>
      <c r="J31" s="55"/>
      <c r="K31" s="55"/>
      <c r="L31" s="55"/>
      <c r="M31" s="55"/>
      <c r="N31" s="55"/>
      <c r="O31" s="55"/>
      <c r="P31" s="55"/>
      <c r="Q31" s="55"/>
      <c r="R31" s="55"/>
      <c r="S31" s="55"/>
      <c r="T31" s="55"/>
      <c r="U31" s="55"/>
      <c r="V31" s="55"/>
      <c r="W31" s="55"/>
      <c r="X31" s="54"/>
      <c r="Y31" s="55"/>
    </row>
    <row r="32" spans="2:29">
      <c r="B32" s="95"/>
      <c r="C32" s="96"/>
      <c r="D32" s="96"/>
      <c r="E32" s="96"/>
      <c r="F32" s="96"/>
      <c r="G32" s="55"/>
      <c r="H32" s="55"/>
      <c r="I32" s="55"/>
      <c r="J32" s="55"/>
      <c r="K32" s="55"/>
      <c r="L32" s="55"/>
      <c r="M32" s="55"/>
      <c r="N32" s="55"/>
      <c r="O32" s="55"/>
      <c r="P32" s="55"/>
      <c r="Q32" s="55"/>
      <c r="R32" s="55"/>
      <c r="S32" s="55"/>
      <c r="T32" s="55"/>
      <c r="U32" s="55"/>
      <c r="V32" s="55"/>
      <c r="W32" s="55"/>
      <c r="X32" s="54"/>
      <c r="Y32" s="55"/>
    </row>
    <row r="33" spans="2:25">
      <c r="B33" s="95"/>
      <c r="C33" s="96"/>
      <c r="D33" s="96"/>
      <c r="E33" s="96"/>
      <c r="F33" s="96"/>
      <c r="G33" s="55"/>
      <c r="H33" s="55"/>
      <c r="I33" s="55"/>
      <c r="J33" s="55"/>
      <c r="K33" s="55"/>
      <c r="L33" s="55"/>
      <c r="M33" s="55"/>
      <c r="N33" s="55"/>
      <c r="O33" s="55"/>
      <c r="P33" s="55"/>
      <c r="Q33" s="55"/>
      <c r="R33" s="55"/>
      <c r="S33" s="55"/>
      <c r="T33" s="55"/>
      <c r="U33" s="55"/>
      <c r="V33" s="55"/>
      <c r="W33" s="55"/>
      <c r="X33" s="54"/>
      <c r="Y33" s="55"/>
    </row>
    <row r="34" spans="2:25">
      <c r="B34" s="95"/>
      <c r="C34" s="96"/>
      <c r="D34" s="96"/>
      <c r="E34" s="96"/>
      <c r="F34" s="96"/>
      <c r="G34" s="55"/>
      <c r="H34" s="55"/>
      <c r="I34" s="55"/>
      <c r="J34" s="55"/>
      <c r="K34" s="55"/>
      <c r="L34" s="55"/>
      <c r="M34" s="55"/>
      <c r="N34" s="55"/>
      <c r="O34" s="55"/>
      <c r="P34" s="55"/>
      <c r="Q34" s="55"/>
      <c r="R34" s="55"/>
      <c r="S34" s="55"/>
      <c r="T34" s="55"/>
      <c r="U34" s="55"/>
      <c r="V34" s="55"/>
      <c r="W34" s="55"/>
      <c r="X34" s="54"/>
      <c r="Y34" s="55"/>
    </row>
    <row r="35" spans="2:25">
      <c r="B35" s="95"/>
      <c r="C35" s="96"/>
      <c r="D35" s="96"/>
      <c r="E35" s="96"/>
      <c r="F35" s="96"/>
      <c r="G35" s="55"/>
      <c r="H35" s="55"/>
      <c r="I35" s="55"/>
      <c r="J35" s="55"/>
      <c r="K35" s="55"/>
      <c r="L35" s="55"/>
      <c r="M35" s="55"/>
      <c r="N35" s="55"/>
      <c r="O35" s="55"/>
      <c r="P35" s="55"/>
      <c r="Q35" s="55"/>
      <c r="R35" s="55"/>
      <c r="S35" s="55"/>
      <c r="T35" s="55"/>
      <c r="U35" s="55"/>
      <c r="V35" s="55"/>
      <c r="W35" s="55"/>
      <c r="X35" s="54"/>
      <c r="Y35" s="55"/>
    </row>
    <row r="36" spans="2:25">
      <c r="B36" s="95"/>
      <c r="C36" s="96"/>
      <c r="D36" s="96"/>
      <c r="E36" s="96"/>
      <c r="F36" s="96"/>
      <c r="G36" s="55"/>
      <c r="H36" s="55"/>
      <c r="I36" s="55"/>
      <c r="J36" s="55"/>
      <c r="K36" s="55"/>
      <c r="L36" s="55"/>
      <c r="M36" s="55"/>
      <c r="N36" s="55"/>
      <c r="O36" s="55"/>
      <c r="P36" s="55"/>
      <c r="Q36" s="55"/>
      <c r="R36" s="55"/>
      <c r="S36" s="55"/>
      <c r="T36" s="55"/>
      <c r="U36" s="55"/>
      <c r="V36" s="55"/>
      <c r="W36" s="55"/>
      <c r="X36" s="54"/>
      <c r="Y36" s="55"/>
    </row>
    <row r="37" spans="2:25">
      <c r="B37" s="95"/>
      <c r="C37" s="96"/>
      <c r="D37" s="96"/>
      <c r="E37" s="96"/>
      <c r="F37" s="96"/>
      <c r="G37" s="55"/>
      <c r="H37" s="55"/>
      <c r="I37" s="55"/>
      <c r="J37" s="55"/>
      <c r="K37" s="55"/>
      <c r="L37" s="55"/>
      <c r="M37" s="55"/>
      <c r="N37" s="55"/>
      <c r="O37" s="55"/>
      <c r="P37" s="55"/>
      <c r="Q37" s="55"/>
      <c r="R37" s="55"/>
      <c r="S37" s="55"/>
      <c r="T37" s="55"/>
      <c r="U37" s="55"/>
      <c r="V37" s="55"/>
      <c r="W37" s="55"/>
      <c r="X37" s="54"/>
      <c r="Y37" s="55"/>
    </row>
    <row r="38" spans="2:25">
      <c r="B38" s="95"/>
      <c r="C38" s="96"/>
      <c r="D38" s="96"/>
      <c r="E38" s="96"/>
      <c r="F38" s="96"/>
      <c r="G38" s="55"/>
      <c r="H38" s="55"/>
      <c r="I38" s="55"/>
      <c r="J38" s="55"/>
      <c r="K38" s="55"/>
      <c r="L38" s="55"/>
      <c r="M38" s="55"/>
      <c r="N38" s="55"/>
      <c r="O38" s="55"/>
      <c r="P38" s="55"/>
      <c r="Q38" s="55"/>
      <c r="R38" s="55"/>
      <c r="S38" s="55"/>
      <c r="T38" s="55"/>
      <c r="U38" s="55"/>
      <c r="V38" s="55"/>
      <c r="W38" s="55"/>
      <c r="X38" s="54"/>
      <c r="Y38" s="55"/>
    </row>
    <row r="39" spans="2:25">
      <c r="B39" s="95"/>
      <c r="C39" s="96"/>
      <c r="D39" s="96"/>
      <c r="E39" s="96"/>
      <c r="F39" s="96"/>
      <c r="G39" s="55"/>
      <c r="H39" s="55"/>
      <c r="I39" s="55"/>
      <c r="J39" s="55"/>
      <c r="K39" s="55"/>
      <c r="L39" s="55"/>
      <c r="M39" s="55"/>
      <c r="N39" s="55"/>
      <c r="O39" s="55"/>
      <c r="P39" s="55"/>
      <c r="Q39" s="55"/>
      <c r="R39" s="55"/>
      <c r="S39" s="55"/>
      <c r="T39" s="55"/>
      <c r="U39" s="55"/>
      <c r="V39" s="55"/>
      <c r="W39" s="55"/>
      <c r="X39" s="54"/>
      <c r="Y39" s="55"/>
    </row>
    <row r="40" spans="2:25">
      <c r="B40" s="95"/>
      <c r="C40" s="96"/>
      <c r="D40" s="96"/>
      <c r="E40" s="96"/>
      <c r="F40" s="96"/>
      <c r="G40" s="55"/>
      <c r="H40" s="55"/>
      <c r="I40" s="55"/>
      <c r="J40" s="55"/>
      <c r="K40" s="55"/>
      <c r="L40" s="55"/>
      <c r="M40" s="55"/>
      <c r="N40" s="55"/>
      <c r="O40" s="55"/>
      <c r="P40" s="55"/>
      <c r="Q40" s="55"/>
      <c r="R40" s="55"/>
      <c r="S40" s="55"/>
      <c r="T40" s="55"/>
      <c r="U40" s="55"/>
      <c r="V40" s="55"/>
      <c r="W40" s="55"/>
      <c r="X40" s="54"/>
      <c r="Y40" s="55"/>
    </row>
    <row r="41" spans="2:25">
      <c r="B41" s="95"/>
      <c r="C41" s="96"/>
      <c r="D41" s="96"/>
      <c r="E41" s="96"/>
      <c r="F41" s="96"/>
      <c r="G41" s="55"/>
      <c r="H41" s="55"/>
      <c r="I41" s="55"/>
      <c r="J41" s="55"/>
      <c r="K41" s="55"/>
      <c r="L41" s="55"/>
      <c r="M41" s="55"/>
      <c r="N41" s="55"/>
      <c r="O41" s="55"/>
      <c r="P41" s="55"/>
      <c r="Q41" s="55"/>
      <c r="R41" s="55"/>
      <c r="S41" s="55"/>
      <c r="T41" s="55"/>
      <c r="U41" s="55"/>
      <c r="V41" s="55"/>
      <c r="W41" s="55"/>
      <c r="X41" s="54"/>
      <c r="Y41" s="55"/>
    </row>
    <row r="42" spans="2:25">
      <c r="B42" s="95"/>
      <c r="C42" s="96"/>
      <c r="D42" s="96"/>
      <c r="E42" s="96"/>
      <c r="F42" s="96"/>
      <c r="G42" s="55"/>
      <c r="H42" s="55"/>
      <c r="I42" s="55"/>
      <c r="J42" s="55"/>
      <c r="K42" s="55"/>
      <c r="L42" s="55"/>
      <c r="M42" s="55"/>
      <c r="N42" s="55"/>
      <c r="O42" s="55"/>
      <c r="P42" s="55"/>
      <c r="Q42" s="55"/>
      <c r="R42" s="55"/>
      <c r="S42" s="55"/>
      <c r="T42" s="55"/>
      <c r="U42" s="55"/>
      <c r="V42" s="55"/>
      <c r="W42" s="55"/>
      <c r="X42" s="54"/>
      <c r="Y42" s="55"/>
    </row>
    <row r="43" spans="2:25">
      <c r="B43" s="95"/>
      <c r="C43" s="96"/>
      <c r="D43" s="96"/>
      <c r="E43" s="96"/>
      <c r="F43" s="96"/>
      <c r="G43" s="55"/>
      <c r="H43" s="55"/>
      <c r="I43" s="55"/>
      <c r="J43" s="55"/>
      <c r="K43" s="55"/>
      <c r="L43" s="55"/>
      <c r="M43" s="55"/>
      <c r="N43" s="55"/>
      <c r="O43" s="55"/>
      <c r="P43" s="55"/>
      <c r="Q43" s="55"/>
      <c r="R43" s="55"/>
      <c r="S43" s="55"/>
      <c r="T43" s="55"/>
      <c r="U43" s="55"/>
      <c r="V43" s="55"/>
      <c r="W43" s="55"/>
      <c r="X43" s="54"/>
      <c r="Y43" s="55"/>
    </row>
    <row r="44" spans="2:25">
      <c r="B44" s="95"/>
      <c r="C44" s="96"/>
      <c r="D44" s="96"/>
      <c r="E44" s="96"/>
      <c r="F44" s="96"/>
      <c r="G44" s="55"/>
      <c r="H44" s="55"/>
      <c r="I44" s="55"/>
      <c r="J44" s="55"/>
      <c r="K44" s="55"/>
      <c r="L44" s="55"/>
      <c r="M44" s="55"/>
      <c r="N44" s="55"/>
      <c r="O44" s="55"/>
      <c r="P44" s="55"/>
      <c r="Q44" s="55"/>
      <c r="R44" s="55"/>
      <c r="S44" s="55"/>
      <c r="T44" s="55"/>
      <c r="U44" s="55"/>
      <c r="V44" s="55"/>
      <c r="W44" s="55"/>
      <c r="X44" s="54"/>
      <c r="Y44" s="55"/>
    </row>
    <row r="45" spans="2:25">
      <c r="B45" s="95"/>
      <c r="C45" s="96"/>
      <c r="D45" s="96"/>
      <c r="E45" s="96"/>
      <c r="F45" s="96"/>
      <c r="G45" s="55"/>
      <c r="H45" s="55"/>
      <c r="I45" s="55"/>
      <c r="J45" s="55"/>
      <c r="K45" s="55"/>
      <c r="L45" s="55"/>
      <c r="M45" s="55"/>
      <c r="N45" s="55"/>
      <c r="O45" s="55"/>
      <c r="P45" s="55"/>
      <c r="Q45" s="55"/>
      <c r="R45" s="55"/>
      <c r="S45" s="55"/>
      <c r="T45" s="55"/>
      <c r="U45" s="55"/>
      <c r="V45" s="55"/>
      <c r="W45" s="55"/>
      <c r="X45" s="54"/>
      <c r="Y45" s="55"/>
    </row>
    <row r="46" spans="2:25">
      <c r="B46" s="95"/>
      <c r="C46" s="96"/>
      <c r="D46" s="96"/>
      <c r="E46" s="96"/>
      <c r="F46" s="96"/>
      <c r="G46" s="55"/>
      <c r="H46" s="55"/>
      <c r="I46" s="55"/>
      <c r="J46" s="55"/>
      <c r="K46" s="55"/>
      <c r="L46" s="55"/>
      <c r="M46" s="55"/>
      <c r="N46" s="55"/>
      <c r="O46" s="55"/>
      <c r="P46" s="55"/>
      <c r="Q46" s="55"/>
      <c r="R46" s="55"/>
      <c r="S46" s="55"/>
      <c r="T46" s="55"/>
      <c r="U46" s="55"/>
      <c r="V46" s="55"/>
      <c r="W46" s="55"/>
      <c r="X46" s="54"/>
      <c r="Y46" s="55"/>
    </row>
  </sheetData>
  <mergeCells count="3">
    <mergeCell ref="AA6:AA7"/>
    <mergeCell ref="AB6:AB7"/>
    <mergeCell ref="AC6:AC7"/>
  </mergeCells>
  <pageMargins left="0.7" right="0.7" top="0.75" bottom="0.75" header="0.3" footer="0.3"/>
  <pageSetup paperSize="3" scale="3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2:AA22"/>
  <sheetViews>
    <sheetView view="pageBreakPreview" zoomScaleNormal="100" zoomScaleSheetLayoutView="100" zoomScalePageLayoutView="90" workbookViewId="0">
      <pane xSplit="4" ySplit="7" topLeftCell="S12" activePane="bottomRight" state="frozen"/>
      <selection pane="bottomRight" activeCell="S16" sqref="S16"/>
      <selection pane="bottomLeft"/>
      <selection pane="topRight"/>
    </sheetView>
  </sheetViews>
  <sheetFormatPr defaultColWidth="9.140625" defaultRowHeight="14.45"/>
  <cols>
    <col min="1" max="1" width="5.42578125" style="7" customWidth="1"/>
    <col min="2" max="2" width="37.140625" style="1" customWidth="1"/>
    <col min="3" max="3" width="34" style="7" bestFit="1" customWidth="1"/>
    <col min="4" max="4" width="65.42578125" style="7" customWidth="1"/>
    <col min="5" max="8" width="9.42578125" style="7" customWidth="1"/>
    <col min="9" max="9" width="10.140625" style="7" customWidth="1"/>
    <col min="10" max="12" width="9.140625" style="7"/>
    <col min="13" max="21" width="9.140625" style="7" customWidth="1"/>
    <col min="22" max="22" width="15.42578125" style="1" customWidth="1"/>
    <col min="23" max="23" width="103.42578125" style="1" customWidth="1"/>
    <col min="24" max="24" width="9.140625" style="7"/>
    <col min="25" max="27" width="26.140625" style="69" customWidth="1"/>
    <col min="28" max="16384" width="9.140625" style="7"/>
  </cols>
  <sheetData>
    <row r="2" spans="2:27">
      <c r="B2" s="13" t="s">
        <v>20</v>
      </c>
      <c r="C2" s="16" t="str">
        <f>IF('Quarterly Submission Guide'!$D$20 = "", "",'Quarterly Submission Guide'!$D$20)</f>
        <v>Southern California Edison Company</v>
      </c>
    </row>
    <row r="3" spans="2:27">
      <c r="B3" s="14" t="s">
        <v>123</v>
      </c>
      <c r="C3" s="12">
        <v>4</v>
      </c>
    </row>
    <row r="4" spans="2:27">
      <c r="B4" s="15" t="s">
        <v>26</v>
      </c>
      <c r="C4" s="23">
        <f>'Quarterly Submission Guide'!D24</f>
        <v>44774</v>
      </c>
    </row>
    <row r="5" spans="2:27">
      <c r="R5" s="7" t="s">
        <v>125</v>
      </c>
    </row>
    <row r="6" spans="2:27" ht="15" customHeight="1">
      <c r="B6" s="3" t="s">
        <v>347</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58"/>
      <c r="Y6" s="738"/>
      <c r="Z6" s="738"/>
      <c r="AA6" s="738"/>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4" t="s">
        <v>127</v>
      </c>
      <c r="Y7" s="738"/>
      <c r="Z7" s="738"/>
      <c r="AA7" s="738"/>
    </row>
    <row r="8" spans="2:27" ht="28.9">
      <c r="B8" s="29" t="s">
        <v>348</v>
      </c>
      <c r="C8" s="8" t="s">
        <v>33</v>
      </c>
      <c r="D8" s="74" t="s">
        <v>349</v>
      </c>
      <c r="E8" s="101">
        <v>0</v>
      </c>
      <c r="F8" s="101">
        <v>0</v>
      </c>
      <c r="G8" s="101">
        <v>0</v>
      </c>
      <c r="H8" s="101">
        <v>0</v>
      </c>
      <c r="I8" s="101">
        <v>0</v>
      </c>
      <c r="J8" s="102">
        <v>0</v>
      </c>
      <c r="K8" s="102">
        <v>0</v>
      </c>
      <c r="L8" s="102">
        <v>0</v>
      </c>
      <c r="M8" s="102">
        <v>0</v>
      </c>
      <c r="N8" s="98">
        <v>0</v>
      </c>
      <c r="O8" s="148">
        <v>0</v>
      </c>
      <c r="P8" s="189">
        <v>0</v>
      </c>
      <c r="Q8" s="128">
        <v>0</v>
      </c>
      <c r="R8" s="190">
        <v>0</v>
      </c>
      <c r="S8" s="150">
        <v>0</v>
      </c>
      <c r="T8" s="198"/>
      <c r="U8" s="198"/>
      <c r="V8" s="72" t="s">
        <v>350</v>
      </c>
      <c r="W8" s="92" t="s">
        <v>351</v>
      </c>
      <c r="Y8" s="137"/>
      <c r="Z8" s="137"/>
      <c r="AA8" s="137"/>
    </row>
    <row r="9" spans="2:27" ht="28.9">
      <c r="B9" s="30"/>
      <c r="C9" s="9" t="s">
        <v>44</v>
      </c>
      <c r="D9" s="74" t="s">
        <v>352</v>
      </c>
      <c r="E9" s="68">
        <v>0</v>
      </c>
      <c r="F9" s="68">
        <v>0</v>
      </c>
      <c r="G9" s="68">
        <v>0</v>
      </c>
      <c r="H9" s="68">
        <v>0</v>
      </c>
      <c r="I9" s="68">
        <v>0</v>
      </c>
      <c r="J9" s="103">
        <v>0</v>
      </c>
      <c r="K9" s="103">
        <v>0</v>
      </c>
      <c r="L9" s="103">
        <v>0</v>
      </c>
      <c r="M9" s="103">
        <v>0</v>
      </c>
      <c r="N9" s="62">
        <v>0</v>
      </c>
      <c r="O9" s="128">
        <v>0</v>
      </c>
      <c r="P9" s="190">
        <v>0</v>
      </c>
      <c r="Q9" s="128">
        <v>0</v>
      </c>
      <c r="R9" s="190">
        <v>0</v>
      </c>
      <c r="S9" s="150">
        <v>0</v>
      </c>
      <c r="T9" s="198"/>
      <c r="U9" s="198"/>
      <c r="V9" s="74" t="s">
        <v>350</v>
      </c>
      <c r="W9" s="92" t="s">
        <v>351</v>
      </c>
      <c r="Y9" s="137"/>
      <c r="Z9" s="137"/>
      <c r="AA9" s="137"/>
    </row>
    <row r="10" spans="2:27" ht="28.9">
      <c r="B10" s="30"/>
      <c r="C10" s="9" t="s">
        <v>63</v>
      </c>
      <c r="D10" s="74" t="s">
        <v>353</v>
      </c>
      <c r="E10" s="68">
        <v>0</v>
      </c>
      <c r="F10" s="68">
        <v>0</v>
      </c>
      <c r="G10" s="68">
        <v>0</v>
      </c>
      <c r="H10" s="68">
        <v>0</v>
      </c>
      <c r="I10" s="68">
        <v>0</v>
      </c>
      <c r="J10" s="103">
        <v>0</v>
      </c>
      <c r="K10" s="103">
        <v>0</v>
      </c>
      <c r="L10" s="103">
        <v>0</v>
      </c>
      <c r="M10" s="103">
        <v>0</v>
      </c>
      <c r="N10" s="62">
        <v>0</v>
      </c>
      <c r="O10" s="128">
        <v>0</v>
      </c>
      <c r="P10" s="190">
        <v>0</v>
      </c>
      <c r="Q10" s="128">
        <v>0</v>
      </c>
      <c r="R10" s="190">
        <v>0</v>
      </c>
      <c r="S10" s="150">
        <v>0</v>
      </c>
      <c r="T10" s="198"/>
      <c r="U10" s="198"/>
      <c r="V10" s="74" t="s">
        <v>350</v>
      </c>
      <c r="W10" s="92" t="s">
        <v>351</v>
      </c>
      <c r="Y10" s="137"/>
      <c r="Z10" s="137"/>
      <c r="AA10" s="137"/>
    </row>
    <row r="11" spans="2:27" ht="28.9">
      <c r="B11" s="30"/>
      <c r="C11" s="9" t="s">
        <v>132</v>
      </c>
      <c r="D11" s="74" t="s">
        <v>354</v>
      </c>
      <c r="E11" s="68">
        <v>0</v>
      </c>
      <c r="F11" s="68">
        <v>0</v>
      </c>
      <c r="G11" s="68">
        <v>0</v>
      </c>
      <c r="H11" s="68">
        <v>0</v>
      </c>
      <c r="I11" s="68">
        <v>0</v>
      </c>
      <c r="J11" s="103">
        <v>0</v>
      </c>
      <c r="K11" s="103">
        <v>0</v>
      </c>
      <c r="L11" s="103">
        <v>0</v>
      </c>
      <c r="M11" s="103">
        <v>0</v>
      </c>
      <c r="N11" s="62">
        <v>0</v>
      </c>
      <c r="O11" s="128">
        <v>0</v>
      </c>
      <c r="P11" s="190">
        <v>0</v>
      </c>
      <c r="Q11" s="128">
        <v>0</v>
      </c>
      <c r="R11" s="190">
        <v>0</v>
      </c>
      <c r="S11" s="150">
        <v>0</v>
      </c>
      <c r="T11" s="198"/>
      <c r="U11" s="198"/>
      <c r="V11" s="74" t="s">
        <v>350</v>
      </c>
      <c r="W11" s="92" t="s">
        <v>351</v>
      </c>
      <c r="Y11" s="137"/>
      <c r="Z11" s="137"/>
      <c r="AA11" s="137"/>
    </row>
    <row r="12" spans="2:27" ht="28.9">
      <c r="B12" s="30"/>
      <c r="C12" s="9" t="s">
        <v>135</v>
      </c>
      <c r="D12" s="74" t="s">
        <v>355</v>
      </c>
      <c r="E12" s="68">
        <v>0</v>
      </c>
      <c r="F12" s="68">
        <v>0</v>
      </c>
      <c r="G12" s="68">
        <v>0</v>
      </c>
      <c r="H12" s="68">
        <v>0</v>
      </c>
      <c r="I12" s="68">
        <v>0</v>
      </c>
      <c r="J12" s="103">
        <v>0</v>
      </c>
      <c r="K12" s="103">
        <v>0</v>
      </c>
      <c r="L12" s="103">
        <v>0</v>
      </c>
      <c r="M12" s="103">
        <v>0</v>
      </c>
      <c r="N12" s="62">
        <v>0</v>
      </c>
      <c r="O12" s="128">
        <v>0</v>
      </c>
      <c r="P12" s="190">
        <v>0</v>
      </c>
      <c r="Q12" s="128">
        <v>0</v>
      </c>
      <c r="R12" s="190">
        <v>0</v>
      </c>
      <c r="S12" s="150">
        <v>0</v>
      </c>
      <c r="T12" s="198"/>
      <c r="U12" s="198"/>
      <c r="V12" s="74" t="s">
        <v>350</v>
      </c>
      <c r="W12" s="92" t="s">
        <v>351</v>
      </c>
      <c r="Y12" s="137"/>
      <c r="Z12" s="137"/>
      <c r="AA12" s="137"/>
    </row>
    <row r="13" spans="2:27" ht="28.9">
      <c r="B13" s="30" t="s">
        <v>356</v>
      </c>
      <c r="C13" s="9" t="s">
        <v>257</v>
      </c>
      <c r="D13" s="74" t="s">
        <v>357</v>
      </c>
      <c r="E13" s="68">
        <v>0</v>
      </c>
      <c r="F13" s="68">
        <v>0</v>
      </c>
      <c r="G13" s="68">
        <v>0</v>
      </c>
      <c r="H13" s="68">
        <v>0</v>
      </c>
      <c r="I13" s="68">
        <v>0</v>
      </c>
      <c r="J13" s="103">
        <v>0</v>
      </c>
      <c r="K13" s="103">
        <v>0</v>
      </c>
      <c r="L13" s="103">
        <v>0</v>
      </c>
      <c r="M13" s="103">
        <v>0</v>
      </c>
      <c r="N13" s="128">
        <v>0</v>
      </c>
      <c r="O13" s="128">
        <v>0</v>
      </c>
      <c r="P13" s="190">
        <v>0</v>
      </c>
      <c r="Q13" s="128">
        <v>0</v>
      </c>
      <c r="R13" s="190">
        <v>0</v>
      </c>
      <c r="S13" s="150">
        <v>0</v>
      </c>
      <c r="T13" s="198"/>
      <c r="U13" s="198"/>
      <c r="V13" s="74" t="s">
        <v>350</v>
      </c>
      <c r="W13" s="92" t="s">
        <v>351</v>
      </c>
      <c r="Y13" s="137"/>
      <c r="Z13" s="137"/>
      <c r="AA13" s="137"/>
    </row>
    <row r="14" spans="2:27" ht="28.9">
      <c r="B14" s="30"/>
      <c r="C14" s="9" t="s">
        <v>260</v>
      </c>
      <c r="D14" s="74" t="s">
        <v>358</v>
      </c>
      <c r="E14" s="68">
        <v>0</v>
      </c>
      <c r="F14" s="68">
        <v>0</v>
      </c>
      <c r="G14" s="68">
        <v>0</v>
      </c>
      <c r="H14" s="68">
        <v>0</v>
      </c>
      <c r="I14" s="68">
        <v>0</v>
      </c>
      <c r="J14" s="103">
        <v>1</v>
      </c>
      <c r="K14" s="103">
        <v>0</v>
      </c>
      <c r="L14" s="103">
        <v>0</v>
      </c>
      <c r="M14" s="103">
        <v>0</v>
      </c>
      <c r="N14" s="128">
        <v>0</v>
      </c>
      <c r="O14" s="128">
        <v>0</v>
      </c>
      <c r="P14" s="190">
        <v>0</v>
      </c>
      <c r="Q14" s="128">
        <v>0</v>
      </c>
      <c r="R14" s="190">
        <v>0</v>
      </c>
      <c r="S14" s="150">
        <v>0</v>
      </c>
      <c r="T14" s="198"/>
      <c r="U14" s="198"/>
      <c r="V14" s="74" t="s">
        <v>350</v>
      </c>
      <c r="W14" s="92" t="s">
        <v>351</v>
      </c>
      <c r="Y14" s="137"/>
      <c r="Z14" s="137"/>
      <c r="AA14" s="137"/>
    </row>
    <row r="15" spans="2:27" ht="28.9">
      <c r="B15" s="30"/>
      <c r="C15" s="9" t="s">
        <v>262</v>
      </c>
      <c r="D15" s="74" t="s">
        <v>359</v>
      </c>
      <c r="E15" s="68">
        <v>0</v>
      </c>
      <c r="F15" s="68">
        <v>0</v>
      </c>
      <c r="G15" s="68">
        <v>0</v>
      </c>
      <c r="H15" s="68">
        <v>0</v>
      </c>
      <c r="I15" s="68">
        <v>0</v>
      </c>
      <c r="J15" s="103">
        <v>0</v>
      </c>
      <c r="K15" s="103">
        <v>0</v>
      </c>
      <c r="L15" s="103">
        <v>0</v>
      </c>
      <c r="M15" s="103">
        <v>0</v>
      </c>
      <c r="N15" s="128">
        <v>0</v>
      </c>
      <c r="O15" s="128">
        <v>0</v>
      </c>
      <c r="P15" s="190">
        <v>0</v>
      </c>
      <c r="Q15" s="128">
        <v>0</v>
      </c>
      <c r="R15" s="190">
        <v>0</v>
      </c>
      <c r="S15" s="150">
        <v>0</v>
      </c>
      <c r="T15" s="198"/>
      <c r="U15" s="198"/>
      <c r="V15" s="74" t="s">
        <v>350</v>
      </c>
      <c r="W15" s="92" t="s">
        <v>351</v>
      </c>
      <c r="Y15" s="137"/>
      <c r="Z15" s="137"/>
      <c r="AA15" s="137"/>
    </row>
    <row r="16" spans="2:27" ht="33" customHeight="1">
      <c r="B16" s="30"/>
      <c r="C16" s="9" t="s">
        <v>264</v>
      </c>
      <c r="D16" s="74" t="s">
        <v>360</v>
      </c>
      <c r="E16" s="68">
        <v>0</v>
      </c>
      <c r="F16" s="68">
        <v>0</v>
      </c>
      <c r="G16" s="68">
        <v>0</v>
      </c>
      <c r="H16" s="68">
        <v>0</v>
      </c>
      <c r="I16" s="68">
        <v>0</v>
      </c>
      <c r="J16" s="103">
        <v>0</v>
      </c>
      <c r="K16" s="103">
        <v>0</v>
      </c>
      <c r="L16" s="103">
        <v>0</v>
      </c>
      <c r="M16" s="103">
        <v>0</v>
      </c>
      <c r="N16" s="128">
        <v>0</v>
      </c>
      <c r="O16" s="128">
        <v>0</v>
      </c>
      <c r="P16" s="190">
        <v>0</v>
      </c>
      <c r="Q16" s="128">
        <v>0</v>
      </c>
      <c r="R16" s="190">
        <v>0</v>
      </c>
      <c r="S16" s="150">
        <v>1</v>
      </c>
      <c r="T16" s="198"/>
      <c r="U16" s="198"/>
      <c r="V16" s="74" t="s">
        <v>350</v>
      </c>
      <c r="W16" s="92" t="s">
        <v>351</v>
      </c>
      <c r="Y16" s="137"/>
      <c r="Z16" s="137"/>
      <c r="AA16" s="137"/>
    </row>
    <row r="17" spans="2:27" ht="28.9">
      <c r="B17" s="30"/>
      <c r="C17" s="9" t="s">
        <v>361</v>
      </c>
      <c r="D17" s="74" t="s">
        <v>362</v>
      </c>
      <c r="E17" s="68">
        <v>0</v>
      </c>
      <c r="F17" s="68">
        <v>0</v>
      </c>
      <c r="G17" s="68">
        <v>0</v>
      </c>
      <c r="H17" s="68">
        <v>0</v>
      </c>
      <c r="I17" s="68">
        <v>0</v>
      </c>
      <c r="J17" s="103">
        <v>0</v>
      </c>
      <c r="K17" s="103">
        <v>0</v>
      </c>
      <c r="L17" s="103">
        <v>0</v>
      </c>
      <c r="M17" s="103">
        <v>0</v>
      </c>
      <c r="N17" s="128">
        <v>0</v>
      </c>
      <c r="O17" s="128">
        <v>0</v>
      </c>
      <c r="P17" s="190">
        <v>0</v>
      </c>
      <c r="Q17" s="128">
        <v>0</v>
      </c>
      <c r="R17" s="190">
        <v>0</v>
      </c>
      <c r="S17" s="150">
        <v>0</v>
      </c>
      <c r="T17" s="198"/>
      <c r="U17" s="198"/>
      <c r="V17" s="74" t="s">
        <v>350</v>
      </c>
      <c r="W17" s="92" t="s">
        <v>351</v>
      </c>
      <c r="Y17" s="137"/>
      <c r="Z17" s="137"/>
      <c r="AA17" s="137"/>
    </row>
    <row r="18" spans="2:27">
      <c r="B18" s="30" t="s">
        <v>363</v>
      </c>
      <c r="C18" s="9" t="s">
        <v>203</v>
      </c>
      <c r="D18" s="74" t="s">
        <v>364</v>
      </c>
      <c r="E18" s="68">
        <v>0</v>
      </c>
      <c r="F18" s="68">
        <v>0</v>
      </c>
      <c r="G18" s="68">
        <v>0</v>
      </c>
      <c r="H18" s="68">
        <v>0</v>
      </c>
      <c r="I18" s="68">
        <v>0</v>
      </c>
      <c r="J18" s="103">
        <v>0</v>
      </c>
      <c r="K18" s="103">
        <v>0</v>
      </c>
      <c r="L18" s="103">
        <v>0</v>
      </c>
      <c r="M18" s="103">
        <v>0</v>
      </c>
      <c r="N18" s="62">
        <v>0</v>
      </c>
      <c r="O18" s="128">
        <v>0</v>
      </c>
      <c r="P18" s="190">
        <v>0</v>
      </c>
      <c r="Q18" s="128">
        <v>0</v>
      </c>
      <c r="R18" s="190">
        <v>0</v>
      </c>
      <c r="S18" s="150">
        <v>0</v>
      </c>
      <c r="T18" s="198"/>
      <c r="U18" s="198"/>
      <c r="V18" s="74" t="s">
        <v>350</v>
      </c>
      <c r="W18" s="92"/>
      <c r="Y18" s="137"/>
      <c r="Z18" s="137"/>
      <c r="AA18" s="137"/>
    </row>
    <row r="19" spans="2:27">
      <c r="B19" s="30"/>
      <c r="C19" s="9" t="s">
        <v>207</v>
      </c>
      <c r="D19" s="74" t="s">
        <v>365</v>
      </c>
      <c r="E19" s="68">
        <v>0</v>
      </c>
      <c r="F19" s="68">
        <v>0</v>
      </c>
      <c r="G19" s="68">
        <v>0</v>
      </c>
      <c r="H19" s="68">
        <v>0</v>
      </c>
      <c r="I19" s="68">
        <v>0</v>
      </c>
      <c r="J19" s="103">
        <v>0</v>
      </c>
      <c r="K19" s="103">
        <v>0</v>
      </c>
      <c r="L19" s="103">
        <v>0</v>
      </c>
      <c r="M19" s="103">
        <v>0</v>
      </c>
      <c r="N19" s="62">
        <v>0</v>
      </c>
      <c r="O19" s="128">
        <v>0</v>
      </c>
      <c r="P19" s="190">
        <v>0</v>
      </c>
      <c r="Q19" s="128">
        <v>0</v>
      </c>
      <c r="R19" s="190">
        <v>0</v>
      </c>
      <c r="S19" s="150">
        <v>0</v>
      </c>
      <c r="T19" s="198"/>
      <c r="U19" s="198"/>
      <c r="V19" s="74" t="s">
        <v>350</v>
      </c>
      <c r="W19" s="92"/>
      <c r="Y19" s="137"/>
      <c r="Z19" s="137"/>
      <c r="AA19" s="137"/>
    </row>
    <row r="20" spans="2:27">
      <c r="B20" s="30"/>
      <c r="C20" s="9" t="s">
        <v>210</v>
      </c>
      <c r="D20" s="74" t="s">
        <v>366</v>
      </c>
      <c r="E20" s="68">
        <v>0</v>
      </c>
      <c r="F20" s="68">
        <v>0</v>
      </c>
      <c r="G20" s="68">
        <v>0</v>
      </c>
      <c r="H20" s="68">
        <v>0</v>
      </c>
      <c r="I20" s="68">
        <v>0</v>
      </c>
      <c r="J20" s="103">
        <v>0</v>
      </c>
      <c r="K20" s="103">
        <v>0</v>
      </c>
      <c r="L20" s="103">
        <v>0</v>
      </c>
      <c r="M20" s="103">
        <v>0</v>
      </c>
      <c r="N20" s="62">
        <v>0</v>
      </c>
      <c r="O20" s="128">
        <v>0</v>
      </c>
      <c r="P20" s="190">
        <v>0</v>
      </c>
      <c r="Q20" s="128">
        <v>0</v>
      </c>
      <c r="R20" s="190">
        <v>0</v>
      </c>
      <c r="S20" s="150">
        <v>0</v>
      </c>
      <c r="T20" s="198"/>
      <c r="U20" s="198"/>
      <c r="V20" s="74" t="s">
        <v>350</v>
      </c>
      <c r="W20" s="92"/>
      <c r="Y20" s="137"/>
      <c r="Z20" s="137"/>
      <c r="AA20" s="137"/>
    </row>
    <row r="21" spans="2:27">
      <c r="B21" s="30"/>
      <c r="C21" s="9" t="s">
        <v>367</v>
      </c>
      <c r="D21" s="74" t="s">
        <v>368</v>
      </c>
      <c r="E21" s="68">
        <v>0</v>
      </c>
      <c r="F21" s="68">
        <v>0</v>
      </c>
      <c r="G21" s="68">
        <v>0</v>
      </c>
      <c r="H21" s="68">
        <v>0</v>
      </c>
      <c r="I21" s="68">
        <v>0</v>
      </c>
      <c r="J21" s="103">
        <v>0</v>
      </c>
      <c r="K21" s="103">
        <v>0</v>
      </c>
      <c r="L21" s="103">
        <v>0</v>
      </c>
      <c r="M21" s="103">
        <v>0</v>
      </c>
      <c r="N21" s="62">
        <v>0</v>
      </c>
      <c r="O21" s="128">
        <v>0</v>
      </c>
      <c r="P21" s="190">
        <v>0</v>
      </c>
      <c r="Q21" s="128">
        <v>0</v>
      </c>
      <c r="R21" s="190">
        <v>0</v>
      </c>
      <c r="S21" s="150">
        <v>0</v>
      </c>
      <c r="T21" s="198"/>
      <c r="U21" s="198"/>
      <c r="V21" s="74" t="s">
        <v>350</v>
      </c>
      <c r="W21" s="92"/>
      <c r="Y21" s="137"/>
      <c r="Z21" s="137"/>
      <c r="AA21" s="137"/>
    </row>
    <row r="22" spans="2:27">
      <c r="B22" s="30"/>
      <c r="C22" s="9" t="s">
        <v>369</v>
      </c>
      <c r="D22" s="74" t="s">
        <v>370</v>
      </c>
      <c r="E22" s="68">
        <v>0</v>
      </c>
      <c r="F22" s="68">
        <v>0</v>
      </c>
      <c r="G22" s="68">
        <v>0</v>
      </c>
      <c r="H22" s="68">
        <v>0</v>
      </c>
      <c r="I22" s="68">
        <v>0</v>
      </c>
      <c r="J22" s="103">
        <v>0</v>
      </c>
      <c r="K22" s="103">
        <v>0</v>
      </c>
      <c r="L22" s="103">
        <v>0</v>
      </c>
      <c r="M22" s="103">
        <v>0</v>
      </c>
      <c r="N22" s="62">
        <v>0</v>
      </c>
      <c r="O22" s="128">
        <v>0</v>
      </c>
      <c r="P22" s="190">
        <v>0</v>
      </c>
      <c r="Q22" s="128">
        <v>0</v>
      </c>
      <c r="R22" s="190">
        <v>0</v>
      </c>
      <c r="S22" s="150">
        <v>0</v>
      </c>
      <c r="T22" s="198"/>
      <c r="U22" s="198"/>
      <c r="V22" s="74" t="s">
        <v>350</v>
      </c>
      <c r="W22" s="92"/>
      <c r="Y22" s="137"/>
      <c r="Z22" s="137"/>
      <c r="AA22" s="137"/>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3" scale="2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2:AA22"/>
  <sheetViews>
    <sheetView view="pageBreakPreview" topLeftCell="A6" zoomScale="90" zoomScaleNormal="90" zoomScaleSheetLayoutView="90" zoomScalePageLayoutView="70" workbookViewId="0">
      <pane xSplit="4" ySplit="2" topLeftCell="S9" activePane="bottomRight" state="frozen"/>
      <selection pane="bottomRight" activeCell="W14" sqref="W14"/>
      <selection pane="bottomLeft"/>
      <selection pane="topRight"/>
    </sheetView>
  </sheetViews>
  <sheetFormatPr defaultColWidth="9.140625" defaultRowHeight="14.45"/>
  <cols>
    <col min="1" max="1" width="5.42578125" style="7" customWidth="1"/>
    <col min="2" max="2" width="37.140625" style="1" customWidth="1"/>
    <col min="3" max="3" width="34" style="7" bestFit="1" customWidth="1"/>
    <col min="4" max="4" width="65.42578125" style="7" customWidth="1"/>
    <col min="5" max="8" width="9.42578125" style="7" customWidth="1"/>
    <col min="9" max="9" width="10.140625" style="7" customWidth="1"/>
    <col min="10" max="12" width="9.140625" style="7"/>
    <col min="13" max="21" width="9.140625" style="7" customWidth="1"/>
    <col min="22" max="22" width="59.42578125" style="1" bestFit="1" customWidth="1"/>
    <col min="23" max="23" width="52.42578125" style="7" customWidth="1"/>
    <col min="24" max="24" width="9.140625" style="7"/>
    <col min="25" max="27" width="29.42578125" style="7" customWidth="1"/>
    <col min="28" max="16384" width="9.140625" style="7"/>
  </cols>
  <sheetData>
    <row r="2" spans="2:27">
      <c r="B2" s="13" t="s">
        <v>20</v>
      </c>
      <c r="C2" s="16" t="str">
        <f>IF('Quarterly Submission Guide'!$D$20 = "", "",'Quarterly Submission Guide'!$D$20)</f>
        <v>Southern California Edison Company</v>
      </c>
    </row>
    <row r="3" spans="2:27">
      <c r="B3" s="14" t="s">
        <v>123</v>
      </c>
      <c r="C3" s="12">
        <v>5</v>
      </c>
    </row>
    <row r="4" spans="2:27">
      <c r="B4" s="15" t="s">
        <v>26</v>
      </c>
      <c r="C4" s="23">
        <f>'Quarterly Submission Guide'!D24</f>
        <v>44774</v>
      </c>
    </row>
    <row r="5" spans="2:27">
      <c r="R5" s="7" t="s">
        <v>125</v>
      </c>
    </row>
    <row r="6" spans="2:27">
      <c r="B6" s="3" t="s">
        <v>371</v>
      </c>
      <c r="C6" s="2"/>
      <c r="D6" s="2"/>
      <c r="E6" s="63"/>
      <c r="F6" s="63"/>
      <c r="G6" s="63"/>
      <c r="H6" s="63"/>
      <c r="I6" s="63"/>
      <c r="J6" s="64">
        <v>1</v>
      </c>
      <c r="K6" s="64">
        <v>2</v>
      </c>
      <c r="L6" s="64">
        <v>3</v>
      </c>
      <c r="M6" s="64">
        <v>4</v>
      </c>
      <c r="N6" s="64">
        <v>1</v>
      </c>
      <c r="O6" s="64">
        <v>2</v>
      </c>
      <c r="P6" s="64">
        <v>3</v>
      </c>
      <c r="Q6" s="64">
        <v>4</v>
      </c>
      <c r="R6" s="64">
        <v>1</v>
      </c>
      <c r="S6" s="64">
        <v>2</v>
      </c>
      <c r="T6" s="64">
        <v>3</v>
      </c>
      <c r="U6" s="64">
        <v>4</v>
      </c>
      <c r="V6" s="6" t="s">
        <v>372</v>
      </c>
      <c r="W6" s="2"/>
      <c r="Y6" s="737"/>
      <c r="Z6" s="737"/>
      <c r="AA6" s="737"/>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5" t="s">
        <v>127</v>
      </c>
      <c r="Y7" s="737"/>
      <c r="Z7" s="737"/>
      <c r="AA7" s="737"/>
    </row>
    <row r="8" spans="2:27" ht="43.15">
      <c r="B8" s="106" t="s">
        <v>373</v>
      </c>
      <c r="C8" s="107" t="s">
        <v>33</v>
      </c>
      <c r="D8" s="74" t="s">
        <v>374</v>
      </c>
      <c r="E8" s="101">
        <v>0</v>
      </c>
      <c r="F8" s="101">
        <v>0</v>
      </c>
      <c r="G8" s="101">
        <v>0</v>
      </c>
      <c r="H8" s="101">
        <v>0</v>
      </c>
      <c r="I8" s="101">
        <v>1</v>
      </c>
      <c r="J8" s="102">
        <v>0</v>
      </c>
      <c r="K8" s="102">
        <v>0</v>
      </c>
      <c r="L8" s="102">
        <v>0</v>
      </c>
      <c r="M8" s="102">
        <v>0</v>
      </c>
      <c r="N8" s="98">
        <v>0</v>
      </c>
      <c r="O8" s="148">
        <v>0</v>
      </c>
      <c r="P8" s="191">
        <v>0</v>
      </c>
      <c r="Q8" s="129">
        <v>0</v>
      </c>
      <c r="R8" s="192">
        <v>0</v>
      </c>
      <c r="S8" s="150">
        <v>0</v>
      </c>
      <c r="T8" s="150"/>
      <c r="U8" s="150"/>
      <c r="V8" s="72" t="s">
        <v>375</v>
      </c>
      <c r="W8" s="92" t="s">
        <v>376</v>
      </c>
      <c r="Y8" s="137"/>
      <c r="Z8" s="137"/>
      <c r="AA8" s="137"/>
    </row>
    <row r="9" spans="2:27" ht="43.15">
      <c r="B9" s="108"/>
      <c r="C9" s="109" t="s">
        <v>44</v>
      </c>
      <c r="D9" s="74" t="s">
        <v>377</v>
      </c>
      <c r="E9" s="68">
        <v>0</v>
      </c>
      <c r="F9" s="68">
        <v>0</v>
      </c>
      <c r="G9" s="68">
        <v>0</v>
      </c>
      <c r="H9" s="68">
        <v>0</v>
      </c>
      <c r="I9" s="68">
        <v>0</v>
      </c>
      <c r="J9" s="103">
        <v>0</v>
      </c>
      <c r="K9" s="103">
        <v>0</v>
      </c>
      <c r="L9" s="103">
        <v>0</v>
      </c>
      <c r="M9" s="103">
        <v>0</v>
      </c>
      <c r="N9" s="62">
        <v>0</v>
      </c>
      <c r="O9" s="128">
        <v>0</v>
      </c>
      <c r="P9" s="192">
        <v>0</v>
      </c>
      <c r="Q9" s="129">
        <v>0</v>
      </c>
      <c r="R9" s="192">
        <v>0</v>
      </c>
      <c r="S9" s="150">
        <v>0</v>
      </c>
      <c r="T9" s="150"/>
      <c r="U9" s="150"/>
      <c r="V9" s="74" t="s">
        <v>375</v>
      </c>
      <c r="W9" s="92" t="s">
        <v>376</v>
      </c>
      <c r="Y9" s="137"/>
      <c r="Z9" s="137"/>
      <c r="AA9" s="137"/>
    </row>
    <row r="10" spans="2:27" ht="43.15">
      <c r="B10" s="108"/>
      <c r="C10" s="109" t="s">
        <v>63</v>
      </c>
      <c r="D10" s="74" t="s">
        <v>378</v>
      </c>
      <c r="E10" s="68">
        <v>0</v>
      </c>
      <c r="F10" s="68">
        <v>0</v>
      </c>
      <c r="G10" s="68">
        <v>0</v>
      </c>
      <c r="H10" s="68">
        <v>0</v>
      </c>
      <c r="I10" s="68">
        <v>0</v>
      </c>
      <c r="J10" s="103">
        <v>0</v>
      </c>
      <c r="K10" s="103">
        <v>0</v>
      </c>
      <c r="L10" s="103">
        <v>0</v>
      </c>
      <c r="M10" s="103">
        <v>0</v>
      </c>
      <c r="N10" s="62">
        <v>0</v>
      </c>
      <c r="O10" s="128">
        <v>0</v>
      </c>
      <c r="P10" s="192">
        <v>0</v>
      </c>
      <c r="Q10" s="129">
        <v>0</v>
      </c>
      <c r="R10" s="192">
        <v>0</v>
      </c>
      <c r="S10" s="150">
        <v>0</v>
      </c>
      <c r="T10" s="150"/>
      <c r="U10" s="150"/>
      <c r="V10" s="74" t="s">
        <v>375</v>
      </c>
      <c r="W10" s="92" t="s">
        <v>376</v>
      </c>
      <c r="Y10" s="137"/>
      <c r="Z10" s="137"/>
      <c r="AA10" s="137"/>
    </row>
    <row r="11" spans="2:27" ht="43.15">
      <c r="B11" s="108"/>
      <c r="C11" s="109" t="s">
        <v>132</v>
      </c>
      <c r="D11" s="74" t="s">
        <v>379</v>
      </c>
      <c r="E11" s="68">
        <v>0</v>
      </c>
      <c r="F11" s="68">
        <v>0</v>
      </c>
      <c r="G11" s="68">
        <v>0</v>
      </c>
      <c r="H11" s="68">
        <v>0</v>
      </c>
      <c r="I11" s="68">
        <v>0</v>
      </c>
      <c r="J11" s="103">
        <v>0</v>
      </c>
      <c r="K11" s="103">
        <v>0</v>
      </c>
      <c r="L11" s="103">
        <v>0</v>
      </c>
      <c r="M11" s="103">
        <v>0</v>
      </c>
      <c r="N11" s="62">
        <v>0</v>
      </c>
      <c r="O11" s="128">
        <v>0</v>
      </c>
      <c r="P11" s="192">
        <v>0</v>
      </c>
      <c r="Q11" s="129">
        <v>0</v>
      </c>
      <c r="R11" s="192">
        <v>0</v>
      </c>
      <c r="S11" s="150">
        <v>0</v>
      </c>
      <c r="T11" s="150"/>
      <c r="U11" s="150"/>
      <c r="V11" s="74" t="s">
        <v>375</v>
      </c>
      <c r="W11" s="92" t="s">
        <v>376</v>
      </c>
      <c r="Y11" s="137"/>
      <c r="Z11" s="137"/>
      <c r="AA11" s="137"/>
    </row>
    <row r="12" spans="2:27" ht="43.15">
      <c r="B12" s="108"/>
      <c r="C12" s="109" t="s">
        <v>135</v>
      </c>
      <c r="D12" s="74" t="s">
        <v>380</v>
      </c>
      <c r="E12" s="68">
        <v>0</v>
      </c>
      <c r="F12" s="68">
        <v>0</v>
      </c>
      <c r="G12" s="68">
        <v>0</v>
      </c>
      <c r="H12" s="68">
        <v>0</v>
      </c>
      <c r="I12" s="68">
        <v>0</v>
      </c>
      <c r="J12" s="103">
        <v>0</v>
      </c>
      <c r="K12" s="103">
        <v>0</v>
      </c>
      <c r="L12" s="103">
        <v>0</v>
      </c>
      <c r="M12" s="103">
        <v>0</v>
      </c>
      <c r="N12" s="62">
        <v>0</v>
      </c>
      <c r="O12" s="128">
        <v>0</v>
      </c>
      <c r="P12" s="192">
        <v>0</v>
      </c>
      <c r="Q12" s="129">
        <v>0</v>
      </c>
      <c r="R12" s="192">
        <v>0</v>
      </c>
      <c r="S12" s="150">
        <v>0</v>
      </c>
      <c r="T12" s="150"/>
      <c r="U12" s="150"/>
      <c r="V12" s="74" t="s">
        <v>375</v>
      </c>
      <c r="W12" s="92" t="s">
        <v>376</v>
      </c>
      <c r="Y12" s="137"/>
      <c r="Z12" s="137"/>
      <c r="AA12" s="137"/>
    </row>
    <row r="13" spans="2:27" ht="43.15">
      <c r="B13" s="108" t="s">
        <v>381</v>
      </c>
      <c r="C13" s="109" t="s">
        <v>257</v>
      </c>
      <c r="D13" s="74" t="s">
        <v>382</v>
      </c>
      <c r="E13" s="68">
        <v>0</v>
      </c>
      <c r="F13" s="68">
        <v>0</v>
      </c>
      <c r="G13" s="68">
        <v>0</v>
      </c>
      <c r="H13" s="68">
        <v>0</v>
      </c>
      <c r="I13" s="68">
        <v>0</v>
      </c>
      <c r="J13" s="103">
        <v>0</v>
      </c>
      <c r="K13" s="103">
        <v>0</v>
      </c>
      <c r="L13" s="103">
        <v>0</v>
      </c>
      <c r="M13" s="103">
        <v>0</v>
      </c>
      <c r="N13" s="62">
        <v>0</v>
      </c>
      <c r="O13" s="128">
        <v>0</v>
      </c>
      <c r="P13" s="192">
        <v>0</v>
      </c>
      <c r="Q13" s="129">
        <v>0</v>
      </c>
      <c r="R13" s="192">
        <v>0</v>
      </c>
      <c r="S13" s="150">
        <v>0</v>
      </c>
      <c r="T13" s="150"/>
      <c r="U13" s="150"/>
      <c r="V13" s="74" t="s">
        <v>375</v>
      </c>
      <c r="W13" s="92" t="s">
        <v>376</v>
      </c>
      <c r="Y13" s="137"/>
      <c r="Z13" s="137"/>
      <c r="AA13" s="137"/>
    </row>
    <row r="14" spans="2:27" ht="43.15">
      <c r="B14" s="108"/>
      <c r="C14" s="109" t="s">
        <v>260</v>
      </c>
      <c r="D14" s="74" t="s">
        <v>383</v>
      </c>
      <c r="E14" s="68">
        <v>0</v>
      </c>
      <c r="F14" s="68">
        <v>0</v>
      </c>
      <c r="G14" s="68">
        <v>0</v>
      </c>
      <c r="H14" s="68">
        <v>0</v>
      </c>
      <c r="I14" s="68">
        <v>0</v>
      </c>
      <c r="J14" s="103">
        <v>0</v>
      </c>
      <c r="K14" s="103">
        <v>1</v>
      </c>
      <c r="L14" s="103">
        <v>0</v>
      </c>
      <c r="M14" s="103">
        <v>0</v>
      </c>
      <c r="N14" s="62">
        <v>0</v>
      </c>
      <c r="O14" s="128">
        <v>1</v>
      </c>
      <c r="P14" s="192">
        <v>0</v>
      </c>
      <c r="Q14" s="129">
        <v>0</v>
      </c>
      <c r="R14" s="192">
        <v>0</v>
      </c>
      <c r="S14" s="150">
        <v>1</v>
      </c>
      <c r="T14" s="150"/>
      <c r="U14" s="150"/>
      <c r="V14" s="74" t="s">
        <v>375</v>
      </c>
      <c r="W14" s="92" t="s">
        <v>376</v>
      </c>
      <c r="Y14" s="137"/>
      <c r="Z14" s="137"/>
      <c r="AA14" s="137"/>
    </row>
    <row r="15" spans="2:27" ht="43.15">
      <c r="B15" s="108"/>
      <c r="C15" s="109" t="s">
        <v>262</v>
      </c>
      <c r="D15" s="74" t="s">
        <v>384</v>
      </c>
      <c r="E15" s="68">
        <v>0</v>
      </c>
      <c r="F15" s="68">
        <v>0</v>
      </c>
      <c r="G15" s="68">
        <v>0</v>
      </c>
      <c r="H15" s="68">
        <v>0</v>
      </c>
      <c r="I15" s="68">
        <v>0</v>
      </c>
      <c r="J15" s="103">
        <v>0</v>
      </c>
      <c r="K15" s="103">
        <v>0</v>
      </c>
      <c r="L15" s="103">
        <v>0</v>
      </c>
      <c r="M15" s="103">
        <v>0</v>
      </c>
      <c r="N15" s="62">
        <v>0</v>
      </c>
      <c r="O15" s="128">
        <v>0</v>
      </c>
      <c r="P15" s="192">
        <v>0</v>
      </c>
      <c r="Q15" s="129">
        <v>0</v>
      </c>
      <c r="R15" s="192">
        <v>0</v>
      </c>
      <c r="S15" s="150">
        <v>0</v>
      </c>
      <c r="T15" s="150"/>
      <c r="U15" s="150"/>
      <c r="V15" s="74" t="s">
        <v>375</v>
      </c>
      <c r="W15" s="92" t="s">
        <v>376</v>
      </c>
      <c r="Y15" s="137"/>
      <c r="Z15" s="137"/>
      <c r="AA15" s="137"/>
    </row>
    <row r="16" spans="2:27" ht="43.15">
      <c r="B16" s="108"/>
      <c r="C16" s="109" t="s">
        <v>264</v>
      </c>
      <c r="D16" s="74" t="s">
        <v>385</v>
      </c>
      <c r="E16" s="68">
        <v>0</v>
      </c>
      <c r="F16" s="68">
        <v>0</v>
      </c>
      <c r="G16" s="68">
        <v>0</v>
      </c>
      <c r="H16" s="68">
        <v>0</v>
      </c>
      <c r="I16" s="68">
        <v>0</v>
      </c>
      <c r="J16" s="103">
        <v>0</v>
      </c>
      <c r="K16" s="103">
        <v>0</v>
      </c>
      <c r="L16" s="103">
        <v>3</v>
      </c>
      <c r="M16" s="103">
        <v>0</v>
      </c>
      <c r="N16" s="62">
        <v>0</v>
      </c>
      <c r="O16" s="128">
        <v>0</v>
      </c>
      <c r="P16" s="192">
        <v>0</v>
      </c>
      <c r="Q16" s="129">
        <v>0</v>
      </c>
      <c r="R16" s="192">
        <v>1</v>
      </c>
      <c r="S16" s="150">
        <v>0</v>
      </c>
      <c r="T16" s="150"/>
      <c r="U16" s="150"/>
      <c r="V16" s="74" t="s">
        <v>375</v>
      </c>
      <c r="W16" s="92" t="s">
        <v>376</v>
      </c>
      <c r="Y16" s="137"/>
      <c r="Z16" s="137"/>
      <c r="AA16" s="137"/>
    </row>
    <row r="17" spans="2:27">
      <c r="B17" s="108"/>
      <c r="C17" s="109" t="s">
        <v>361</v>
      </c>
      <c r="D17" s="74" t="s">
        <v>386</v>
      </c>
      <c r="E17" s="68">
        <v>0</v>
      </c>
      <c r="F17" s="68">
        <v>0</v>
      </c>
      <c r="G17" s="68">
        <v>0</v>
      </c>
      <c r="H17" s="68">
        <v>0</v>
      </c>
      <c r="I17" s="68">
        <v>0</v>
      </c>
      <c r="J17" s="103">
        <v>0</v>
      </c>
      <c r="K17" s="103">
        <v>0</v>
      </c>
      <c r="L17" s="103">
        <v>0</v>
      </c>
      <c r="M17" s="103">
        <v>0</v>
      </c>
      <c r="N17" s="62">
        <v>0</v>
      </c>
      <c r="O17" s="128">
        <v>0</v>
      </c>
      <c r="P17" s="192">
        <v>0</v>
      </c>
      <c r="Q17" s="129">
        <v>0</v>
      </c>
      <c r="R17" s="192">
        <v>0</v>
      </c>
      <c r="S17" s="150">
        <v>0</v>
      </c>
      <c r="T17" s="150"/>
      <c r="U17" s="150"/>
      <c r="V17" s="74" t="s">
        <v>375</v>
      </c>
      <c r="W17" s="123"/>
      <c r="Y17" s="137"/>
      <c r="Z17" s="137"/>
      <c r="AA17" s="137"/>
    </row>
    <row r="18" spans="2:27">
      <c r="B18" s="108" t="s">
        <v>387</v>
      </c>
      <c r="C18" s="109" t="s">
        <v>203</v>
      </c>
      <c r="D18" s="74" t="s">
        <v>388</v>
      </c>
      <c r="E18" s="68">
        <v>0</v>
      </c>
      <c r="F18" s="68">
        <v>0</v>
      </c>
      <c r="G18" s="68">
        <v>0</v>
      </c>
      <c r="H18" s="68">
        <v>0</v>
      </c>
      <c r="I18" s="68">
        <v>0</v>
      </c>
      <c r="J18" s="103">
        <v>0</v>
      </c>
      <c r="K18" s="103">
        <v>0</v>
      </c>
      <c r="L18" s="103">
        <v>0</v>
      </c>
      <c r="M18" s="103">
        <v>0</v>
      </c>
      <c r="N18" s="62">
        <v>0</v>
      </c>
      <c r="O18" s="128">
        <v>0</v>
      </c>
      <c r="P18" s="192">
        <v>0</v>
      </c>
      <c r="Q18" s="129">
        <v>0</v>
      </c>
      <c r="R18" s="192">
        <v>0</v>
      </c>
      <c r="S18" s="150">
        <v>0</v>
      </c>
      <c r="T18" s="150"/>
      <c r="U18" s="150"/>
      <c r="V18" s="74" t="s">
        <v>375</v>
      </c>
      <c r="W18" s="123"/>
      <c r="Y18" s="137"/>
      <c r="Z18" s="137"/>
      <c r="AA18" s="137"/>
    </row>
    <row r="19" spans="2:27">
      <c r="B19" s="108"/>
      <c r="C19" s="109" t="s">
        <v>207</v>
      </c>
      <c r="D19" s="74" t="s">
        <v>389</v>
      </c>
      <c r="E19" s="68">
        <v>0</v>
      </c>
      <c r="F19" s="68">
        <v>0</v>
      </c>
      <c r="G19" s="68">
        <v>0</v>
      </c>
      <c r="H19" s="68">
        <v>0</v>
      </c>
      <c r="I19" s="68">
        <v>0</v>
      </c>
      <c r="J19" s="103">
        <v>0</v>
      </c>
      <c r="K19" s="103">
        <v>0</v>
      </c>
      <c r="L19" s="103">
        <v>0</v>
      </c>
      <c r="M19" s="103">
        <v>0</v>
      </c>
      <c r="N19" s="62">
        <v>0</v>
      </c>
      <c r="O19" s="128">
        <v>0</v>
      </c>
      <c r="P19" s="192">
        <v>0</v>
      </c>
      <c r="Q19" s="129">
        <v>0</v>
      </c>
      <c r="R19" s="192">
        <v>0</v>
      </c>
      <c r="S19" s="150">
        <v>0</v>
      </c>
      <c r="T19" s="150"/>
      <c r="U19" s="150"/>
      <c r="V19" s="74" t="s">
        <v>375</v>
      </c>
      <c r="W19" s="123"/>
      <c r="Y19" s="137"/>
      <c r="Z19" s="137"/>
      <c r="AA19" s="137"/>
    </row>
    <row r="20" spans="2:27">
      <c r="B20" s="108"/>
      <c r="C20" s="109" t="s">
        <v>210</v>
      </c>
      <c r="D20" s="74" t="s">
        <v>390</v>
      </c>
      <c r="E20" s="68">
        <v>0</v>
      </c>
      <c r="F20" s="68">
        <v>0</v>
      </c>
      <c r="G20" s="68">
        <v>0</v>
      </c>
      <c r="H20" s="68">
        <v>0</v>
      </c>
      <c r="I20" s="68">
        <v>0</v>
      </c>
      <c r="J20" s="103">
        <v>0</v>
      </c>
      <c r="K20" s="103">
        <v>0</v>
      </c>
      <c r="L20" s="103">
        <v>0</v>
      </c>
      <c r="M20" s="103">
        <v>0</v>
      </c>
      <c r="N20" s="62">
        <v>0</v>
      </c>
      <c r="O20" s="128">
        <v>0</v>
      </c>
      <c r="P20" s="192">
        <v>0</v>
      </c>
      <c r="Q20" s="129">
        <v>0</v>
      </c>
      <c r="R20" s="192">
        <v>0</v>
      </c>
      <c r="S20" s="150">
        <v>0</v>
      </c>
      <c r="T20" s="150"/>
      <c r="U20" s="150"/>
      <c r="V20" s="74" t="s">
        <v>375</v>
      </c>
      <c r="W20" s="123"/>
      <c r="Y20" s="137"/>
      <c r="Z20" s="137"/>
      <c r="AA20" s="137"/>
    </row>
    <row r="21" spans="2:27">
      <c r="B21" s="108"/>
      <c r="C21" s="109" t="s">
        <v>367</v>
      </c>
      <c r="D21" s="74" t="s">
        <v>391</v>
      </c>
      <c r="E21" s="68">
        <v>0</v>
      </c>
      <c r="F21" s="68">
        <v>0</v>
      </c>
      <c r="G21" s="68">
        <v>0</v>
      </c>
      <c r="H21" s="68">
        <v>0</v>
      </c>
      <c r="I21" s="68">
        <v>0</v>
      </c>
      <c r="J21" s="103">
        <v>0</v>
      </c>
      <c r="K21" s="103">
        <v>0</v>
      </c>
      <c r="L21" s="103">
        <v>0</v>
      </c>
      <c r="M21" s="103">
        <v>0</v>
      </c>
      <c r="N21" s="62">
        <v>0</v>
      </c>
      <c r="O21" s="128">
        <v>0</v>
      </c>
      <c r="P21" s="192">
        <v>0</v>
      </c>
      <c r="Q21" s="129">
        <v>0</v>
      </c>
      <c r="R21" s="192">
        <v>0</v>
      </c>
      <c r="S21" s="150">
        <v>0</v>
      </c>
      <c r="T21" s="150"/>
      <c r="U21" s="150"/>
      <c r="V21" s="74" t="s">
        <v>375</v>
      </c>
      <c r="W21" s="123"/>
      <c r="Y21" s="137"/>
      <c r="Z21" s="137"/>
      <c r="AA21" s="137"/>
    </row>
    <row r="22" spans="2:27">
      <c r="B22" s="108"/>
      <c r="C22" s="109" t="s">
        <v>369</v>
      </c>
      <c r="D22" s="74" t="s">
        <v>392</v>
      </c>
      <c r="E22" s="68">
        <v>0</v>
      </c>
      <c r="F22" s="68">
        <v>0</v>
      </c>
      <c r="G22" s="68">
        <v>0</v>
      </c>
      <c r="H22" s="68">
        <v>0</v>
      </c>
      <c r="I22" s="68">
        <v>0</v>
      </c>
      <c r="J22" s="103">
        <v>0</v>
      </c>
      <c r="K22" s="103">
        <v>0</v>
      </c>
      <c r="L22" s="103">
        <v>0</v>
      </c>
      <c r="M22" s="103">
        <v>0</v>
      </c>
      <c r="N22" s="62">
        <v>0</v>
      </c>
      <c r="O22" s="128">
        <v>0</v>
      </c>
      <c r="P22" s="192">
        <v>0</v>
      </c>
      <c r="Q22" s="129">
        <v>0</v>
      </c>
      <c r="R22" s="192">
        <v>0</v>
      </c>
      <c r="S22" s="150">
        <v>0</v>
      </c>
      <c r="T22" s="150"/>
      <c r="U22" s="150"/>
      <c r="V22" s="74" t="s">
        <v>375</v>
      </c>
      <c r="W22" s="123"/>
      <c r="Y22" s="137"/>
      <c r="Z22" s="137"/>
      <c r="AA22" s="137"/>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AA64"/>
  <sheetViews>
    <sheetView view="pageBreakPreview" zoomScale="80" zoomScaleNormal="100" zoomScaleSheetLayoutView="80" zoomScalePageLayoutView="85" workbookViewId="0">
      <pane xSplit="4" ySplit="7" topLeftCell="N8" activePane="bottomRight" state="frozen"/>
      <selection pane="bottomRight" activeCell="S14" sqref="S14"/>
      <selection pane="bottomLeft"/>
      <selection pane="topRight"/>
    </sheetView>
  </sheetViews>
  <sheetFormatPr defaultColWidth="9.140625" defaultRowHeight="14.45"/>
  <cols>
    <col min="1" max="1" width="5.42578125" style="7" customWidth="1"/>
    <col min="2" max="2" width="37.140625" style="1" customWidth="1"/>
    <col min="3" max="3" width="39.140625" style="7" bestFit="1" customWidth="1"/>
    <col min="4" max="4" width="65.42578125" style="7" customWidth="1"/>
    <col min="5" max="5" width="10.85546875" style="7" bestFit="1" customWidth="1"/>
    <col min="6" max="13" width="10.42578125" style="7" customWidth="1"/>
    <col min="14" max="14" width="10.140625" style="7" bestFit="1" customWidth="1"/>
    <col min="15" max="15" width="15" style="7" customWidth="1"/>
    <col min="16" max="16" width="16.85546875" style="7" customWidth="1"/>
    <col min="17" max="17" width="13.140625" style="7" customWidth="1"/>
    <col min="18" max="21" width="9.140625" style="7" customWidth="1"/>
    <col min="22" max="22" width="66.140625" style="1" customWidth="1"/>
    <col min="23" max="23" width="69" style="140" customWidth="1"/>
    <col min="24" max="24" width="9.140625" style="7"/>
    <col min="25" max="25" width="27.42578125" style="133" customWidth="1"/>
    <col min="26" max="27" width="27.42578125" style="63" customWidth="1"/>
    <col min="28" max="16384" width="9.140625" style="7"/>
  </cols>
  <sheetData>
    <row r="1" spans="2:27">
      <c r="Y1" s="137"/>
    </row>
    <row r="2" spans="2:27">
      <c r="B2" s="13" t="s">
        <v>20</v>
      </c>
      <c r="C2" s="16" t="str">
        <f>IF('Quarterly Submission Guide'!$D$20 = "", "",'Quarterly Submission Guide'!$D$20)</f>
        <v>Southern California Edison Company</v>
      </c>
      <c r="Y2" s="137"/>
    </row>
    <row r="3" spans="2:27">
      <c r="B3" s="14" t="s">
        <v>123</v>
      </c>
      <c r="C3" s="12">
        <v>6</v>
      </c>
      <c r="Y3" s="137"/>
    </row>
    <row r="4" spans="2:27">
      <c r="B4" s="15" t="s">
        <v>26</v>
      </c>
      <c r="C4" s="23">
        <f>'Quarterly Submission Guide'!D24</f>
        <v>44774</v>
      </c>
      <c r="Y4" s="137"/>
    </row>
    <row r="5" spans="2:27">
      <c r="R5" s="7" t="s">
        <v>125</v>
      </c>
      <c r="Y5" s="137"/>
    </row>
    <row r="6" spans="2:27">
      <c r="B6" s="3" t="s">
        <v>393</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141"/>
      <c r="Y6" s="738"/>
      <c r="Z6" s="738"/>
      <c r="AA6" s="738"/>
    </row>
    <row r="7" spans="2:27">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126</v>
      </c>
      <c r="W7" s="142" t="s">
        <v>127</v>
      </c>
      <c r="Y7" s="738"/>
      <c r="Z7" s="738"/>
      <c r="AA7" s="738"/>
    </row>
    <row r="8" spans="2:27" ht="129.6">
      <c r="B8" s="106" t="s">
        <v>394</v>
      </c>
      <c r="C8" s="107" t="s">
        <v>33</v>
      </c>
      <c r="D8" s="74" t="s">
        <v>395</v>
      </c>
      <c r="E8" s="104">
        <v>80503.67</v>
      </c>
      <c r="F8" s="104">
        <v>286326.53000000003</v>
      </c>
      <c r="G8" s="104">
        <v>476404.26</v>
      </c>
      <c r="H8" s="104">
        <v>283806.28000000003</v>
      </c>
      <c r="I8" s="104">
        <v>201423</v>
      </c>
      <c r="J8" s="104">
        <v>0</v>
      </c>
      <c r="K8" s="104">
        <v>24844.84</v>
      </c>
      <c r="L8" s="104">
        <v>62241.17</v>
      </c>
      <c r="M8" s="104">
        <v>162421.73000000001</v>
      </c>
      <c r="N8" s="218">
        <v>58515.179762514555</v>
      </c>
      <c r="O8" s="219">
        <v>16825.39</v>
      </c>
      <c r="P8" s="218">
        <v>5764.5</v>
      </c>
      <c r="Q8" s="259">
        <v>107566.67</v>
      </c>
      <c r="R8" s="259">
        <v>0</v>
      </c>
      <c r="S8" s="696">
        <v>4583</v>
      </c>
      <c r="T8" s="259"/>
      <c r="U8" s="259"/>
      <c r="V8" s="125" t="s">
        <v>396</v>
      </c>
      <c r="W8" s="138" t="s">
        <v>397</v>
      </c>
      <c r="Y8" s="137"/>
      <c r="Z8" s="137"/>
      <c r="AA8" s="137"/>
    </row>
    <row r="9" spans="2:27" ht="129.6">
      <c r="B9" s="113"/>
      <c r="C9" s="109" t="s">
        <v>44</v>
      </c>
      <c r="D9" s="74" t="s">
        <v>398</v>
      </c>
      <c r="E9" s="99">
        <v>0.75</v>
      </c>
      <c r="F9" s="99">
        <v>8.01</v>
      </c>
      <c r="G9" s="99">
        <v>4.1399999999999997</v>
      </c>
      <c r="H9" s="99">
        <v>2.78</v>
      </c>
      <c r="I9" s="99">
        <v>1.74</v>
      </c>
      <c r="J9" s="99">
        <v>0</v>
      </c>
      <c r="K9" s="99">
        <v>0.39</v>
      </c>
      <c r="L9" s="99">
        <v>1.25</v>
      </c>
      <c r="M9" s="99">
        <v>1.65</v>
      </c>
      <c r="N9" s="220">
        <v>0.59551739738681708</v>
      </c>
      <c r="O9" s="221">
        <v>0.32</v>
      </c>
      <c r="P9" s="220">
        <v>0.28000000000000003</v>
      </c>
      <c r="Q9" s="260">
        <v>0.3</v>
      </c>
      <c r="R9" s="260">
        <v>0</v>
      </c>
      <c r="S9" s="697">
        <v>0</v>
      </c>
      <c r="T9" s="260"/>
      <c r="U9" s="260"/>
      <c r="V9" s="74" t="s">
        <v>399</v>
      </c>
      <c r="W9" s="143" t="s">
        <v>397</v>
      </c>
      <c r="Y9" s="137"/>
      <c r="Z9" s="137"/>
      <c r="AA9" s="137"/>
    </row>
    <row r="10" spans="2:27" ht="129.6">
      <c r="B10" s="108"/>
      <c r="C10" s="109" t="s">
        <v>63</v>
      </c>
      <c r="D10" s="74" t="s">
        <v>400</v>
      </c>
      <c r="E10" s="99">
        <v>9213.8700000000008</v>
      </c>
      <c r="F10" s="99">
        <v>31921.01</v>
      </c>
      <c r="G10" s="99">
        <v>50038.98</v>
      </c>
      <c r="H10" s="99">
        <v>31294.57</v>
      </c>
      <c r="I10" s="99">
        <v>21597.87</v>
      </c>
      <c r="J10" s="99">
        <v>0</v>
      </c>
      <c r="K10" s="99">
        <v>4391.03</v>
      </c>
      <c r="L10" s="99">
        <v>10010.959999999999</v>
      </c>
      <c r="M10" s="99">
        <v>17964.310000000001</v>
      </c>
      <c r="N10" s="105">
        <v>7002.8517387214579</v>
      </c>
      <c r="O10" s="221">
        <v>3074.07</v>
      </c>
      <c r="P10" s="105">
        <v>2859.56</v>
      </c>
      <c r="Q10" s="132">
        <v>10162.57</v>
      </c>
      <c r="R10" s="132">
        <v>0</v>
      </c>
      <c r="S10" s="697">
        <v>283</v>
      </c>
      <c r="T10" s="132"/>
      <c r="U10" s="132"/>
      <c r="V10" s="74" t="s">
        <v>399</v>
      </c>
      <c r="W10" s="143" t="s">
        <v>397</v>
      </c>
      <c r="Y10" s="137"/>
      <c r="Z10" s="137"/>
      <c r="AA10" s="137"/>
    </row>
    <row r="11" spans="2:27" ht="129.6">
      <c r="B11" s="108"/>
      <c r="C11" s="109" t="s">
        <v>132</v>
      </c>
      <c r="D11" s="74" t="s">
        <v>401</v>
      </c>
      <c r="E11" s="99">
        <v>25523.13</v>
      </c>
      <c r="F11" s="99">
        <v>88117.02</v>
      </c>
      <c r="G11" s="99">
        <v>127005.19</v>
      </c>
      <c r="H11" s="99">
        <v>82216.160000000003</v>
      </c>
      <c r="I11" s="99">
        <v>57321.440000000002</v>
      </c>
      <c r="J11" s="99">
        <v>0</v>
      </c>
      <c r="K11" s="99">
        <v>4030.7</v>
      </c>
      <c r="L11" s="99">
        <v>13919.77</v>
      </c>
      <c r="M11" s="99">
        <v>36805.019999999997</v>
      </c>
      <c r="N11" s="105">
        <v>17403.594895026155</v>
      </c>
      <c r="O11" s="221">
        <v>1214.1400000000001</v>
      </c>
      <c r="P11" s="105">
        <v>2029.13</v>
      </c>
      <c r="Q11" s="132">
        <v>25933.09</v>
      </c>
      <c r="R11" s="132">
        <v>0</v>
      </c>
      <c r="S11" s="697">
        <v>74</v>
      </c>
      <c r="T11" s="132"/>
      <c r="U11" s="132"/>
      <c r="V11" s="74" t="s">
        <v>399</v>
      </c>
      <c r="W11" s="143" t="s">
        <v>397</v>
      </c>
      <c r="Y11" s="137"/>
      <c r="Z11" s="137"/>
      <c r="AA11" s="137"/>
    </row>
    <row r="12" spans="2:27" ht="129.6">
      <c r="B12" s="108"/>
      <c r="C12" s="109" t="s">
        <v>135</v>
      </c>
      <c r="D12" s="74" t="s">
        <v>402</v>
      </c>
      <c r="E12" s="99">
        <v>45765.919999999998</v>
      </c>
      <c r="F12" s="99">
        <v>166280.5</v>
      </c>
      <c r="G12" s="99">
        <v>299355.96000000002</v>
      </c>
      <c r="H12" s="99">
        <v>170292.77</v>
      </c>
      <c r="I12" s="99">
        <v>122501.95</v>
      </c>
      <c r="J12" s="99">
        <v>0</v>
      </c>
      <c r="K12" s="99">
        <v>16422.72</v>
      </c>
      <c r="L12" s="99">
        <v>38309.19</v>
      </c>
      <c r="M12" s="99">
        <v>107650.74</v>
      </c>
      <c r="N12" s="105">
        <v>34108.137611369559</v>
      </c>
      <c r="O12" s="221">
        <v>12536.87</v>
      </c>
      <c r="P12" s="105">
        <v>875.53</v>
      </c>
      <c r="Q12" s="132">
        <v>71470.720000000001</v>
      </c>
      <c r="R12" s="132">
        <v>0</v>
      </c>
      <c r="S12" s="696">
        <v>4226</v>
      </c>
      <c r="T12" s="132"/>
      <c r="U12" s="132"/>
      <c r="V12" s="74" t="s">
        <v>399</v>
      </c>
      <c r="W12" s="143" t="s">
        <v>397</v>
      </c>
      <c r="Y12" s="137"/>
      <c r="Z12" s="137"/>
      <c r="AA12" s="137"/>
    </row>
    <row r="13" spans="2:27" ht="129.6">
      <c r="B13" s="108" t="s">
        <v>403</v>
      </c>
      <c r="C13" s="109" t="s">
        <v>257</v>
      </c>
      <c r="D13" s="116" t="s">
        <v>404</v>
      </c>
      <c r="E13" s="99">
        <v>78964.759999999995</v>
      </c>
      <c r="F13" s="99">
        <v>116378.06</v>
      </c>
      <c r="G13" s="99">
        <v>144820.10999999999</v>
      </c>
      <c r="H13" s="99">
        <v>133880.48000000001</v>
      </c>
      <c r="I13" s="99">
        <v>95208.03</v>
      </c>
      <c r="J13" s="99">
        <v>61544.800000000003</v>
      </c>
      <c r="K13" s="99">
        <v>9235.36</v>
      </c>
      <c r="L13" s="99">
        <v>61.99</v>
      </c>
      <c r="M13" s="99">
        <v>57071.56</v>
      </c>
      <c r="N13" s="105">
        <v>78100.907692257184</v>
      </c>
      <c r="O13" s="221">
        <v>10502.66</v>
      </c>
      <c r="P13" s="105">
        <v>0</v>
      </c>
      <c r="Q13" s="132">
        <v>28925.62</v>
      </c>
      <c r="R13" s="132">
        <v>49023.63536</v>
      </c>
      <c r="S13" s="696">
        <v>19508</v>
      </c>
      <c r="T13" s="132"/>
      <c r="U13" s="132"/>
      <c r="V13" s="74" t="s">
        <v>405</v>
      </c>
      <c r="W13" s="143" t="s">
        <v>397</v>
      </c>
      <c r="Y13" s="137"/>
      <c r="Z13" s="137"/>
      <c r="AA13" s="137"/>
    </row>
    <row r="14" spans="2:27" ht="28.9">
      <c r="B14" s="108" t="s">
        <v>406</v>
      </c>
      <c r="C14" s="109" t="s">
        <v>203</v>
      </c>
      <c r="D14" s="74" t="s">
        <v>407</v>
      </c>
      <c r="E14" s="67" t="s">
        <v>91</v>
      </c>
      <c r="F14" s="67" t="s">
        <v>91</v>
      </c>
      <c r="G14" s="67" t="s">
        <v>91</v>
      </c>
      <c r="H14" s="67" t="s">
        <v>91</v>
      </c>
      <c r="I14" s="67" t="s">
        <v>91</v>
      </c>
      <c r="J14" s="67" t="s">
        <v>91</v>
      </c>
      <c r="K14" s="67" t="s">
        <v>91</v>
      </c>
      <c r="L14" s="67" t="s">
        <v>91</v>
      </c>
      <c r="M14" s="67" t="s">
        <v>91</v>
      </c>
      <c r="N14" s="67" t="s">
        <v>91</v>
      </c>
      <c r="O14" s="67" t="s">
        <v>91</v>
      </c>
      <c r="P14" s="67" t="s">
        <v>91</v>
      </c>
      <c r="Q14" s="67" t="s">
        <v>91</v>
      </c>
      <c r="R14" s="67" t="s">
        <v>91</v>
      </c>
      <c r="S14" s="67" t="s">
        <v>91</v>
      </c>
      <c r="T14" s="222"/>
      <c r="U14" s="222"/>
      <c r="V14" s="74"/>
      <c r="W14" s="139"/>
      <c r="Y14" s="137"/>
      <c r="Z14" s="137"/>
      <c r="AA14" s="137"/>
    </row>
    <row r="15" spans="2:27">
      <c r="B15" s="54"/>
      <c r="C15" s="55"/>
      <c r="D15" s="55"/>
      <c r="E15" s="261"/>
      <c r="F15" s="261"/>
      <c r="G15" s="261"/>
      <c r="H15" s="261"/>
      <c r="I15" s="261"/>
      <c r="J15" s="261"/>
      <c r="K15" s="261"/>
      <c r="L15" s="261"/>
      <c r="M15" s="261"/>
      <c r="N15" s="261"/>
      <c r="O15" s="261"/>
      <c r="P15" s="261"/>
      <c r="Q15" s="261"/>
      <c r="R15" s="55"/>
      <c r="S15" s="55"/>
      <c r="T15" s="55"/>
      <c r="U15" s="55"/>
      <c r="V15" s="54"/>
      <c r="W15" s="144"/>
      <c r="Y15" s="137"/>
    </row>
    <row r="16" spans="2:27">
      <c r="B16" s="54"/>
      <c r="C16" s="55"/>
      <c r="D16" s="55"/>
      <c r="E16" s="55"/>
      <c r="F16" s="55"/>
      <c r="G16" s="55"/>
      <c r="H16" s="55"/>
      <c r="I16" s="55"/>
      <c r="J16" s="55"/>
      <c r="K16" s="55"/>
      <c r="L16" s="55"/>
      <c r="M16" s="55"/>
      <c r="N16" s="55"/>
      <c r="O16" s="55"/>
      <c r="P16" s="55"/>
      <c r="Q16" s="55"/>
      <c r="R16" s="55"/>
      <c r="S16" s="55"/>
      <c r="T16" s="55"/>
      <c r="U16" s="55"/>
      <c r="V16" s="54"/>
      <c r="W16" s="144"/>
      <c r="Y16" s="137"/>
    </row>
    <row r="17" spans="2:25">
      <c r="B17" s="54"/>
      <c r="C17" s="55"/>
      <c r="D17" s="55"/>
      <c r="E17" s="55"/>
      <c r="F17" s="55"/>
      <c r="G17" s="55"/>
      <c r="H17" s="55"/>
      <c r="I17" s="55"/>
      <c r="J17" s="55"/>
      <c r="K17" s="55"/>
      <c r="L17" s="55"/>
      <c r="M17" s="55"/>
      <c r="N17" s="55"/>
      <c r="O17" s="55"/>
      <c r="P17" s="55"/>
      <c r="Q17" s="55"/>
      <c r="R17" s="55"/>
      <c r="S17" s="55"/>
      <c r="T17" s="55"/>
      <c r="U17" s="55"/>
      <c r="V17" s="54"/>
      <c r="W17" s="144"/>
      <c r="Y17" s="137"/>
    </row>
    <row r="18" spans="2:25">
      <c r="B18" s="54"/>
      <c r="C18" s="55"/>
      <c r="D18" s="55"/>
      <c r="E18" s="55"/>
      <c r="F18" s="55"/>
      <c r="G18" s="55"/>
      <c r="H18" s="55"/>
      <c r="I18" s="55"/>
      <c r="J18" s="55"/>
      <c r="K18" s="55"/>
      <c r="L18" s="55"/>
      <c r="M18" s="55"/>
      <c r="N18" s="55"/>
      <c r="O18" s="55"/>
      <c r="P18" s="55"/>
      <c r="Q18" s="55"/>
      <c r="R18" s="55"/>
      <c r="S18" s="55"/>
      <c r="T18" s="55"/>
      <c r="U18" s="55"/>
      <c r="V18" s="54"/>
      <c r="W18" s="144"/>
      <c r="Y18" s="137"/>
    </row>
    <row r="19" spans="2:25">
      <c r="B19" s="54"/>
      <c r="C19" s="55"/>
      <c r="D19" s="55"/>
      <c r="E19" s="55"/>
      <c r="F19" s="55"/>
      <c r="G19" s="55"/>
      <c r="H19" s="55"/>
      <c r="I19" s="55"/>
      <c r="J19" s="55"/>
      <c r="K19" s="55"/>
      <c r="L19" s="55"/>
      <c r="M19" s="55"/>
      <c r="N19" s="55"/>
      <c r="O19" s="55"/>
      <c r="P19" s="55"/>
      <c r="Q19" s="55"/>
      <c r="R19" s="55"/>
      <c r="S19" s="55"/>
      <c r="T19" s="55"/>
      <c r="U19" s="55"/>
      <c r="V19" s="54"/>
      <c r="W19" s="144"/>
      <c r="Y19" s="137"/>
    </row>
    <row r="20" spans="2:25">
      <c r="B20" s="54"/>
      <c r="C20" s="55"/>
      <c r="D20" s="55"/>
      <c r="E20" s="55"/>
      <c r="F20" s="55"/>
      <c r="G20" s="55"/>
      <c r="H20" s="55"/>
      <c r="I20" s="55"/>
      <c r="J20" s="55"/>
      <c r="K20" s="55"/>
      <c r="L20" s="55"/>
      <c r="M20" s="55"/>
      <c r="N20" s="55"/>
      <c r="O20" s="55"/>
      <c r="P20" s="55"/>
      <c r="Q20" s="55"/>
      <c r="R20" s="55"/>
      <c r="S20" s="55"/>
      <c r="T20" s="55"/>
      <c r="U20" s="55"/>
      <c r="V20" s="54"/>
      <c r="W20" s="144"/>
      <c r="Y20" s="137"/>
    </row>
    <row r="21" spans="2:25">
      <c r="B21" s="54"/>
      <c r="C21" s="55"/>
      <c r="D21" s="55"/>
      <c r="E21" s="55"/>
      <c r="F21" s="55"/>
      <c r="G21" s="55"/>
      <c r="H21" s="55"/>
      <c r="I21" s="55"/>
      <c r="J21" s="55"/>
      <c r="K21" s="55"/>
      <c r="L21" s="55"/>
      <c r="M21" s="55"/>
      <c r="N21" s="55"/>
      <c r="O21" s="55"/>
      <c r="P21" s="55"/>
      <c r="Q21" s="55"/>
      <c r="R21" s="55"/>
      <c r="S21" s="55"/>
      <c r="T21" s="55"/>
      <c r="U21" s="55"/>
      <c r="V21" s="54"/>
      <c r="W21" s="144"/>
      <c r="Y21" s="137"/>
    </row>
    <row r="22" spans="2:25">
      <c r="B22" s="54"/>
      <c r="C22" s="55"/>
      <c r="D22" s="55"/>
      <c r="E22" s="55"/>
      <c r="F22" s="55"/>
      <c r="G22" s="55"/>
      <c r="H22" s="55"/>
      <c r="I22" s="55"/>
      <c r="J22" s="55"/>
      <c r="K22" s="55"/>
      <c r="L22" s="55"/>
      <c r="M22" s="55"/>
      <c r="N22" s="55"/>
      <c r="O22" s="55"/>
      <c r="P22" s="55"/>
      <c r="Q22" s="55"/>
      <c r="R22" s="55"/>
      <c r="S22" s="55"/>
      <c r="T22" s="55"/>
      <c r="U22" s="55"/>
      <c r="V22" s="54"/>
      <c r="W22" s="144"/>
      <c r="Y22" s="137"/>
    </row>
    <row r="23" spans="2:25">
      <c r="B23" s="54"/>
      <c r="C23" s="55"/>
      <c r="D23" s="55"/>
      <c r="E23" s="55"/>
      <c r="F23" s="55"/>
      <c r="G23" s="55"/>
      <c r="H23" s="55"/>
      <c r="I23" s="55"/>
      <c r="J23" s="55"/>
      <c r="K23" s="55"/>
      <c r="L23" s="55"/>
      <c r="M23" s="55"/>
      <c r="N23" s="55"/>
      <c r="O23" s="55"/>
      <c r="P23" s="55"/>
      <c r="Q23" s="55"/>
      <c r="R23" s="55"/>
      <c r="S23" s="55"/>
      <c r="T23" s="55"/>
      <c r="U23" s="55"/>
      <c r="V23" s="54"/>
      <c r="W23" s="144"/>
      <c r="Y23" s="137"/>
    </row>
    <row r="24" spans="2:25">
      <c r="B24" s="54"/>
      <c r="C24" s="55"/>
      <c r="D24" s="55"/>
      <c r="E24" s="55"/>
      <c r="F24" s="55"/>
      <c r="G24" s="55"/>
      <c r="H24" s="55"/>
      <c r="I24" s="55"/>
      <c r="J24" s="55"/>
      <c r="K24" s="55"/>
      <c r="L24" s="55"/>
      <c r="M24" s="55"/>
      <c r="N24" s="55"/>
      <c r="O24" s="55"/>
      <c r="P24" s="55"/>
      <c r="Q24" s="55"/>
      <c r="R24" s="55"/>
      <c r="S24" s="55"/>
      <c r="T24" s="55"/>
      <c r="U24" s="55"/>
      <c r="V24" s="54"/>
      <c r="W24" s="144"/>
      <c r="Y24" s="137"/>
    </row>
    <row r="25" spans="2:25">
      <c r="B25" s="54"/>
      <c r="C25" s="55"/>
      <c r="D25" s="55"/>
      <c r="E25" s="55"/>
      <c r="F25" s="55"/>
      <c r="G25" s="55"/>
      <c r="H25" s="55"/>
      <c r="I25" s="55"/>
      <c r="J25" s="55"/>
      <c r="K25" s="55"/>
      <c r="L25" s="55"/>
      <c r="M25" s="55"/>
      <c r="N25" s="55"/>
      <c r="O25" s="55"/>
      <c r="P25" s="55"/>
      <c r="Q25" s="55"/>
      <c r="R25" s="55"/>
      <c r="S25" s="55"/>
      <c r="T25" s="55"/>
      <c r="U25" s="55"/>
      <c r="V25" s="54"/>
      <c r="W25" s="144"/>
      <c r="Y25" s="137"/>
    </row>
    <row r="26" spans="2:25">
      <c r="B26" s="54"/>
      <c r="C26" s="55"/>
      <c r="D26" s="55"/>
      <c r="E26" s="55"/>
      <c r="F26" s="55"/>
      <c r="G26" s="55"/>
      <c r="H26" s="55"/>
      <c r="I26" s="55"/>
      <c r="J26" s="55"/>
      <c r="K26" s="55"/>
      <c r="L26" s="55"/>
      <c r="M26" s="55"/>
      <c r="N26" s="55"/>
      <c r="O26" s="55"/>
      <c r="P26" s="55"/>
      <c r="Q26" s="55"/>
      <c r="R26" s="55"/>
      <c r="S26" s="55"/>
      <c r="T26" s="55"/>
      <c r="U26" s="55"/>
      <c r="V26" s="54"/>
      <c r="W26" s="144"/>
      <c r="Y26" s="137"/>
    </row>
    <row r="27" spans="2:25">
      <c r="B27" s="54"/>
      <c r="C27" s="55"/>
      <c r="D27" s="55"/>
      <c r="E27" s="55"/>
      <c r="F27" s="55"/>
      <c r="G27" s="55"/>
      <c r="H27" s="55"/>
      <c r="I27" s="55"/>
      <c r="J27" s="55"/>
      <c r="K27" s="55"/>
      <c r="L27" s="55"/>
      <c r="M27" s="55"/>
      <c r="N27" s="55"/>
      <c r="O27" s="55"/>
      <c r="P27" s="55"/>
      <c r="Q27" s="55"/>
      <c r="R27" s="55"/>
      <c r="S27" s="55"/>
      <c r="T27" s="55"/>
      <c r="U27" s="55"/>
      <c r="V27" s="54"/>
      <c r="W27" s="144"/>
      <c r="Y27" s="137"/>
    </row>
    <row r="28" spans="2:25">
      <c r="B28" s="54"/>
      <c r="C28" s="55"/>
      <c r="D28" s="55"/>
      <c r="E28" s="55"/>
      <c r="F28" s="55"/>
      <c r="G28" s="55"/>
      <c r="H28" s="55"/>
      <c r="I28" s="55"/>
      <c r="J28" s="55"/>
      <c r="K28" s="55"/>
      <c r="L28" s="55"/>
      <c r="M28" s="55"/>
      <c r="N28" s="55"/>
      <c r="O28" s="55"/>
      <c r="P28" s="55"/>
      <c r="Q28" s="55"/>
      <c r="R28" s="55"/>
      <c r="S28" s="55"/>
      <c r="T28" s="55"/>
      <c r="U28" s="55"/>
      <c r="V28" s="54"/>
      <c r="W28" s="144"/>
      <c r="Y28" s="137"/>
    </row>
    <row r="29" spans="2:25">
      <c r="B29" s="54"/>
      <c r="C29" s="55"/>
      <c r="D29" s="55"/>
      <c r="E29" s="55"/>
      <c r="F29" s="55"/>
      <c r="G29" s="55"/>
      <c r="H29" s="55"/>
      <c r="I29" s="55"/>
      <c r="J29" s="55"/>
      <c r="K29" s="55"/>
      <c r="L29" s="55"/>
      <c r="M29" s="55"/>
      <c r="N29" s="55"/>
      <c r="O29" s="55"/>
      <c r="P29" s="55"/>
      <c r="Q29" s="55"/>
      <c r="R29" s="55"/>
      <c r="S29" s="55"/>
      <c r="T29" s="55"/>
      <c r="U29" s="55"/>
      <c r="V29" s="54"/>
      <c r="W29" s="144"/>
      <c r="Y29" s="137"/>
    </row>
    <row r="30" spans="2:25">
      <c r="B30" s="54"/>
      <c r="C30" s="55"/>
      <c r="D30" s="55"/>
      <c r="E30" s="55"/>
      <c r="F30" s="55"/>
      <c r="G30" s="55"/>
      <c r="H30" s="55"/>
      <c r="I30" s="55"/>
      <c r="J30" s="55"/>
      <c r="K30" s="55"/>
      <c r="L30" s="55"/>
      <c r="M30" s="55"/>
      <c r="N30" s="55"/>
      <c r="O30" s="55"/>
      <c r="P30" s="55"/>
      <c r="Q30" s="55"/>
      <c r="R30" s="55"/>
      <c r="S30" s="55"/>
      <c r="T30" s="55"/>
      <c r="U30" s="55"/>
      <c r="V30" s="54"/>
      <c r="W30" s="144"/>
      <c r="Y30" s="137"/>
    </row>
    <row r="31" spans="2:25">
      <c r="B31" s="54"/>
      <c r="C31" s="55"/>
      <c r="D31" s="55"/>
      <c r="E31" s="55"/>
      <c r="F31" s="55"/>
      <c r="G31" s="55"/>
      <c r="H31" s="55"/>
      <c r="I31" s="55"/>
      <c r="J31" s="55"/>
      <c r="K31" s="55"/>
      <c r="L31" s="55"/>
      <c r="M31" s="55"/>
      <c r="N31" s="55"/>
      <c r="O31" s="55"/>
      <c r="P31" s="55"/>
      <c r="Q31" s="55"/>
      <c r="R31" s="55"/>
      <c r="S31" s="55"/>
      <c r="T31" s="55"/>
      <c r="U31" s="55"/>
      <c r="V31" s="54"/>
      <c r="W31" s="144"/>
      <c r="Y31" s="137"/>
    </row>
    <row r="32" spans="2:25">
      <c r="B32" s="54"/>
      <c r="C32" s="55"/>
      <c r="D32" s="55"/>
      <c r="E32" s="55"/>
      <c r="F32" s="55"/>
      <c r="G32" s="55"/>
      <c r="H32" s="55"/>
      <c r="I32" s="55"/>
      <c r="J32" s="55"/>
      <c r="K32" s="55"/>
      <c r="L32" s="55"/>
      <c r="M32" s="55"/>
      <c r="N32" s="55"/>
      <c r="O32" s="55"/>
      <c r="P32" s="55"/>
      <c r="Q32" s="55"/>
      <c r="R32" s="55"/>
      <c r="S32" s="55"/>
      <c r="T32" s="55"/>
      <c r="U32" s="55"/>
      <c r="V32" s="54"/>
      <c r="W32" s="144"/>
      <c r="Y32" s="137"/>
    </row>
    <row r="33" spans="2:25">
      <c r="B33" s="54"/>
      <c r="C33" s="55"/>
      <c r="D33" s="55"/>
      <c r="E33" s="55"/>
      <c r="F33" s="55"/>
      <c r="G33" s="55"/>
      <c r="H33" s="55"/>
      <c r="I33" s="55"/>
      <c r="J33" s="55"/>
      <c r="K33" s="55"/>
      <c r="L33" s="55"/>
      <c r="M33" s="55"/>
      <c r="N33" s="55"/>
      <c r="O33" s="55"/>
      <c r="P33" s="55"/>
      <c r="Q33" s="55"/>
      <c r="R33" s="55"/>
      <c r="S33" s="55"/>
      <c r="T33" s="55"/>
      <c r="U33" s="55"/>
      <c r="V33" s="54"/>
      <c r="W33" s="144"/>
      <c r="Y33" s="137"/>
    </row>
    <row r="34" spans="2:25">
      <c r="B34" s="54"/>
      <c r="C34" s="55"/>
      <c r="D34" s="55"/>
      <c r="E34" s="55"/>
      <c r="F34" s="55"/>
      <c r="G34" s="55"/>
      <c r="H34" s="55"/>
      <c r="I34" s="55"/>
      <c r="J34" s="55"/>
      <c r="K34" s="55"/>
      <c r="L34" s="55"/>
      <c r="M34" s="55"/>
      <c r="N34" s="55"/>
      <c r="O34" s="55"/>
      <c r="P34" s="55"/>
      <c r="Q34" s="55"/>
      <c r="R34" s="55"/>
      <c r="S34" s="55"/>
      <c r="T34" s="55"/>
      <c r="U34" s="55"/>
      <c r="V34" s="54"/>
      <c r="W34" s="144"/>
    </row>
    <row r="35" spans="2:25">
      <c r="B35" s="54"/>
      <c r="C35" s="55"/>
      <c r="D35" s="55"/>
      <c r="E35" s="55"/>
      <c r="F35" s="55"/>
      <c r="G35" s="55"/>
      <c r="H35" s="55"/>
      <c r="I35" s="55"/>
      <c r="J35" s="55"/>
      <c r="K35" s="55"/>
      <c r="L35" s="55"/>
      <c r="M35" s="55"/>
      <c r="N35" s="55"/>
      <c r="O35" s="55"/>
      <c r="P35" s="55"/>
      <c r="Q35" s="55"/>
      <c r="R35" s="55"/>
      <c r="S35" s="55"/>
      <c r="T35" s="55"/>
      <c r="U35" s="55"/>
      <c r="V35" s="54"/>
      <c r="W35" s="144"/>
    </row>
    <row r="36" spans="2:25">
      <c r="B36" s="54"/>
      <c r="C36" s="55"/>
      <c r="D36" s="55"/>
      <c r="E36" s="55"/>
      <c r="F36" s="55"/>
      <c r="G36" s="55"/>
      <c r="H36" s="55"/>
      <c r="I36" s="55"/>
      <c r="J36" s="55"/>
      <c r="K36" s="55"/>
      <c r="L36" s="55"/>
      <c r="M36" s="55"/>
      <c r="N36" s="55"/>
      <c r="O36" s="55"/>
      <c r="P36" s="55"/>
      <c r="Q36" s="55"/>
      <c r="R36" s="55"/>
      <c r="S36" s="55"/>
      <c r="T36" s="55"/>
      <c r="U36" s="55"/>
      <c r="V36" s="54"/>
      <c r="W36" s="144"/>
    </row>
    <row r="37" spans="2:25">
      <c r="B37" s="54"/>
      <c r="C37" s="55"/>
      <c r="D37" s="55"/>
      <c r="E37" s="55"/>
      <c r="F37" s="55"/>
      <c r="G37" s="55"/>
      <c r="H37" s="55"/>
      <c r="I37" s="55"/>
      <c r="J37" s="55"/>
      <c r="K37" s="55"/>
      <c r="L37" s="55"/>
      <c r="M37" s="55"/>
      <c r="N37" s="55"/>
      <c r="O37" s="55"/>
      <c r="P37" s="55"/>
      <c r="Q37" s="55"/>
      <c r="R37" s="55"/>
      <c r="S37" s="55"/>
      <c r="T37" s="55"/>
      <c r="U37" s="55"/>
      <c r="V37" s="54"/>
      <c r="W37" s="144"/>
    </row>
    <row r="38" spans="2:25">
      <c r="B38" s="54"/>
      <c r="C38" s="55"/>
      <c r="D38" s="55"/>
      <c r="E38" s="55"/>
      <c r="F38" s="55"/>
      <c r="G38" s="55"/>
      <c r="H38" s="55"/>
      <c r="I38" s="55"/>
      <c r="J38" s="55"/>
      <c r="K38" s="55"/>
      <c r="L38" s="55"/>
      <c r="M38" s="55"/>
      <c r="N38" s="55"/>
      <c r="O38" s="55"/>
      <c r="P38" s="55"/>
      <c r="Q38" s="55"/>
      <c r="R38" s="55"/>
      <c r="S38" s="55"/>
      <c r="T38" s="55"/>
      <c r="U38" s="55"/>
      <c r="V38" s="54"/>
      <c r="W38" s="144"/>
    </row>
    <row r="39" spans="2:25">
      <c r="B39" s="54"/>
      <c r="C39" s="55"/>
      <c r="D39" s="55"/>
      <c r="E39" s="55"/>
      <c r="F39" s="55"/>
      <c r="G39" s="55"/>
      <c r="H39" s="55"/>
      <c r="I39" s="55"/>
      <c r="J39" s="55"/>
      <c r="K39" s="55"/>
      <c r="L39" s="55"/>
      <c r="M39" s="55"/>
      <c r="N39" s="55"/>
      <c r="O39" s="55"/>
      <c r="P39" s="55"/>
      <c r="Q39" s="55"/>
      <c r="R39" s="55"/>
      <c r="S39" s="55"/>
      <c r="T39" s="55"/>
      <c r="U39" s="55"/>
      <c r="V39" s="54"/>
      <c r="W39" s="144"/>
    </row>
    <row r="40" spans="2:25">
      <c r="B40" s="54"/>
      <c r="C40" s="55"/>
      <c r="D40" s="55"/>
      <c r="E40" s="55"/>
      <c r="F40" s="55"/>
      <c r="G40" s="55"/>
      <c r="H40" s="55"/>
      <c r="I40" s="55"/>
      <c r="J40" s="55"/>
      <c r="K40" s="55"/>
      <c r="L40" s="55"/>
      <c r="M40" s="55"/>
      <c r="N40" s="55"/>
      <c r="O40" s="55"/>
      <c r="P40" s="55"/>
      <c r="Q40" s="55"/>
      <c r="R40" s="55"/>
      <c r="S40" s="55"/>
      <c r="T40" s="55"/>
      <c r="U40" s="55"/>
      <c r="V40" s="54"/>
      <c r="W40" s="144"/>
    </row>
    <row r="41" spans="2:25">
      <c r="B41" s="54"/>
      <c r="C41" s="55"/>
      <c r="D41" s="55"/>
      <c r="E41" s="55"/>
      <c r="F41" s="55"/>
      <c r="G41" s="55"/>
      <c r="H41" s="55"/>
      <c r="I41" s="55"/>
      <c r="J41" s="55"/>
      <c r="K41" s="55"/>
      <c r="L41" s="55"/>
      <c r="M41" s="55"/>
      <c r="N41" s="55"/>
      <c r="O41" s="55"/>
      <c r="P41" s="55"/>
      <c r="Q41" s="55"/>
      <c r="R41" s="55"/>
      <c r="S41" s="55"/>
      <c r="T41" s="55"/>
      <c r="U41" s="55"/>
      <c r="V41" s="54"/>
      <c r="W41" s="144"/>
    </row>
    <row r="42" spans="2:25">
      <c r="B42" s="54"/>
      <c r="C42" s="55"/>
      <c r="D42" s="55"/>
      <c r="E42" s="55"/>
      <c r="F42" s="55"/>
      <c r="G42" s="55"/>
      <c r="H42" s="55"/>
      <c r="I42" s="55"/>
      <c r="J42" s="55"/>
      <c r="K42" s="55"/>
      <c r="L42" s="55"/>
      <c r="M42" s="55"/>
      <c r="N42" s="55"/>
      <c r="O42" s="55"/>
      <c r="P42" s="55"/>
      <c r="Q42" s="55"/>
      <c r="R42" s="55"/>
      <c r="S42" s="55"/>
      <c r="T42" s="55"/>
      <c r="U42" s="55"/>
      <c r="V42" s="54"/>
      <c r="W42" s="144"/>
    </row>
    <row r="43" spans="2:25">
      <c r="B43" s="54"/>
      <c r="C43" s="55"/>
      <c r="D43" s="55"/>
      <c r="E43" s="55"/>
      <c r="F43" s="55"/>
      <c r="G43" s="55"/>
      <c r="H43" s="55"/>
      <c r="I43" s="55"/>
      <c r="J43" s="55"/>
      <c r="K43" s="55"/>
      <c r="L43" s="55"/>
      <c r="M43" s="55"/>
      <c r="N43" s="55"/>
      <c r="O43" s="55"/>
      <c r="P43" s="55"/>
      <c r="Q43" s="55"/>
      <c r="R43" s="55"/>
      <c r="S43" s="55"/>
      <c r="T43" s="55"/>
      <c r="U43" s="55"/>
      <c r="V43" s="54"/>
      <c r="W43" s="144"/>
    </row>
    <row r="44" spans="2:25">
      <c r="B44" s="54"/>
      <c r="C44" s="55"/>
      <c r="D44" s="55"/>
      <c r="E44" s="55"/>
      <c r="F44" s="55"/>
      <c r="G44" s="55"/>
      <c r="H44" s="55"/>
      <c r="I44" s="55"/>
      <c r="J44" s="55"/>
      <c r="K44" s="55"/>
      <c r="L44" s="55"/>
      <c r="M44" s="55"/>
      <c r="N44" s="55"/>
      <c r="O44" s="55"/>
      <c r="P44" s="55"/>
      <c r="Q44" s="55"/>
      <c r="R44" s="55"/>
      <c r="S44" s="55"/>
      <c r="T44" s="55"/>
      <c r="U44" s="55"/>
      <c r="V44" s="54"/>
      <c r="W44" s="144"/>
    </row>
    <row r="45" spans="2:25">
      <c r="B45" s="54"/>
      <c r="C45" s="55"/>
      <c r="D45" s="55"/>
      <c r="E45" s="55"/>
      <c r="F45" s="55"/>
      <c r="G45" s="55"/>
      <c r="H45" s="55"/>
      <c r="I45" s="55"/>
      <c r="J45" s="55"/>
      <c r="K45" s="55"/>
      <c r="L45" s="55"/>
      <c r="M45" s="55"/>
      <c r="N45" s="55"/>
      <c r="O45" s="55"/>
      <c r="P45" s="55"/>
      <c r="Q45" s="55"/>
      <c r="R45" s="55"/>
      <c r="S45" s="55"/>
      <c r="T45" s="55"/>
      <c r="U45" s="55"/>
      <c r="V45" s="54"/>
      <c r="W45" s="144"/>
    </row>
    <row r="46" spans="2:25">
      <c r="B46" s="54"/>
      <c r="C46" s="55"/>
      <c r="D46" s="55"/>
      <c r="E46" s="55"/>
      <c r="F46" s="55"/>
      <c r="G46" s="55"/>
      <c r="H46" s="55"/>
      <c r="I46" s="55"/>
      <c r="J46" s="55"/>
      <c r="K46" s="55"/>
      <c r="L46" s="55"/>
      <c r="M46" s="55"/>
      <c r="N46" s="55"/>
      <c r="O46" s="55"/>
      <c r="P46" s="55"/>
      <c r="Q46" s="55"/>
      <c r="R46" s="55"/>
      <c r="S46" s="55"/>
      <c r="T46" s="55"/>
      <c r="U46" s="55"/>
      <c r="V46" s="54"/>
      <c r="W46" s="144"/>
    </row>
    <row r="47" spans="2:25">
      <c r="B47" s="54"/>
      <c r="C47" s="55"/>
      <c r="D47" s="55"/>
      <c r="E47" s="55"/>
      <c r="F47" s="55"/>
      <c r="G47" s="55"/>
      <c r="H47" s="55"/>
      <c r="I47" s="55"/>
      <c r="J47" s="55"/>
      <c r="K47" s="55"/>
      <c r="L47" s="55"/>
      <c r="M47" s="55"/>
      <c r="N47" s="55"/>
      <c r="O47" s="55"/>
      <c r="P47" s="55"/>
      <c r="Q47" s="55"/>
      <c r="R47" s="55"/>
      <c r="S47" s="55"/>
      <c r="T47" s="55"/>
      <c r="U47" s="55"/>
      <c r="V47" s="54"/>
      <c r="W47" s="144"/>
    </row>
    <row r="48" spans="2:25">
      <c r="B48" s="54"/>
      <c r="C48" s="55"/>
      <c r="D48" s="55"/>
      <c r="E48" s="55"/>
      <c r="F48" s="55"/>
      <c r="G48" s="55"/>
      <c r="H48" s="55"/>
      <c r="I48" s="55"/>
      <c r="J48" s="55"/>
      <c r="K48" s="55"/>
      <c r="L48" s="55"/>
      <c r="M48" s="55"/>
      <c r="N48" s="55"/>
      <c r="O48" s="55"/>
      <c r="P48" s="55"/>
      <c r="Q48" s="55"/>
      <c r="R48" s="55"/>
      <c r="S48" s="55"/>
      <c r="T48" s="55"/>
      <c r="U48" s="55"/>
      <c r="V48" s="54"/>
      <c r="W48" s="144"/>
    </row>
    <row r="49" spans="2:23">
      <c r="B49" s="54"/>
      <c r="C49" s="55"/>
      <c r="D49" s="55"/>
      <c r="E49" s="55"/>
      <c r="F49" s="55"/>
      <c r="G49" s="55"/>
      <c r="H49" s="55"/>
      <c r="I49" s="55"/>
      <c r="J49" s="55"/>
      <c r="K49" s="55"/>
      <c r="L49" s="55"/>
      <c r="M49" s="55"/>
      <c r="N49" s="55"/>
      <c r="O49" s="55"/>
      <c r="P49" s="55"/>
      <c r="Q49" s="55"/>
      <c r="R49" s="55"/>
      <c r="S49" s="55"/>
      <c r="T49" s="55"/>
      <c r="U49" s="55"/>
      <c r="V49" s="54"/>
      <c r="W49" s="144"/>
    </row>
    <row r="50" spans="2:23">
      <c r="B50" s="54"/>
      <c r="C50" s="55"/>
      <c r="D50" s="55"/>
      <c r="E50" s="55"/>
      <c r="F50" s="55"/>
      <c r="G50" s="55"/>
      <c r="H50" s="55"/>
      <c r="I50" s="55"/>
      <c r="J50" s="55"/>
      <c r="K50" s="55"/>
      <c r="L50" s="55"/>
      <c r="M50" s="55"/>
      <c r="N50" s="55"/>
      <c r="O50" s="55"/>
      <c r="P50" s="55"/>
      <c r="Q50" s="55"/>
      <c r="R50" s="55"/>
      <c r="S50" s="55"/>
      <c r="T50" s="55"/>
      <c r="U50" s="55"/>
      <c r="V50" s="54"/>
      <c r="W50" s="144"/>
    </row>
    <row r="51" spans="2:23">
      <c r="B51" s="54"/>
      <c r="C51" s="55"/>
      <c r="D51" s="55"/>
      <c r="E51" s="55"/>
      <c r="F51" s="55"/>
      <c r="G51" s="55"/>
      <c r="H51" s="55"/>
      <c r="I51" s="55"/>
      <c r="J51" s="55"/>
      <c r="K51" s="55"/>
      <c r="L51" s="55"/>
      <c r="M51" s="55"/>
      <c r="N51" s="55"/>
      <c r="O51" s="55"/>
      <c r="P51" s="55"/>
      <c r="Q51" s="55"/>
      <c r="R51" s="55"/>
      <c r="S51" s="55"/>
      <c r="T51" s="55"/>
      <c r="U51" s="55"/>
      <c r="V51" s="54"/>
      <c r="W51" s="144"/>
    </row>
    <row r="52" spans="2:23">
      <c r="B52" s="54"/>
      <c r="C52" s="55"/>
      <c r="D52" s="55"/>
      <c r="E52" s="55"/>
      <c r="F52" s="55"/>
      <c r="G52" s="55"/>
      <c r="H52" s="55"/>
      <c r="I52" s="55"/>
      <c r="J52" s="55"/>
      <c r="K52" s="55"/>
      <c r="L52" s="55"/>
      <c r="M52" s="55"/>
      <c r="N52" s="55"/>
      <c r="O52" s="55"/>
      <c r="P52" s="55"/>
      <c r="Q52" s="55"/>
      <c r="R52" s="55"/>
      <c r="S52" s="55"/>
      <c r="T52" s="55"/>
      <c r="U52" s="55"/>
      <c r="V52" s="54"/>
      <c r="W52" s="144"/>
    </row>
    <row r="53" spans="2:23">
      <c r="B53" s="54"/>
      <c r="C53" s="55"/>
      <c r="D53" s="55"/>
      <c r="E53" s="55"/>
      <c r="F53" s="55"/>
      <c r="G53" s="55"/>
      <c r="H53" s="55"/>
      <c r="I53" s="55"/>
      <c r="J53" s="55"/>
      <c r="K53" s="55"/>
      <c r="L53" s="55"/>
      <c r="M53" s="55"/>
      <c r="N53" s="55"/>
      <c r="O53" s="55"/>
      <c r="P53" s="55"/>
      <c r="Q53" s="55"/>
      <c r="R53" s="55"/>
      <c r="S53" s="55"/>
      <c r="T53" s="55"/>
      <c r="U53" s="55"/>
      <c r="V53" s="54"/>
      <c r="W53" s="144"/>
    </row>
    <row r="54" spans="2:23">
      <c r="B54" s="54"/>
      <c r="C54" s="55"/>
      <c r="D54" s="55"/>
      <c r="E54" s="55"/>
      <c r="F54" s="55"/>
      <c r="G54" s="55"/>
      <c r="H54" s="55"/>
      <c r="I54" s="55"/>
      <c r="J54" s="55"/>
      <c r="K54" s="55"/>
      <c r="L54" s="55"/>
      <c r="M54" s="55"/>
      <c r="N54" s="55"/>
      <c r="O54" s="55"/>
      <c r="P54" s="55"/>
      <c r="Q54" s="55"/>
      <c r="R54" s="55"/>
      <c r="S54" s="55"/>
      <c r="T54" s="55"/>
      <c r="U54" s="55"/>
      <c r="V54" s="54"/>
      <c r="W54" s="144"/>
    </row>
    <row r="55" spans="2:23">
      <c r="B55" s="54"/>
      <c r="C55" s="55"/>
      <c r="D55" s="55"/>
      <c r="E55" s="55"/>
      <c r="F55" s="55"/>
      <c r="G55" s="55"/>
      <c r="H55" s="55"/>
      <c r="I55" s="55"/>
      <c r="J55" s="55"/>
      <c r="K55" s="55"/>
      <c r="L55" s="55"/>
      <c r="M55" s="55"/>
      <c r="N55" s="55"/>
      <c r="O55" s="55"/>
      <c r="P55" s="55"/>
      <c r="Q55" s="55"/>
      <c r="R55" s="55"/>
      <c r="S55" s="55"/>
      <c r="T55" s="55"/>
      <c r="U55" s="55"/>
      <c r="V55" s="54"/>
      <c r="W55" s="144"/>
    </row>
    <row r="56" spans="2:23">
      <c r="B56" s="54"/>
      <c r="C56" s="55"/>
      <c r="D56" s="55"/>
      <c r="E56" s="55"/>
      <c r="F56" s="55"/>
      <c r="G56" s="55"/>
      <c r="H56" s="55"/>
      <c r="I56" s="55"/>
      <c r="J56" s="55"/>
      <c r="K56" s="55"/>
      <c r="L56" s="55"/>
      <c r="M56" s="55"/>
      <c r="N56" s="55"/>
      <c r="O56" s="55"/>
      <c r="P56" s="55"/>
      <c r="Q56" s="55"/>
      <c r="R56" s="55"/>
      <c r="S56" s="55"/>
      <c r="T56" s="55"/>
      <c r="U56" s="55"/>
      <c r="V56" s="54"/>
      <c r="W56" s="144"/>
    </row>
    <row r="57" spans="2:23">
      <c r="B57" s="54"/>
      <c r="C57" s="55"/>
      <c r="D57" s="55"/>
      <c r="E57" s="55"/>
      <c r="F57" s="55"/>
      <c r="G57" s="55"/>
      <c r="H57" s="55"/>
      <c r="I57" s="55"/>
      <c r="J57" s="55"/>
      <c r="K57" s="55"/>
      <c r="L57" s="55"/>
      <c r="M57" s="55"/>
      <c r="N57" s="55"/>
      <c r="O57" s="55"/>
      <c r="P57" s="55"/>
      <c r="Q57" s="55"/>
      <c r="R57" s="55"/>
      <c r="S57" s="55"/>
      <c r="T57" s="55"/>
      <c r="U57" s="55"/>
      <c r="V57" s="54"/>
      <c r="W57" s="144"/>
    </row>
    <row r="58" spans="2:23">
      <c r="B58" s="54"/>
      <c r="C58" s="55"/>
      <c r="D58" s="55"/>
      <c r="E58" s="55"/>
      <c r="F58" s="55"/>
      <c r="G58" s="55"/>
      <c r="H58" s="55"/>
      <c r="I58" s="55"/>
      <c r="J58" s="55"/>
      <c r="K58" s="55"/>
      <c r="L58" s="55"/>
      <c r="M58" s="55"/>
      <c r="N58" s="55"/>
      <c r="O58" s="55"/>
      <c r="P58" s="55"/>
      <c r="Q58" s="55"/>
      <c r="R58" s="55"/>
      <c r="S58" s="55"/>
      <c r="T58" s="55"/>
      <c r="U58" s="55"/>
      <c r="V58" s="54"/>
      <c r="W58" s="144"/>
    </row>
    <row r="59" spans="2:23">
      <c r="W59" s="144"/>
    </row>
    <row r="60" spans="2:23">
      <c r="W60" s="144"/>
    </row>
    <row r="61" spans="2:23">
      <c r="W61" s="144"/>
    </row>
    <row r="62" spans="2:23">
      <c r="W62" s="144"/>
    </row>
    <row r="63" spans="2:23">
      <c r="W63" s="144"/>
    </row>
    <row r="64" spans="2:23">
      <c r="W64" s="144"/>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N8:N13 Q8:R13 T8:U13" xr:uid="{5705F13F-41B2-4ABD-99C2-CF76F7A0F75D}">
      <formula1>OR(AND(ISNUMBER(N8), N8&gt;=0), N8 ="NA")</formula1>
    </dataValidation>
  </dataValidations>
  <pageMargins left="0.7" right="0.7" top="0.75" bottom="0.75" header="0.3" footer="0.3"/>
  <pageSetup paperSize="3" scale="2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F22C-A50D-4E04-8E00-101EC3CC5877}">
  <sheetPr>
    <pageSetUpPr fitToPage="1"/>
  </sheetPr>
  <dimension ref="B1:AC98"/>
  <sheetViews>
    <sheetView view="pageBreakPreview" zoomScale="85" zoomScaleNormal="90" zoomScaleSheetLayoutView="85" zoomScalePageLayoutView="20" workbookViewId="0">
      <pane xSplit="5" ySplit="7" topLeftCell="U99" activePane="bottomRight" state="frozen"/>
      <selection pane="bottomRight" activeCell="U1" sqref="U1"/>
      <selection pane="bottomLeft"/>
      <selection pane="topRight"/>
    </sheetView>
  </sheetViews>
  <sheetFormatPr defaultColWidth="9.140625" defaultRowHeight="14.45" outlineLevelCol="1"/>
  <cols>
    <col min="1" max="1" width="5.42578125" style="7" customWidth="1"/>
    <col min="2" max="2" width="32.42578125" style="7" customWidth="1"/>
    <col min="3" max="3" width="41.140625" style="1" bestFit="1" customWidth="1"/>
    <col min="4" max="4" width="12.140625" style="7" customWidth="1"/>
    <col min="5" max="5" width="57.42578125" style="7" customWidth="1"/>
    <col min="6" max="6" width="20.85546875" style="7" customWidth="1"/>
    <col min="7" max="10" width="9.42578125" style="7" customWidth="1"/>
    <col min="11" max="11" width="10.140625" style="7" customWidth="1"/>
    <col min="12" max="14" width="9.140625" style="7"/>
    <col min="15" max="19" width="9.140625" style="7" customWidth="1"/>
    <col min="20" max="20" width="5.42578125" style="7" bestFit="1" customWidth="1" outlineLevel="1"/>
    <col min="21" max="27" width="9.140625" style="7" customWidth="1" outlineLevel="1"/>
    <col min="28" max="28" width="66.140625" style="1" customWidth="1"/>
    <col min="29" max="29" width="52.42578125" style="7" customWidth="1"/>
    <col min="30" max="16384" width="9.140625" style="7"/>
  </cols>
  <sheetData>
    <row r="1" spans="2:29" ht="15" thickBot="1"/>
    <row r="2" spans="2:29">
      <c r="B2" s="13" t="s">
        <v>20</v>
      </c>
      <c r="C2" s="16" t="str">
        <f>IF('Quarterly Submission Guide'!$D$20 = "", "",'Quarterly Submission Guide'!$D$20)</f>
        <v>Southern California Edison Company</v>
      </c>
      <c r="D2" s="35" t="s">
        <v>122</v>
      </c>
    </row>
    <row r="3" spans="2:29">
      <c r="B3" s="14" t="s">
        <v>123</v>
      </c>
      <c r="C3" s="12">
        <v>7.1</v>
      </c>
      <c r="D3" s="41" t="s">
        <v>124</v>
      </c>
    </row>
    <row r="4" spans="2:29" ht="15" thickBot="1">
      <c r="B4" s="15" t="s">
        <v>26</v>
      </c>
      <c r="C4" s="23">
        <f>'Quarterly Submission Guide'!D24</f>
        <v>44774</v>
      </c>
      <c r="D4" s="7" t="s">
        <v>408</v>
      </c>
    </row>
    <row r="5" spans="2:29">
      <c r="B5" s="1"/>
      <c r="C5" s="7"/>
      <c r="G5" s="31" t="s">
        <v>409</v>
      </c>
      <c r="H5" s="31"/>
      <c r="I5" s="31"/>
      <c r="J5" s="31"/>
      <c r="K5" s="31"/>
      <c r="L5" s="31"/>
      <c r="M5" s="31"/>
      <c r="N5" s="31"/>
      <c r="O5" s="31"/>
      <c r="P5" s="31"/>
      <c r="Q5" s="31"/>
      <c r="R5" s="31"/>
      <c r="S5" s="31"/>
      <c r="T5" s="31"/>
      <c r="U5" s="31"/>
      <c r="V5" s="32" t="s">
        <v>410</v>
      </c>
      <c r="W5" s="32"/>
      <c r="X5" s="32"/>
      <c r="Y5" s="32"/>
      <c r="Z5" s="32"/>
      <c r="AA5" s="32"/>
    </row>
    <row r="6" spans="2:29" ht="18" customHeight="1">
      <c r="B6" s="171" t="s">
        <v>411</v>
      </c>
      <c r="C6" s="2"/>
      <c r="D6" s="2"/>
      <c r="F6" s="2"/>
      <c r="G6" s="2"/>
      <c r="H6" s="2"/>
      <c r="I6" s="2"/>
      <c r="J6" s="2"/>
      <c r="K6" s="2"/>
      <c r="L6" s="158">
        <v>1</v>
      </c>
      <c r="M6" s="158">
        <v>2</v>
      </c>
      <c r="N6" s="158">
        <v>3</v>
      </c>
      <c r="O6" s="158">
        <v>4</v>
      </c>
      <c r="P6" s="158">
        <v>1</v>
      </c>
      <c r="Q6" s="158">
        <v>2</v>
      </c>
      <c r="R6" s="158">
        <v>3</v>
      </c>
      <c r="S6" s="158">
        <v>4</v>
      </c>
      <c r="T6" s="158">
        <v>1</v>
      </c>
      <c r="U6" s="158">
        <v>2</v>
      </c>
      <c r="V6" s="158">
        <v>3</v>
      </c>
      <c r="W6" s="158">
        <v>4</v>
      </c>
      <c r="X6" s="158">
        <v>1</v>
      </c>
      <c r="Y6" s="158">
        <v>2</v>
      </c>
      <c r="Z6" s="158">
        <v>3</v>
      </c>
      <c r="AA6" s="158">
        <v>4</v>
      </c>
      <c r="AB6" s="6"/>
      <c r="AC6" s="2"/>
    </row>
    <row r="7" spans="2:29">
      <c r="B7" s="4" t="s">
        <v>412</v>
      </c>
      <c r="C7" s="4" t="s">
        <v>413</v>
      </c>
      <c r="D7" s="5" t="s">
        <v>30</v>
      </c>
      <c r="E7" s="5" t="s">
        <v>414</v>
      </c>
      <c r="F7" s="5" t="s">
        <v>415</v>
      </c>
      <c r="G7" s="5">
        <v>2015</v>
      </c>
      <c r="H7" s="5">
        <v>2016</v>
      </c>
      <c r="I7" s="5">
        <v>2017</v>
      </c>
      <c r="J7" s="5">
        <v>2018</v>
      </c>
      <c r="K7" s="5">
        <v>2019</v>
      </c>
      <c r="L7" s="5">
        <v>2020</v>
      </c>
      <c r="M7" s="5">
        <v>2020</v>
      </c>
      <c r="N7" s="5">
        <v>2020</v>
      </c>
      <c r="O7" s="5">
        <v>2020</v>
      </c>
      <c r="P7" s="5">
        <v>2021</v>
      </c>
      <c r="Q7" s="5">
        <v>2021</v>
      </c>
      <c r="R7" s="5">
        <v>2021</v>
      </c>
      <c r="S7" s="5">
        <v>2021</v>
      </c>
      <c r="T7" s="5">
        <v>2022</v>
      </c>
      <c r="U7" s="5">
        <v>2022</v>
      </c>
      <c r="V7" s="5">
        <v>2022</v>
      </c>
      <c r="W7" s="5">
        <v>2022</v>
      </c>
      <c r="X7" s="5">
        <v>2023</v>
      </c>
      <c r="Y7" s="5">
        <v>2023</v>
      </c>
      <c r="Z7" s="5">
        <v>2023</v>
      </c>
      <c r="AA7" s="5">
        <v>2023</v>
      </c>
      <c r="AB7" s="4" t="s">
        <v>126</v>
      </c>
      <c r="AC7" s="5" t="s">
        <v>127</v>
      </c>
    </row>
    <row r="8" spans="2:29">
      <c r="B8" s="7" t="s">
        <v>416</v>
      </c>
      <c r="C8" s="29" t="s">
        <v>417</v>
      </c>
      <c r="D8" s="8" t="s">
        <v>33</v>
      </c>
      <c r="E8" s="11" t="s">
        <v>418</v>
      </c>
      <c r="F8" s="165" t="s">
        <v>0</v>
      </c>
      <c r="G8" s="583">
        <v>291</v>
      </c>
      <c r="H8" s="583">
        <v>539</v>
      </c>
      <c r="I8" s="583">
        <v>758</v>
      </c>
      <c r="J8" s="583">
        <v>349</v>
      </c>
      <c r="K8" s="583">
        <v>426</v>
      </c>
      <c r="L8" s="584">
        <v>86</v>
      </c>
      <c r="M8" s="584">
        <v>103</v>
      </c>
      <c r="N8" s="584">
        <v>80</v>
      </c>
      <c r="O8" s="584">
        <v>156</v>
      </c>
      <c r="P8" s="584">
        <v>168</v>
      </c>
      <c r="Q8" s="584">
        <v>70</v>
      </c>
      <c r="R8" s="584">
        <v>57</v>
      </c>
      <c r="S8" s="585">
        <v>132</v>
      </c>
      <c r="T8" s="585">
        <v>95</v>
      </c>
      <c r="U8" s="248">
        <v>39</v>
      </c>
      <c r="V8" s="262">
        <v>60.88924325</v>
      </c>
      <c r="W8" s="262">
        <v>93.27605921</v>
      </c>
      <c r="X8" s="263">
        <v>84.417627821113101</v>
      </c>
      <c r="Y8" s="263">
        <v>58.734572612960399</v>
      </c>
      <c r="Z8" s="263">
        <v>59.508621147054598</v>
      </c>
      <c r="AA8" s="263">
        <v>91.180980780243203</v>
      </c>
      <c r="AB8" s="161" t="s">
        <v>419</v>
      </c>
      <c r="AC8" s="51"/>
    </row>
    <row r="9" spans="2:29">
      <c r="B9" s="30"/>
      <c r="C9" s="30"/>
      <c r="D9" s="9" t="s">
        <v>44</v>
      </c>
      <c r="E9" s="11" t="s">
        <v>420</v>
      </c>
      <c r="F9" s="165" t="s">
        <v>0</v>
      </c>
      <c r="G9" s="586">
        <v>74</v>
      </c>
      <c r="H9" s="586">
        <v>66</v>
      </c>
      <c r="I9" s="586">
        <v>68</v>
      </c>
      <c r="J9" s="586">
        <v>59</v>
      </c>
      <c r="K9" s="586">
        <v>39</v>
      </c>
      <c r="L9" s="587">
        <v>10</v>
      </c>
      <c r="M9" s="587">
        <v>19</v>
      </c>
      <c r="N9" s="587">
        <v>28</v>
      </c>
      <c r="O9" s="587">
        <v>11</v>
      </c>
      <c r="P9" s="587">
        <v>13</v>
      </c>
      <c r="Q9" s="587">
        <v>13</v>
      </c>
      <c r="R9" s="587">
        <v>11</v>
      </c>
      <c r="S9" s="587">
        <v>15</v>
      </c>
      <c r="T9" s="585">
        <v>7</v>
      </c>
      <c r="U9" s="248">
        <v>6</v>
      </c>
      <c r="V9" s="262">
        <v>12.78987708</v>
      </c>
      <c r="W9" s="262">
        <v>13.77093269</v>
      </c>
      <c r="X9" s="264">
        <v>12.7330992782721</v>
      </c>
      <c r="Y9" s="264">
        <v>13.3783072376836</v>
      </c>
      <c r="Z9" s="264">
        <v>12.7898770848707</v>
      </c>
      <c r="AA9" s="264">
        <v>13.770932691451099</v>
      </c>
      <c r="AB9" s="161" t="s">
        <v>419</v>
      </c>
      <c r="AC9" s="52"/>
    </row>
    <row r="10" spans="2:29">
      <c r="B10" s="30"/>
      <c r="C10" s="30"/>
      <c r="D10" s="9" t="s">
        <v>63</v>
      </c>
      <c r="E10" s="11" t="s">
        <v>421</v>
      </c>
      <c r="F10" s="165" t="s">
        <v>0</v>
      </c>
      <c r="G10" s="586">
        <v>115</v>
      </c>
      <c r="H10" s="586">
        <v>117</v>
      </c>
      <c r="I10" s="586">
        <v>129</v>
      </c>
      <c r="J10" s="586">
        <v>137</v>
      </c>
      <c r="K10" s="586">
        <v>100</v>
      </c>
      <c r="L10" s="587">
        <v>22</v>
      </c>
      <c r="M10" s="587">
        <v>47</v>
      </c>
      <c r="N10" s="587">
        <v>27</v>
      </c>
      <c r="O10" s="587">
        <v>12</v>
      </c>
      <c r="P10" s="587">
        <v>29</v>
      </c>
      <c r="Q10" s="587">
        <v>48</v>
      </c>
      <c r="R10" s="587">
        <v>21</v>
      </c>
      <c r="S10" s="587">
        <v>13</v>
      </c>
      <c r="T10" s="585">
        <v>30</v>
      </c>
      <c r="U10" s="248">
        <v>38</v>
      </c>
      <c r="V10" s="262">
        <v>22.623336630000001</v>
      </c>
      <c r="W10" s="262">
        <v>13.726213939999999</v>
      </c>
      <c r="X10" s="264">
        <v>24.274933394845601</v>
      </c>
      <c r="Y10" s="264">
        <v>47.404775735270903</v>
      </c>
      <c r="Z10" s="264">
        <v>22.6233366286102</v>
      </c>
      <c r="AA10" s="264">
        <v>13.7262139409711</v>
      </c>
      <c r="AB10" s="161" t="s">
        <v>419</v>
      </c>
      <c r="AC10" s="52"/>
    </row>
    <row r="11" spans="2:29">
      <c r="B11" s="30"/>
      <c r="C11" s="30"/>
      <c r="D11" s="9" t="s">
        <v>132</v>
      </c>
      <c r="E11" s="11" t="s">
        <v>422</v>
      </c>
      <c r="F11" s="165" t="s">
        <v>0</v>
      </c>
      <c r="G11" s="586">
        <v>227</v>
      </c>
      <c r="H11" s="586">
        <v>419</v>
      </c>
      <c r="I11" s="586">
        <v>360</v>
      </c>
      <c r="J11" s="586">
        <v>343</v>
      </c>
      <c r="K11" s="586">
        <v>290</v>
      </c>
      <c r="L11" s="587">
        <v>78</v>
      </c>
      <c r="M11" s="587">
        <v>121</v>
      </c>
      <c r="N11" s="587">
        <v>89</v>
      </c>
      <c r="O11" s="587">
        <v>98</v>
      </c>
      <c r="P11" s="587">
        <v>86</v>
      </c>
      <c r="Q11" s="587">
        <v>124</v>
      </c>
      <c r="R11" s="587">
        <v>104</v>
      </c>
      <c r="S11" s="587">
        <v>101</v>
      </c>
      <c r="T11" s="585">
        <v>72</v>
      </c>
      <c r="U11" s="248">
        <v>93</v>
      </c>
      <c r="V11" s="262">
        <v>98.623327759999995</v>
      </c>
      <c r="W11" s="262">
        <v>96.830540139999997</v>
      </c>
      <c r="X11" s="264">
        <v>88.526496251245803</v>
      </c>
      <c r="Y11" s="264">
        <v>101.01381970556299</v>
      </c>
      <c r="Z11" s="264">
        <v>97.2691893789207</v>
      </c>
      <c r="AA11" s="264">
        <v>95.500689695980498</v>
      </c>
      <c r="AB11" s="161" t="s">
        <v>419</v>
      </c>
      <c r="AC11" s="52"/>
    </row>
    <row r="12" spans="2:29">
      <c r="B12" s="30"/>
      <c r="C12" s="30"/>
      <c r="D12" s="9" t="s">
        <v>135</v>
      </c>
      <c r="E12" s="172" t="s">
        <v>423</v>
      </c>
      <c r="F12" s="165" t="s">
        <v>0</v>
      </c>
      <c r="G12" s="586">
        <v>0</v>
      </c>
      <c r="H12" s="586">
        <v>1</v>
      </c>
      <c r="I12" s="586">
        <v>0</v>
      </c>
      <c r="J12" s="586">
        <v>1</v>
      </c>
      <c r="K12" s="586">
        <v>1</v>
      </c>
      <c r="L12" s="587">
        <v>0</v>
      </c>
      <c r="M12" s="587">
        <v>0</v>
      </c>
      <c r="N12" s="587">
        <v>0</v>
      </c>
      <c r="O12" s="587">
        <v>0</v>
      </c>
      <c r="P12" s="587">
        <v>0</v>
      </c>
      <c r="Q12" s="587">
        <v>0</v>
      </c>
      <c r="R12" s="587">
        <v>0</v>
      </c>
      <c r="S12" s="587">
        <v>0</v>
      </c>
      <c r="T12" s="585">
        <v>0</v>
      </c>
      <c r="U12" s="248">
        <v>5</v>
      </c>
      <c r="V12" s="262">
        <v>6.4270934000000002E-2</v>
      </c>
      <c r="W12" s="262">
        <v>7.0864581999999995E-2</v>
      </c>
      <c r="X12" s="264">
        <v>5.4219118776409302E-2</v>
      </c>
      <c r="Y12" s="264">
        <v>7.0620490488722099E-2</v>
      </c>
      <c r="Z12" s="264">
        <v>6.4270933712628306E-2</v>
      </c>
      <c r="AA12" s="264">
        <v>7.0864582243582205E-2</v>
      </c>
      <c r="AB12" s="161" t="s">
        <v>419</v>
      </c>
      <c r="AC12" s="52"/>
    </row>
    <row r="13" spans="2:29">
      <c r="B13" s="30"/>
      <c r="C13" s="30" t="s">
        <v>424</v>
      </c>
      <c r="D13" s="9" t="s">
        <v>257</v>
      </c>
      <c r="E13" s="172" t="s">
        <v>425</v>
      </c>
      <c r="F13" s="165" t="s">
        <v>0</v>
      </c>
      <c r="G13" s="586">
        <v>84</v>
      </c>
      <c r="H13" s="586">
        <v>119</v>
      </c>
      <c r="I13" s="586">
        <v>115</v>
      </c>
      <c r="J13" s="586">
        <v>94</v>
      </c>
      <c r="K13" s="586">
        <v>72</v>
      </c>
      <c r="L13" s="587">
        <v>25</v>
      </c>
      <c r="M13" s="587">
        <v>34</v>
      </c>
      <c r="N13" s="587">
        <v>37</v>
      </c>
      <c r="O13" s="587">
        <v>19</v>
      </c>
      <c r="P13" s="587">
        <v>29</v>
      </c>
      <c r="Q13" s="587">
        <v>17</v>
      </c>
      <c r="R13" s="587">
        <v>22</v>
      </c>
      <c r="S13" s="587">
        <v>16</v>
      </c>
      <c r="T13" s="585">
        <v>18</v>
      </c>
      <c r="U13" s="248">
        <v>7</v>
      </c>
      <c r="V13" s="262">
        <v>21.475787140000001</v>
      </c>
      <c r="W13" s="262">
        <v>19.185724820000001</v>
      </c>
      <c r="X13" s="264">
        <v>21.3216836982924</v>
      </c>
      <c r="Y13" s="264">
        <v>19.542420323649001</v>
      </c>
      <c r="Z13" s="264">
        <v>21.475787143473401</v>
      </c>
      <c r="AA13" s="264">
        <v>19.185724819546</v>
      </c>
      <c r="AB13" s="161" t="s">
        <v>419</v>
      </c>
      <c r="AC13" s="52"/>
    </row>
    <row r="14" spans="2:29">
      <c r="B14" s="30"/>
      <c r="C14" s="30"/>
      <c r="D14" s="9" t="s">
        <v>260</v>
      </c>
      <c r="E14" s="172" t="s">
        <v>426</v>
      </c>
      <c r="F14" s="165" t="s">
        <v>0</v>
      </c>
      <c r="G14" s="586">
        <v>35</v>
      </c>
      <c r="H14" s="586">
        <v>28</v>
      </c>
      <c r="I14" s="586">
        <v>24</v>
      </c>
      <c r="J14" s="586">
        <v>24</v>
      </c>
      <c r="K14" s="586">
        <v>28</v>
      </c>
      <c r="L14" s="587">
        <v>3</v>
      </c>
      <c r="M14" s="587">
        <v>10</v>
      </c>
      <c r="N14" s="587">
        <v>10</v>
      </c>
      <c r="O14" s="587">
        <v>6</v>
      </c>
      <c r="P14" s="587">
        <v>11</v>
      </c>
      <c r="Q14" s="587">
        <v>3</v>
      </c>
      <c r="R14" s="587">
        <v>5</v>
      </c>
      <c r="S14" s="587">
        <v>6</v>
      </c>
      <c r="T14" s="585">
        <v>3</v>
      </c>
      <c r="U14" s="248">
        <v>3</v>
      </c>
      <c r="V14" s="262">
        <v>6.1981355499999999</v>
      </c>
      <c r="W14" s="262">
        <v>6.2792473869999998</v>
      </c>
      <c r="X14" s="264">
        <v>7.7862436039479501</v>
      </c>
      <c r="Y14" s="264">
        <v>6.2673974292213597</v>
      </c>
      <c r="Z14" s="264">
        <v>6.1981355503785602</v>
      </c>
      <c r="AA14" s="264">
        <v>6.2792473867298098</v>
      </c>
      <c r="AB14" s="161" t="s">
        <v>419</v>
      </c>
      <c r="AC14" s="52"/>
    </row>
    <row r="15" spans="2:29">
      <c r="B15" s="30"/>
      <c r="C15" s="30"/>
      <c r="D15" s="9" t="s">
        <v>262</v>
      </c>
      <c r="E15" s="11" t="s">
        <v>427</v>
      </c>
      <c r="F15" s="165" t="s">
        <v>0</v>
      </c>
      <c r="G15" s="586">
        <v>31</v>
      </c>
      <c r="H15" s="586">
        <v>31</v>
      </c>
      <c r="I15" s="586">
        <v>30</v>
      </c>
      <c r="J15" s="586">
        <v>28</v>
      </c>
      <c r="K15" s="586">
        <v>36</v>
      </c>
      <c r="L15" s="587">
        <v>10</v>
      </c>
      <c r="M15" s="587">
        <v>10</v>
      </c>
      <c r="N15" s="587">
        <v>5</v>
      </c>
      <c r="O15" s="587">
        <v>9</v>
      </c>
      <c r="P15" s="587">
        <v>15</v>
      </c>
      <c r="Q15" s="587">
        <v>3</v>
      </c>
      <c r="R15" s="587">
        <v>3</v>
      </c>
      <c r="S15" s="587">
        <v>11</v>
      </c>
      <c r="T15" s="585">
        <v>7</v>
      </c>
      <c r="U15" s="248">
        <v>3</v>
      </c>
      <c r="V15" s="262">
        <v>3.6828009260000001</v>
      </c>
      <c r="W15" s="262">
        <v>11.35363796</v>
      </c>
      <c r="X15" s="264">
        <v>12.734120978760901</v>
      </c>
      <c r="Y15" s="264">
        <v>4.7409594846103396</v>
      </c>
      <c r="Z15" s="264">
        <v>3.6204573954127302</v>
      </c>
      <c r="AA15" s="264">
        <v>11.1660684417715</v>
      </c>
      <c r="AB15" s="161" t="s">
        <v>419</v>
      </c>
      <c r="AC15" s="52"/>
    </row>
    <row r="16" spans="2:29">
      <c r="B16" s="30"/>
      <c r="C16" s="30"/>
      <c r="D16" s="9" t="s">
        <v>264</v>
      </c>
      <c r="E16" s="11" t="s">
        <v>428</v>
      </c>
      <c r="F16" s="165" t="s">
        <v>1</v>
      </c>
      <c r="G16" s="586">
        <v>0</v>
      </c>
      <c r="H16" s="586">
        <v>0</v>
      </c>
      <c r="I16" s="586">
        <v>0</v>
      </c>
      <c r="J16" s="586">
        <v>0</v>
      </c>
      <c r="K16" s="586">
        <v>0</v>
      </c>
      <c r="L16" s="586">
        <v>0</v>
      </c>
      <c r="M16" s="586">
        <v>0</v>
      </c>
      <c r="N16" s="586">
        <v>0</v>
      </c>
      <c r="O16" s="586">
        <v>0</v>
      </c>
      <c r="P16" s="586">
        <v>0</v>
      </c>
      <c r="Q16" s="586">
        <v>0</v>
      </c>
      <c r="R16" s="587">
        <v>0</v>
      </c>
      <c r="S16" s="587">
        <v>0</v>
      </c>
      <c r="T16" s="585">
        <v>1</v>
      </c>
      <c r="U16" s="248">
        <v>1</v>
      </c>
      <c r="V16" s="262">
        <v>0</v>
      </c>
      <c r="W16" s="262">
        <v>0</v>
      </c>
      <c r="X16" s="264">
        <v>0</v>
      </c>
      <c r="Y16" s="264">
        <v>0</v>
      </c>
      <c r="Z16" s="264">
        <v>0</v>
      </c>
      <c r="AA16" s="264">
        <v>0</v>
      </c>
      <c r="AB16" s="161" t="s">
        <v>419</v>
      </c>
      <c r="AC16" s="52"/>
    </row>
    <row r="17" spans="2:29">
      <c r="B17" s="30"/>
      <c r="C17" s="30"/>
      <c r="D17" s="9" t="s">
        <v>361</v>
      </c>
      <c r="E17" s="11" t="s">
        <v>429</v>
      </c>
      <c r="F17" s="165" t="s">
        <v>0</v>
      </c>
      <c r="G17" s="586">
        <v>0</v>
      </c>
      <c r="H17" s="586">
        <v>0</v>
      </c>
      <c r="I17" s="586">
        <v>2</v>
      </c>
      <c r="J17" s="586">
        <v>0</v>
      </c>
      <c r="K17" s="586">
        <v>2</v>
      </c>
      <c r="L17" s="587">
        <v>0</v>
      </c>
      <c r="M17" s="587">
        <v>1</v>
      </c>
      <c r="N17" s="587">
        <v>0</v>
      </c>
      <c r="O17" s="587">
        <v>0</v>
      </c>
      <c r="P17" s="587">
        <v>0</v>
      </c>
      <c r="Q17" s="587">
        <v>0</v>
      </c>
      <c r="R17" s="587">
        <v>1</v>
      </c>
      <c r="S17" s="587">
        <v>0</v>
      </c>
      <c r="T17" s="585">
        <v>0</v>
      </c>
      <c r="U17" s="248">
        <v>0</v>
      </c>
      <c r="V17" s="262">
        <v>0.42580494200000002</v>
      </c>
      <c r="W17" s="262">
        <v>0.21005064400000001</v>
      </c>
      <c r="X17" s="264">
        <v>0.19648330760513399</v>
      </c>
      <c r="Y17" s="264">
        <v>0.182896331300271</v>
      </c>
      <c r="Z17" s="264">
        <v>0.42580494216123099</v>
      </c>
      <c r="AA17" s="264">
        <v>0.21005064433135001</v>
      </c>
      <c r="AB17" s="161" t="s">
        <v>419</v>
      </c>
      <c r="AC17" s="52"/>
    </row>
    <row r="18" spans="2:29">
      <c r="B18" s="30"/>
      <c r="C18" s="30"/>
      <c r="D18" s="9" t="s">
        <v>430</v>
      </c>
      <c r="E18" s="11" t="s">
        <v>431</v>
      </c>
      <c r="F18" s="165" t="s">
        <v>0</v>
      </c>
      <c r="G18" s="586">
        <v>0</v>
      </c>
      <c r="H18" s="586">
        <v>0</v>
      </c>
      <c r="I18" s="586">
        <v>4</v>
      </c>
      <c r="J18" s="586">
        <v>5</v>
      </c>
      <c r="K18" s="586">
        <v>12</v>
      </c>
      <c r="L18" s="587">
        <v>4</v>
      </c>
      <c r="M18" s="587">
        <v>3</v>
      </c>
      <c r="N18" s="587">
        <v>2</v>
      </c>
      <c r="O18" s="587">
        <v>2</v>
      </c>
      <c r="P18" s="587">
        <v>5</v>
      </c>
      <c r="Q18" s="587">
        <v>0</v>
      </c>
      <c r="R18" s="587">
        <v>1</v>
      </c>
      <c r="S18" s="587">
        <v>3</v>
      </c>
      <c r="T18" s="585">
        <v>0</v>
      </c>
      <c r="U18" s="248">
        <v>3</v>
      </c>
      <c r="V18" s="262">
        <v>1.649231186</v>
      </c>
      <c r="W18" s="262">
        <v>1.9839064049999999</v>
      </c>
      <c r="X18" s="264">
        <v>2.9717859094770902</v>
      </c>
      <c r="Y18" s="264">
        <v>1.31965421955864</v>
      </c>
      <c r="Z18" s="264">
        <v>1.6492311861745801</v>
      </c>
      <c r="AA18" s="264">
        <v>1.98390640485717</v>
      </c>
      <c r="AB18" s="161" t="s">
        <v>419</v>
      </c>
      <c r="AC18" s="52"/>
    </row>
    <row r="19" spans="2:29">
      <c r="B19" s="30"/>
      <c r="C19" s="30"/>
      <c r="D19" s="9" t="s">
        <v>432</v>
      </c>
      <c r="E19" s="11" t="s">
        <v>433</v>
      </c>
      <c r="F19" s="165" t="s">
        <v>1</v>
      </c>
      <c r="G19" s="586">
        <v>0</v>
      </c>
      <c r="H19" s="586">
        <v>0</v>
      </c>
      <c r="I19" s="586">
        <v>0</v>
      </c>
      <c r="J19" s="586">
        <v>0</v>
      </c>
      <c r="K19" s="586">
        <v>0</v>
      </c>
      <c r="L19" s="586">
        <v>0</v>
      </c>
      <c r="M19" s="586">
        <v>0</v>
      </c>
      <c r="N19" s="586">
        <v>0</v>
      </c>
      <c r="O19" s="586">
        <v>0</v>
      </c>
      <c r="P19" s="586">
        <v>0</v>
      </c>
      <c r="Q19" s="586">
        <v>0</v>
      </c>
      <c r="R19" s="586">
        <v>0</v>
      </c>
      <c r="S19" s="587">
        <v>0</v>
      </c>
      <c r="T19" s="585">
        <v>0</v>
      </c>
      <c r="U19" s="248">
        <v>0</v>
      </c>
      <c r="V19" s="262">
        <v>0</v>
      </c>
      <c r="W19" s="262">
        <v>0</v>
      </c>
      <c r="X19" s="264">
        <v>0</v>
      </c>
      <c r="Y19" s="264">
        <v>0</v>
      </c>
      <c r="Z19" s="264">
        <v>0</v>
      </c>
      <c r="AA19" s="264">
        <v>0</v>
      </c>
      <c r="AB19" s="161" t="s">
        <v>419</v>
      </c>
      <c r="AC19" s="52"/>
    </row>
    <row r="20" spans="2:29">
      <c r="B20" s="30"/>
      <c r="C20" s="30"/>
      <c r="D20" s="28" t="s">
        <v>434</v>
      </c>
      <c r="E20" s="11" t="s">
        <v>435</v>
      </c>
      <c r="F20" s="165" t="s">
        <v>0</v>
      </c>
      <c r="G20" s="585">
        <v>104</v>
      </c>
      <c r="H20" s="586">
        <v>141</v>
      </c>
      <c r="I20" s="586">
        <v>198</v>
      </c>
      <c r="J20" s="586">
        <v>186</v>
      </c>
      <c r="K20" s="586">
        <v>247</v>
      </c>
      <c r="L20" s="587">
        <v>53</v>
      </c>
      <c r="M20" s="587">
        <v>127</v>
      </c>
      <c r="N20" s="587">
        <v>160</v>
      </c>
      <c r="O20" s="587">
        <v>144</v>
      </c>
      <c r="P20" s="587">
        <v>121</v>
      </c>
      <c r="Q20" s="585">
        <v>109</v>
      </c>
      <c r="R20" s="587">
        <v>97</v>
      </c>
      <c r="S20" s="585">
        <v>139</v>
      </c>
      <c r="T20" s="585">
        <v>89</v>
      </c>
      <c r="U20" s="248">
        <v>85</v>
      </c>
      <c r="V20" s="262">
        <v>130.0619111</v>
      </c>
      <c r="W20" s="262">
        <v>141.6982247</v>
      </c>
      <c r="X20" s="264">
        <v>132.34671490959499</v>
      </c>
      <c r="Y20" s="264">
        <v>132.11974256872301</v>
      </c>
      <c r="Z20" s="264">
        <v>130.06191108904801</v>
      </c>
      <c r="AA20" s="264">
        <v>141.69822467864799</v>
      </c>
      <c r="AB20" s="161" t="s">
        <v>419</v>
      </c>
      <c r="AC20" s="52"/>
    </row>
    <row r="21" spans="2:29">
      <c r="B21" s="30"/>
      <c r="C21" s="30" t="s">
        <v>436</v>
      </c>
      <c r="D21" s="9" t="s">
        <v>203</v>
      </c>
      <c r="E21" s="9" t="s">
        <v>437</v>
      </c>
      <c r="F21" s="165" t="s">
        <v>0</v>
      </c>
      <c r="G21" s="586">
        <v>0</v>
      </c>
      <c r="H21" s="586">
        <v>0</v>
      </c>
      <c r="I21" s="586">
        <v>1</v>
      </c>
      <c r="J21" s="586">
        <v>2</v>
      </c>
      <c r="K21" s="586">
        <v>1</v>
      </c>
      <c r="L21" s="587">
        <v>0</v>
      </c>
      <c r="M21" s="587">
        <v>4</v>
      </c>
      <c r="N21" s="587">
        <v>2</v>
      </c>
      <c r="O21" s="587">
        <v>1</v>
      </c>
      <c r="P21" s="587">
        <v>4</v>
      </c>
      <c r="Q21" s="587">
        <v>0</v>
      </c>
      <c r="R21" s="587">
        <v>0</v>
      </c>
      <c r="S21" s="587">
        <v>0</v>
      </c>
      <c r="T21" s="585">
        <v>0</v>
      </c>
      <c r="U21" s="248">
        <v>1</v>
      </c>
      <c r="V21" s="262">
        <v>0.296445721</v>
      </c>
      <c r="W21" s="262">
        <v>0.49664652399999998</v>
      </c>
      <c r="X21" s="264">
        <v>1.43152785201677</v>
      </c>
      <c r="Y21" s="264">
        <v>0.17962336468253501</v>
      </c>
      <c r="Z21" s="264">
        <v>0.28725309696786699</v>
      </c>
      <c r="AA21" s="264">
        <v>0.48160946147068601</v>
      </c>
      <c r="AB21" s="161" t="s">
        <v>419</v>
      </c>
      <c r="AC21" s="52"/>
    </row>
    <row r="22" spans="2:29">
      <c r="B22" s="30"/>
      <c r="C22" s="30" t="s">
        <v>438</v>
      </c>
      <c r="D22" s="9" t="s">
        <v>275</v>
      </c>
      <c r="E22" s="30" t="s">
        <v>439</v>
      </c>
      <c r="F22" s="165" t="s">
        <v>1</v>
      </c>
      <c r="G22" s="586">
        <v>0</v>
      </c>
      <c r="H22" s="586">
        <v>0</v>
      </c>
      <c r="I22" s="586">
        <v>0</v>
      </c>
      <c r="J22" s="586">
        <v>0</v>
      </c>
      <c r="K22" s="586">
        <v>0</v>
      </c>
      <c r="L22" s="586">
        <v>0</v>
      </c>
      <c r="M22" s="586">
        <v>0</v>
      </c>
      <c r="N22" s="586">
        <v>0</v>
      </c>
      <c r="O22" s="586">
        <v>0</v>
      </c>
      <c r="P22" s="586">
        <v>0</v>
      </c>
      <c r="Q22" s="586">
        <v>0</v>
      </c>
      <c r="R22" s="586">
        <v>0</v>
      </c>
      <c r="S22" s="587">
        <v>0</v>
      </c>
      <c r="T22" s="585">
        <v>0</v>
      </c>
      <c r="U22" s="248">
        <v>0</v>
      </c>
      <c r="V22" s="262">
        <v>0</v>
      </c>
      <c r="W22" s="262">
        <v>0</v>
      </c>
      <c r="X22" s="264">
        <v>0</v>
      </c>
      <c r="Y22" s="264">
        <v>0</v>
      </c>
      <c r="Z22" s="264">
        <v>0</v>
      </c>
      <c r="AA22" s="264">
        <v>0</v>
      </c>
      <c r="AB22" s="161" t="s">
        <v>419</v>
      </c>
      <c r="AC22" s="52"/>
    </row>
    <row r="23" spans="2:29">
      <c r="B23" s="30"/>
      <c r="C23" s="30" t="s">
        <v>440</v>
      </c>
      <c r="D23" s="9" t="s">
        <v>278</v>
      </c>
      <c r="E23" s="9" t="s">
        <v>441</v>
      </c>
      <c r="F23" s="165" t="s">
        <v>1</v>
      </c>
      <c r="G23" s="586">
        <v>15</v>
      </c>
      <c r="H23" s="586">
        <v>9</v>
      </c>
      <c r="I23" s="586">
        <v>10</v>
      </c>
      <c r="J23" s="586">
        <v>3</v>
      </c>
      <c r="K23" s="586">
        <v>2</v>
      </c>
      <c r="L23" s="586">
        <v>0</v>
      </c>
      <c r="M23" s="586">
        <v>0</v>
      </c>
      <c r="N23" s="586">
        <v>0</v>
      </c>
      <c r="O23" s="586">
        <v>0</v>
      </c>
      <c r="P23" s="586">
        <v>0</v>
      </c>
      <c r="Q23" s="586">
        <v>1</v>
      </c>
      <c r="R23" s="586">
        <v>0</v>
      </c>
      <c r="S23" s="587">
        <v>0</v>
      </c>
      <c r="T23" s="585">
        <v>0</v>
      </c>
      <c r="U23" s="248">
        <v>0</v>
      </c>
      <c r="V23" s="262">
        <v>0</v>
      </c>
      <c r="W23" s="262">
        <v>0</v>
      </c>
      <c r="X23" s="264">
        <v>0</v>
      </c>
      <c r="Y23" s="264">
        <v>0</v>
      </c>
      <c r="Z23" s="264">
        <v>0</v>
      </c>
      <c r="AA23" s="264">
        <v>0</v>
      </c>
      <c r="AB23" s="161" t="s">
        <v>419</v>
      </c>
      <c r="AC23" s="52"/>
    </row>
    <row r="24" spans="2:29">
      <c r="B24" s="30"/>
      <c r="C24" s="30" t="s">
        <v>442</v>
      </c>
      <c r="D24" s="9" t="s">
        <v>283</v>
      </c>
      <c r="E24" s="9" t="s">
        <v>443</v>
      </c>
      <c r="F24" s="165" t="s">
        <v>1</v>
      </c>
      <c r="G24" s="586">
        <v>0</v>
      </c>
      <c r="H24" s="586">
        <v>0</v>
      </c>
      <c r="I24" s="586">
        <v>2</v>
      </c>
      <c r="J24" s="586">
        <v>4</v>
      </c>
      <c r="K24" s="586">
        <v>8</v>
      </c>
      <c r="L24" s="586">
        <v>4</v>
      </c>
      <c r="M24" s="586">
        <v>0</v>
      </c>
      <c r="N24" s="586">
        <v>2</v>
      </c>
      <c r="O24" s="586">
        <v>1</v>
      </c>
      <c r="P24" s="586">
        <v>2</v>
      </c>
      <c r="Q24" s="586">
        <v>1</v>
      </c>
      <c r="R24" s="586">
        <v>0</v>
      </c>
      <c r="S24" s="587">
        <v>1</v>
      </c>
      <c r="T24" s="585">
        <v>4</v>
      </c>
      <c r="U24" s="248">
        <v>1</v>
      </c>
      <c r="V24" s="262">
        <v>0</v>
      </c>
      <c r="W24" s="262">
        <v>0</v>
      </c>
      <c r="X24" s="264">
        <v>0</v>
      </c>
      <c r="Y24" s="264">
        <v>0</v>
      </c>
      <c r="Z24" s="264">
        <v>0</v>
      </c>
      <c r="AA24" s="264">
        <v>0</v>
      </c>
      <c r="AB24" s="161" t="s">
        <v>419</v>
      </c>
      <c r="AC24" s="52"/>
    </row>
    <row r="25" spans="2:29">
      <c r="B25" s="30"/>
      <c r="C25" s="30" t="s">
        <v>444</v>
      </c>
      <c r="D25" s="9" t="s">
        <v>286</v>
      </c>
      <c r="E25" s="9" t="s">
        <v>445</v>
      </c>
      <c r="F25" s="165" t="s">
        <v>0</v>
      </c>
      <c r="G25" s="586">
        <v>309</v>
      </c>
      <c r="H25" s="586">
        <v>462</v>
      </c>
      <c r="I25" s="586">
        <v>513</v>
      </c>
      <c r="J25" s="586">
        <v>305</v>
      </c>
      <c r="K25" s="586">
        <v>300</v>
      </c>
      <c r="L25" s="587">
        <v>48</v>
      </c>
      <c r="M25" s="587">
        <v>46</v>
      </c>
      <c r="N25" s="587">
        <v>77</v>
      </c>
      <c r="O25" s="587">
        <v>115</v>
      </c>
      <c r="P25" s="587">
        <v>111</v>
      </c>
      <c r="Q25" s="587">
        <v>74</v>
      </c>
      <c r="R25" s="587">
        <v>62</v>
      </c>
      <c r="S25" s="587">
        <v>93</v>
      </c>
      <c r="T25" s="585">
        <v>50</v>
      </c>
      <c r="U25" s="248">
        <v>47</v>
      </c>
      <c r="V25" s="262">
        <v>86.527031449999996</v>
      </c>
      <c r="W25" s="262">
        <v>92.376098049999996</v>
      </c>
      <c r="X25" s="264">
        <v>138.28150178426901</v>
      </c>
      <c r="Y25" s="264">
        <v>94.170877902068597</v>
      </c>
      <c r="Z25" s="264">
        <v>86.527031454657902</v>
      </c>
      <c r="AA25" s="264">
        <v>92.376098048847695</v>
      </c>
      <c r="AB25" s="161" t="s">
        <v>419</v>
      </c>
      <c r="AC25" s="52"/>
    </row>
    <row r="26" spans="2:29">
      <c r="B26" s="30"/>
      <c r="C26" s="30" t="s">
        <v>446</v>
      </c>
      <c r="D26" s="9" t="s">
        <v>291</v>
      </c>
      <c r="E26" s="9" t="s">
        <v>447</v>
      </c>
      <c r="F26" s="165" t="s">
        <v>0</v>
      </c>
      <c r="G26" s="586">
        <v>245</v>
      </c>
      <c r="H26" s="586">
        <v>462</v>
      </c>
      <c r="I26" s="586">
        <v>393</v>
      </c>
      <c r="J26" s="586">
        <v>213</v>
      </c>
      <c r="K26" s="586">
        <v>205</v>
      </c>
      <c r="L26" s="586">
        <v>49</v>
      </c>
      <c r="M26" s="586">
        <v>12</v>
      </c>
      <c r="N26" s="586">
        <v>3</v>
      </c>
      <c r="O26" s="586">
        <v>31</v>
      </c>
      <c r="P26" s="586">
        <v>35</v>
      </c>
      <c r="Q26" s="586">
        <v>23</v>
      </c>
      <c r="R26" s="586">
        <v>17</v>
      </c>
      <c r="S26" s="587">
        <v>8</v>
      </c>
      <c r="T26" s="639">
        <v>17</v>
      </c>
      <c r="U26" s="248">
        <v>26</v>
      </c>
      <c r="V26" s="262">
        <v>0</v>
      </c>
      <c r="W26" s="262">
        <v>0</v>
      </c>
      <c r="X26" s="264">
        <v>0</v>
      </c>
      <c r="Y26" s="264">
        <v>0</v>
      </c>
      <c r="Z26" s="264">
        <v>0</v>
      </c>
      <c r="AA26" s="264">
        <v>0</v>
      </c>
      <c r="AB26" s="161" t="s">
        <v>419</v>
      </c>
      <c r="AC26" s="52"/>
    </row>
    <row r="27" spans="2:29">
      <c r="B27" s="30" t="s">
        <v>448</v>
      </c>
      <c r="C27" s="30" t="s">
        <v>449</v>
      </c>
      <c r="D27" s="30" t="s">
        <v>294</v>
      </c>
      <c r="E27" s="11" t="s">
        <v>450</v>
      </c>
      <c r="F27" s="165" t="s">
        <v>0</v>
      </c>
      <c r="G27" s="586">
        <v>0</v>
      </c>
      <c r="H27" s="586">
        <v>1</v>
      </c>
      <c r="I27" s="586">
        <v>0</v>
      </c>
      <c r="J27" s="586">
        <v>0</v>
      </c>
      <c r="K27" s="586">
        <v>2</v>
      </c>
      <c r="L27" s="587">
        <v>0</v>
      </c>
      <c r="M27" s="587">
        <v>0</v>
      </c>
      <c r="N27" s="587">
        <v>0</v>
      </c>
      <c r="O27" s="587">
        <v>0</v>
      </c>
      <c r="P27" s="587">
        <v>0</v>
      </c>
      <c r="Q27" s="587">
        <v>0</v>
      </c>
      <c r="R27" s="587">
        <v>0</v>
      </c>
      <c r="S27" s="587">
        <v>0</v>
      </c>
      <c r="T27" s="585">
        <v>0</v>
      </c>
      <c r="U27" s="248">
        <v>0</v>
      </c>
      <c r="V27" s="262">
        <v>0</v>
      </c>
      <c r="W27" s="262">
        <v>0</v>
      </c>
      <c r="X27" s="264">
        <v>0</v>
      </c>
      <c r="Y27" s="264">
        <v>0</v>
      </c>
      <c r="Z27" s="264">
        <v>0</v>
      </c>
      <c r="AA27" s="264">
        <v>0</v>
      </c>
      <c r="AB27" s="161" t="s">
        <v>419</v>
      </c>
      <c r="AC27" s="52"/>
    </row>
    <row r="28" spans="2:29">
      <c r="B28" s="30"/>
      <c r="C28" s="30"/>
      <c r="D28" s="9" t="s">
        <v>451</v>
      </c>
      <c r="E28" s="11" t="s">
        <v>452</v>
      </c>
      <c r="F28" s="165" t="s">
        <v>0</v>
      </c>
      <c r="G28" s="586">
        <v>0</v>
      </c>
      <c r="H28" s="586">
        <v>0</v>
      </c>
      <c r="I28" s="586">
        <v>0</v>
      </c>
      <c r="J28" s="586">
        <v>0</v>
      </c>
      <c r="K28" s="586">
        <v>0</v>
      </c>
      <c r="L28" s="586">
        <v>0</v>
      </c>
      <c r="M28" s="586">
        <v>0</v>
      </c>
      <c r="N28" s="586">
        <v>0</v>
      </c>
      <c r="O28" s="586">
        <v>0</v>
      </c>
      <c r="P28" s="586">
        <v>0</v>
      </c>
      <c r="Q28" s="586">
        <v>0</v>
      </c>
      <c r="R28" s="586">
        <v>0</v>
      </c>
      <c r="S28" s="587">
        <v>0</v>
      </c>
      <c r="T28" s="585">
        <v>0</v>
      </c>
      <c r="U28" s="248">
        <v>0</v>
      </c>
      <c r="V28" s="262">
        <v>0</v>
      </c>
      <c r="W28" s="262">
        <v>0</v>
      </c>
      <c r="X28" s="264">
        <v>0</v>
      </c>
      <c r="Y28" s="264">
        <v>0</v>
      </c>
      <c r="Z28" s="264">
        <v>0</v>
      </c>
      <c r="AA28" s="264">
        <v>0</v>
      </c>
      <c r="AB28" s="161" t="s">
        <v>419</v>
      </c>
      <c r="AC28" s="52"/>
    </row>
    <row r="29" spans="2:29">
      <c r="B29" s="30"/>
      <c r="C29" s="30"/>
      <c r="D29" s="9" t="s">
        <v>453</v>
      </c>
      <c r="E29" s="11" t="s">
        <v>454</v>
      </c>
      <c r="F29" s="165" t="s">
        <v>0</v>
      </c>
      <c r="G29" s="586">
        <v>1</v>
      </c>
      <c r="H29" s="586">
        <v>0</v>
      </c>
      <c r="I29" s="586">
        <v>0</v>
      </c>
      <c r="J29" s="586">
        <v>0</v>
      </c>
      <c r="K29" s="586">
        <v>0</v>
      </c>
      <c r="L29" s="587">
        <v>0</v>
      </c>
      <c r="M29" s="587">
        <v>0</v>
      </c>
      <c r="N29" s="587">
        <v>0</v>
      </c>
      <c r="O29" s="587">
        <v>0</v>
      </c>
      <c r="P29" s="587">
        <v>0</v>
      </c>
      <c r="Q29" s="587">
        <v>1</v>
      </c>
      <c r="R29" s="587">
        <v>0</v>
      </c>
      <c r="S29" s="587">
        <v>0</v>
      </c>
      <c r="T29" s="585">
        <v>0</v>
      </c>
      <c r="U29" s="248">
        <v>0</v>
      </c>
      <c r="V29" s="262">
        <v>1.7491700999999998E-2</v>
      </c>
      <c r="W29" s="262">
        <v>1.2263583E-2</v>
      </c>
      <c r="X29" s="264">
        <v>4.9463646650293102E-3</v>
      </c>
      <c r="Y29" s="264">
        <v>0.338211607984645</v>
      </c>
      <c r="Z29" s="264">
        <v>1.7491700962299701E-2</v>
      </c>
      <c r="AA29" s="264">
        <v>1.2263582515661901E-2</v>
      </c>
      <c r="AB29" s="161" t="s">
        <v>419</v>
      </c>
      <c r="AC29" s="52"/>
    </row>
    <row r="30" spans="2:29">
      <c r="B30" s="30"/>
      <c r="C30" s="30"/>
      <c r="D30" s="9" t="s">
        <v>455</v>
      </c>
      <c r="E30" s="11" t="s">
        <v>456</v>
      </c>
      <c r="F30" s="165" t="s">
        <v>0</v>
      </c>
      <c r="G30" s="586">
        <v>0</v>
      </c>
      <c r="H30" s="586">
        <v>4</v>
      </c>
      <c r="I30" s="586">
        <v>2</v>
      </c>
      <c r="J30" s="586">
        <v>2</v>
      </c>
      <c r="K30" s="586">
        <v>8</v>
      </c>
      <c r="L30" s="587">
        <v>0</v>
      </c>
      <c r="M30" s="587">
        <v>0</v>
      </c>
      <c r="N30" s="587">
        <v>1</v>
      </c>
      <c r="O30" s="587">
        <v>2</v>
      </c>
      <c r="P30" s="587">
        <v>0</v>
      </c>
      <c r="Q30" s="587">
        <v>0</v>
      </c>
      <c r="R30" s="587">
        <v>0</v>
      </c>
      <c r="S30" s="587">
        <v>0</v>
      </c>
      <c r="T30" s="585">
        <v>0</v>
      </c>
      <c r="U30" s="248">
        <v>0</v>
      </c>
      <c r="V30" s="262">
        <v>0.14901947099999999</v>
      </c>
      <c r="W30" s="262">
        <v>0.13549588700000001</v>
      </c>
      <c r="X30" s="264">
        <v>0.14511945143256999</v>
      </c>
      <c r="Y30" s="264">
        <v>0.17514849531942001</v>
      </c>
      <c r="Z30" s="264">
        <v>0.14901947104768901</v>
      </c>
      <c r="AA30" s="264">
        <v>0.135495886870481</v>
      </c>
      <c r="AB30" s="161" t="s">
        <v>419</v>
      </c>
      <c r="AC30" s="52"/>
    </row>
    <row r="31" spans="2:29">
      <c r="B31" s="30"/>
      <c r="C31" s="30"/>
      <c r="D31" s="9" t="s">
        <v>457</v>
      </c>
      <c r="E31" s="172" t="s">
        <v>458</v>
      </c>
      <c r="F31" s="165" t="s">
        <v>0</v>
      </c>
      <c r="G31" s="586">
        <v>0</v>
      </c>
      <c r="H31" s="586">
        <v>0</v>
      </c>
      <c r="I31" s="586">
        <v>0</v>
      </c>
      <c r="J31" s="586">
        <v>0</v>
      </c>
      <c r="K31" s="586">
        <v>1</v>
      </c>
      <c r="L31" s="587">
        <v>1</v>
      </c>
      <c r="M31" s="587">
        <v>0</v>
      </c>
      <c r="N31" s="587">
        <v>0</v>
      </c>
      <c r="O31" s="587">
        <v>0</v>
      </c>
      <c r="P31" s="587">
        <v>0</v>
      </c>
      <c r="Q31" s="587">
        <v>0</v>
      </c>
      <c r="R31" s="587">
        <v>0</v>
      </c>
      <c r="S31" s="587">
        <v>0</v>
      </c>
      <c r="T31" s="585">
        <v>0</v>
      </c>
      <c r="U31" s="248">
        <v>0</v>
      </c>
      <c r="V31" s="262">
        <v>0</v>
      </c>
      <c r="W31" s="262">
        <v>0</v>
      </c>
      <c r="X31" s="264">
        <v>0</v>
      </c>
      <c r="Y31" s="264">
        <v>0</v>
      </c>
      <c r="Z31" s="264">
        <v>0</v>
      </c>
      <c r="AA31" s="264">
        <v>0</v>
      </c>
      <c r="AB31" s="161" t="s">
        <v>419</v>
      </c>
      <c r="AC31" s="52"/>
    </row>
    <row r="32" spans="2:29">
      <c r="B32" s="30"/>
      <c r="C32" s="30" t="s">
        <v>459</v>
      </c>
      <c r="D32" s="9" t="s">
        <v>460</v>
      </c>
      <c r="E32" s="172" t="s">
        <v>461</v>
      </c>
      <c r="F32" s="165" t="s">
        <v>0</v>
      </c>
      <c r="G32" s="586">
        <v>0</v>
      </c>
      <c r="H32" s="586">
        <v>0</v>
      </c>
      <c r="I32" s="586">
        <v>0</v>
      </c>
      <c r="J32" s="586">
        <v>1</v>
      </c>
      <c r="K32" s="586">
        <v>0</v>
      </c>
      <c r="L32" s="587">
        <v>0</v>
      </c>
      <c r="M32" s="587">
        <v>0</v>
      </c>
      <c r="N32" s="587">
        <v>0</v>
      </c>
      <c r="O32" s="587">
        <v>0</v>
      </c>
      <c r="P32" s="587">
        <v>0</v>
      </c>
      <c r="Q32" s="587">
        <v>0</v>
      </c>
      <c r="R32" s="587">
        <v>0</v>
      </c>
      <c r="S32" s="587">
        <v>0</v>
      </c>
      <c r="T32" s="585">
        <v>0</v>
      </c>
      <c r="U32" s="248">
        <v>0</v>
      </c>
      <c r="V32" s="262">
        <v>0</v>
      </c>
      <c r="W32" s="262">
        <v>0</v>
      </c>
      <c r="X32" s="264">
        <v>0</v>
      </c>
      <c r="Y32" s="264">
        <v>0</v>
      </c>
      <c r="Z32" s="264">
        <v>0</v>
      </c>
      <c r="AA32" s="264">
        <v>0</v>
      </c>
      <c r="AB32" s="161" t="s">
        <v>419</v>
      </c>
      <c r="AC32" s="52"/>
    </row>
    <row r="33" spans="2:29">
      <c r="B33" s="30"/>
      <c r="C33" s="30"/>
      <c r="D33" s="9" t="s">
        <v>462</v>
      </c>
      <c r="E33" s="172" t="s">
        <v>463</v>
      </c>
      <c r="F33" s="165" t="s">
        <v>0</v>
      </c>
      <c r="G33" s="586">
        <v>0</v>
      </c>
      <c r="H33" s="586">
        <v>0</v>
      </c>
      <c r="I33" s="586">
        <v>1</v>
      </c>
      <c r="J33" s="586">
        <v>3</v>
      </c>
      <c r="K33" s="586">
        <v>2</v>
      </c>
      <c r="L33" s="587">
        <v>2</v>
      </c>
      <c r="M33" s="587">
        <v>0</v>
      </c>
      <c r="N33" s="587">
        <v>0</v>
      </c>
      <c r="O33" s="587">
        <v>0</v>
      </c>
      <c r="P33" s="587">
        <v>0</v>
      </c>
      <c r="Q33" s="587">
        <v>0</v>
      </c>
      <c r="R33" s="587">
        <v>2</v>
      </c>
      <c r="S33" s="587">
        <v>1</v>
      </c>
      <c r="T33" s="585">
        <v>0</v>
      </c>
      <c r="U33" s="248">
        <v>0</v>
      </c>
      <c r="V33" s="262">
        <v>0.725266882</v>
      </c>
      <c r="W33" s="262">
        <v>0.45358024800000002</v>
      </c>
      <c r="X33" s="264">
        <v>0.13773617460107401</v>
      </c>
      <c r="Y33" s="264">
        <v>0.10956512195894801</v>
      </c>
      <c r="Z33" s="264">
        <v>0.72526688216068003</v>
      </c>
      <c r="AA33" s="264">
        <v>0.45358024836547201</v>
      </c>
      <c r="AB33" s="161" t="s">
        <v>419</v>
      </c>
      <c r="AC33" s="52"/>
    </row>
    <row r="34" spans="2:29">
      <c r="B34" s="30"/>
      <c r="C34" s="30"/>
      <c r="D34" s="9" t="s">
        <v>464</v>
      </c>
      <c r="E34" s="11" t="s">
        <v>465</v>
      </c>
      <c r="F34" s="165" t="s">
        <v>0</v>
      </c>
      <c r="G34" s="586">
        <v>0</v>
      </c>
      <c r="H34" s="586">
        <v>0</v>
      </c>
      <c r="I34" s="586">
        <v>1</v>
      </c>
      <c r="J34" s="586">
        <v>0</v>
      </c>
      <c r="K34" s="586">
        <v>0</v>
      </c>
      <c r="L34" s="586">
        <v>0</v>
      </c>
      <c r="M34" s="586">
        <v>0</v>
      </c>
      <c r="N34" s="586">
        <v>0</v>
      </c>
      <c r="O34" s="586">
        <v>0</v>
      </c>
      <c r="P34" s="586">
        <v>0</v>
      </c>
      <c r="Q34" s="586">
        <v>0</v>
      </c>
      <c r="R34" s="586">
        <v>0</v>
      </c>
      <c r="S34" s="587">
        <v>0</v>
      </c>
      <c r="T34" s="585">
        <v>0</v>
      </c>
      <c r="U34" s="248">
        <v>0</v>
      </c>
      <c r="V34" s="262">
        <v>0</v>
      </c>
      <c r="W34" s="262">
        <v>0</v>
      </c>
      <c r="X34" s="264">
        <v>0</v>
      </c>
      <c r="Y34" s="264">
        <v>0</v>
      </c>
      <c r="Z34" s="264">
        <v>0</v>
      </c>
      <c r="AA34" s="264">
        <v>0</v>
      </c>
      <c r="AB34" s="161" t="s">
        <v>419</v>
      </c>
      <c r="AC34" s="52"/>
    </row>
    <row r="35" spans="2:29">
      <c r="B35" s="30"/>
      <c r="C35" s="30"/>
      <c r="D35" s="9" t="s">
        <v>466</v>
      </c>
      <c r="E35" s="11" t="s">
        <v>467</v>
      </c>
      <c r="F35" s="165" t="s">
        <v>0</v>
      </c>
      <c r="G35" s="586">
        <v>0</v>
      </c>
      <c r="H35" s="586">
        <v>3</v>
      </c>
      <c r="I35" s="586">
        <v>0</v>
      </c>
      <c r="J35" s="586">
        <v>0</v>
      </c>
      <c r="K35" s="586">
        <v>1</v>
      </c>
      <c r="L35" s="587">
        <v>1</v>
      </c>
      <c r="M35" s="587">
        <v>0</v>
      </c>
      <c r="N35" s="587">
        <v>0</v>
      </c>
      <c r="O35" s="587">
        <v>0</v>
      </c>
      <c r="P35" s="587">
        <v>0</v>
      </c>
      <c r="Q35" s="587">
        <v>0</v>
      </c>
      <c r="R35" s="587">
        <v>0</v>
      </c>
      <c r="S35" s="587">
        <v>0</v>
      </c>
      <c r="T35" s="585">
        <v>0</v>
      </c>
      <c r="U35" s="248">
        <v>0</v>
      </c>
      <c r="V35" s="262">
        <v>0</v>
      </c>
      <c r="W35" s="262">
        <v>0</v>
      </c>
      <c r="X35" s="264">
        <v>0</v>
      </c>
      <c r="Y35" s="264">
        <v>0</v>
      </c>
      <c r="Z35" s="264">
        <v>0</v>
      </c>
      <c r="AA35" s="264">
        <v>0</v>
      </c>
      <c r="AB35" s="161" t="s">
        <v>419</v>
      </c>
      <c r="AC35" s="52"/>
    </row>
    <row r="36" spans="2:29">
      <c r="B36" s="30"/>
      <c r="C36" s="30"/>
      <c r="D36" s="9" t="s">
        <v>468</v>
      </c>
      <c r="E36" s="11" t="s">
        <v>469</v>
      </c>
      <c r="F36" s="165" t="s">
        <v>0</v>
      </c>
      <c r="G36" s="586">
        <v>0</v>
      </c>
      <c r="H36" s="586">
        <v>0</v>
      </c>
      <c r="I36" s="586">
        <v>0</v>
      </c>
      <c r="J36" s="586">
        <v>0</v>
      </c>
      <c r="K36" s="586">
        <v>0</v>
      </c>
      <c r="L36" s="587">
        <v>0</v>
      </c>
      <c r="M36" s="587">
        <v>0</v>
      </c>
      <c r="N36" s="587">
        <v>0</v>
      </c>
      <c r="O36" s="587">
        <v>0</v>
      </c>
      <c r="P36" s="587">
        <v>0</v>
      </c>
      <c r="Q36" s="587">
        <v>0</v>
      </c>
      <c r="R36" s="587">
        <v>0</v>
      </c>
      <c r="S36" s="587">
        <v>0</v>
      </c>
      <c r="T36" s="585">
        <v>0</v>
      </c>
      <c r="U36" s="248">
        <v>0</v>
      </c>
      <c r="V36" s="262">
        <v>0</v>
      </c>
      <c r="W36" s="262">
        <v>0</v>
      </c>
      <c r="X36" s="264">
        <v>0</v>
      </c>
      <c r="Y36" s="264">
        <v>0</v>
      </c>
      <c r="Z36" s="264">
        <v>0</v>
      </c>
      <c r="AA36" s="264">
        <v>0</v>
      </c>
      <c r="AB36" s="161" t="s">
        <v>419</v>
      </c>
      <c r="AC36" s="52"/>
    </row>
    <row r="37" spans="2:29">
      <c r="B37" s="30"/>
      <c r="C37" s="30"/>
      <c r="D37" s="9" t="s">
        <v>470</v>
      </c>
      <c r="E37" s="11" t="s">
        <v>471</v>
      </c>
      <c r="F37" s="165" t="s">
        <v>0</v>
      </c>
      <c r="G37" s="586">
        <v>0</v>
      </c>
      <c r="H37" s="586">
        <v>0</v>
      </c>
      <c r="I37" s="586">
        <v>0</v>
      </c>
      <c r="J37" s="586">
        <v>0</v>
      </c>
      <c r="K37" s="586">
        <v>0</v>
      </c>
      <c r="L37" s="586">
        <v>0</v>
      </c>
      <c r="M37" s="586">
        <v>0</v>
      </c>
      <c r="N37" s="586">
        <v>0</v>
      </c>
      <c r="O37" s="586">
        <v>0</v>
      </c>
      <c r="P37" s="586">
        <v>0</v>
      </c>
      <c r="Q37" s="586">
        <v>0</v>
      </c>
      <c r="R37" s="586">
        <v>0</v>
      </c>
      <c r="S37" s="587">
        <v>0</v>
      </c>
      <c r="T37" s="585">
        <v>0</v>
      </c>
      <c r="U37" s="248">
        <v>0</v>
      </c>
      <c r="V37" s="262">
        <v>0</v>
      </c>
      <c r="W37" s="262">
        <v>0</v>
      </c>
      <c r="X37" s="264">
        <v>0</v>
      </c>
      <c r="Y37" s="264">
        <v>0</v>
      </c>
      <c r="Z37" s="264">
        <v>0</v>
      </c>
      <c r="AA37" s="264">
        <v>0</v>
      </c>
      <c r="AB37" s="161" t="s">
        <v>419</v>
      </c>
      <c r="AC37" s="52"/>
    </row>
    <row r="38" spans="2:29">
      <c r="B38" s="30"/>
      <c r="C38" s="30"/>
      <c r="D38" s="9" t="s">
        <v>472</v>
      </c>
      <c r="E38" s="11" t="s">
        <v>473</v>
      </c>
      <c r="F38" s="165" t="s">
        <v>1</v>
      </c>
      <c r="G38" s="586">
        <v>0</v>
      </c>
      <c r="H38" s="586">
        <v>0</v>
      </c>
      <c r="I38" s="586">
        <v>0</v>
      </c>
      <c r="J38" s="586">
        <v>0</v>
      </c>
      <c r="K38" s="586">
        <v>0</v>
      </c>
      <c r="L38" s="586">
        <v>0</v>
      </c>
      <c r="M38" s="586">
        <v>0</v>
      </c>
      <c r="N38" s="586">
        <v>0</v>
      </c>
      <c r="O38" s="586">
        <v>0</v>
      </c>
      <c r="P38" s="586">
        <v>0</v>
      </c>
      <c r="Q38" s="586">
        <v>0</v>
      </c>
      <c r="R38" s="586">
        <v>0</v>
      </c>
      <c r="S38" s="587">
        <v>0</v>
      </c>
      <c r="T38" s="585">
        <v>0</v>
      </c>
      <c r="U38" s="248">
        <v>0</v>
      </c>
      <c r="V38" s="262">
        <v>0</v>
      </c>
      <c r="W38" s="262">
        <v>0</v>
      </c>
      <c r="X38" s="264">
        <v>0</v>
      </c>
      <c r="Y38" s="264">
        <v>0</v>
      </c>
      <c r="Z38" s="264">
        <v>0</v>
      </c>
      <c r="AA38" s="264">
        <v>0</v>
      </c>
      <c r="AB38" s="161" t="s">
        <v>419</v>
      </c>
      <c r="AC38" s="52"/>
    </row>
    <row r="39" spans="2:29">
      <c r="B39" s="30"/>
      <c r="C39" s="30"/>
      <c r="D39" s="28" t="s">
        <v>474</v>
      </c>
      <c r="E39" s="11" t="s">
        <v>475</v>
      </c>
      <c r="F39" s="165" t="s">
        <v>0</v>
      </c>
      <c r="G39" s="586">
        <v>0</v>
      </c>
      <c r="H39" s="585">
        <v>5</v>
      </c>
      <c r="I39" s="586">
        <v>2</v>
      </c>
      <c r="J39" s="586">
        <v>1</v>
      </c>
      <c r="K39" s="586">
        <v>6</v>
      </c>
      <c r="L39" s="587">
        <v>0</v>
      </c>
      <c r="M39" s="587">
        <v>2</v>
      </c>
      <c r="N39" s="587">
        <v>2</v>
      </c>
      <c r="O39" s="587">
        <v>1</v>
      </c>
      <c r="P39" s="586">
        <v>0</v>
      </c>
      <c r="Q39" s="587">
        <v>1</v>
      </c>
      <c r="R39" s="587">
        <v>1</v>
      </c>
      <c r="S39" s="587">
        <v>1</v>
      </c>
      <c r="T39" s="585">
        <v>1</v>
      </c>
      <c r="U39" s="248">
        <v>0</v>
      </c>
      <c r="V39" s="262">
        <v>0.42740478300000001</v>
      </c>
      <c r="W39" s="262">
        <v>0.191991091</v>
      </c>
      <c r="X39" s="264">
        <v>0.218443151826338</v>
      </c>
      <c r="Y39" s="264">
        <v>0.51184007358773997</v>
      </c>
      <c r="Z39" s="264">
        <v>0.42740478348112598</v>
      </c>
      <c r="AA39" s="264">
        <v>0.19199109066709399</v>
      </c>
      <c r="AB39" s="161" t="s">
        <v>419</v>
      </c>
      <c r="AC39" s="52"/>
    </row>
    <row r="40" spans="2:29">
      <c r="B40" s="30"/>
      <c r="C40" s="30" t="s">
        <v>476</v>
      </c>
      <c r="D40" s="9" t="s">
        <v>477</v>
      </c>
      <c r="E40" s="9" t="s">
        <v>478</v>
      </c>
      <c r="F40" s="165" t="s">
        <v>0</v>
      </c>
      <c r="G40" s="586">
        <v>0</v>
      </c>
      <c r="H40" s="586">
        <v>0</v>
      </c>
      <c r="I40" s="586">
        <v>0</v>
      </c>
      <c r="J40" s="586">
        <v>0</v>
      </c>
      <c r="K40" s="586">
        <v>0</v>
      </c>
      <c r="L40" s="586">
        <v>0</v>
      </c>
      <c r="M40" s="586">
        <v>0</v>
      </c>
      <c r="N40" s="586">
        <v>0</v>
      </c>
      <c r="O40" s="586">
        <v>0</v>
      </c>
      <c r="P40" s="586">
        <v>0</v>
      </c>
      <c r="Q40" s="586">
        <v>0</v>
      </c>
      <c r="R40" s="586">
        <v>0</v>
      </c>
      <c r="S40" s="587">
        <v>0</v>
      </c>
      <c r="T40" s="585">
        <v>0</v>
      </c>
      <c r="U40" s="248">
        <v>0</v>
      </c>
      <c r="V40" s="262">
        <v>0</v>
      </c>
      <c r="W40" s="262">
        <v>0</v>
      </c>
      <c r="X40" s="264">
        <v>0</v>
      </c>
      <c r="Y40" s="264">
        <v>0</v>
      </c>
      <c r="Z40" s="264">
        <v>0</v>
      </c>
      <c r="AA40" s="264">
        <v>0</v>
      </c>
      <c r="AB40" s="161" t="s">
        <v>419</v>
      </c>
      <c r="AC40" s="52"/>
    </row>
    <row r="41" spans="2:29">
      <c r="B41" s="30"/>
      <c r="C41" s="30" t="s">
        <v>479</v>
      </c>
      <c r="D41" s="9" t="s">
        <v>480</v>
      </c>
      <c r="E41" s="30" t="s">
        <v>481</v>
      </c>
      <c r="F41" s="165" t="s">
        <v>1</v>
      </c>
      <c r="G41" s="586">
        <v>0</v>
      </c>
      <c r="H41" s="586">
        <v>0</v>
      </c>
      <c r="I41" s="586">
        <v>0</v>
      </c>
      <c r="J41" s="586">
        <v>0</v>
      </c>
      <c r="K41" s="586">
        <v>0</v>
      </c>
      <c r="L41" s="586">
        <v>0</v>
      </c>
      <c r="M41" s="586">
        <v>0</v>
      </c>
      <c r="N41" s="586">
        <v>0</v>
      </c>
      <c r="O41" s="586">
        <v>0</v>
      </c>
      <c r="P41" s="586">
        <v>0</v>
      </c>
      <c r="Q41" s="586">
        <v>0</v>
      </c>
      <c r="R41" s="586">
        <v>0</v>
      </c>
      <c r="S41" s="587">
        <v>0</v>
      </c>
      <c r="T41" s="585">
        <v>0</v>
      </c>
      <c r="U41" s="248">
        <v>0</v>
      </c>
      <c r="V41" s="262">
        <v>0</v>
      </c>
      <c r="W41" s="262">
        <v>0</v>
      </c>
      <c r="X41" s="264">
        <v>0</v>
      </c>
      <c r="Y41" s="264">
        <v>0</v>
      </c>
      <c r="Z41" s="264">
        <v>0</v>
      </c>
      <c r="AA41" s="264">
        <v>0</v>
      </c>
      <c r="AB41" s="161" t="s">
        <v>419</v>
      </c>
      <c r="AC41" s="52"/>
    </row>
    <row r="42" spans="2:29">
      <c r="B42" s="30"/>
      <c r="C42" s="30" t="s">
        <v>482</v>
      </c>
      <c r="D42" s="9" t="s">
        <v>483</v>
      </c>
      <c r="E42" s="9" t="s">
        <v>441</v>
      </c>
      <c r="F42" s="165" t="s">
        <v>1</v>
      </c>
      <c r="G42" s="586">
        <v>0</v>
      </c>
      <c r="H42" s="586">
        <v>0</v>
      </c>
      <c r="I42" s="586">
        <v>0</v>
      </c>
      <c r="J42" s="586">
        <v>0</v>
      </c>
      <c r="K42" s="586">
        <v>0</v>
      </c>
      <c r="L42" s="586">
        <v>0</v>
      </c>
      <c r="M42" s="586">
        <v>0</v>
      </c>
      <c r="N42" s="586">
        <v>0</v>
      </c>
      <c r="O42" s="586">
        <v>0</v>
      </c>
      <c r="P42" s="586">
        <v>0</v>
      </c>
      <c r="Q42" s="586">
        <v>0</v>
      </c>
      <c r="R42" s="586">
        <v>0</v>
      </c>
      <c r="S42" s="587">
        <v>0</v>
      </c>
      <c r="T42" s="585">
        <v>0</v>
      </c>
      <c r="U42" s="248">
        <v>0</v>
      </c>
      <c r="V42" s="262">
        <v>0</v>
      </c>
      <c r="W42" s="262">
        <v>0</v>
      </c>
      <c r="X42" s="264">
        <v>0</v>
      </c>
      <c r="Y42" s="264">
        <v>0</v>
      </c>
      <c r="Z42" s="264">
        <v>0</v>
      </c>
      <c r="AA42" s="264">
        <v>0</v>
      </c>
      <c r="AB42" s="161" t="s">
        <v>419</v>
      </c>
      <c r="AC42" s="52"/>
    </row>
    <row r="43" spans="2:29">
      <c r="B43" s="30"/>
      <c r="C43" s="30" t="s">
        <v>484</v>
      </c>
      <c r="D43" s="9" t="s">
        <v>485</v>
      </c>
      <c r="E43" s="9" t="s">
        <v>486</v>
      </c>
      <c r="F43" s="165" t="s">
        <v>0</v>
      </c>
      <c r="G43" s="586">
        <v>0</v>
      </c>
      <c r="H43" s="586">
        <v>1</v>
      </c>
      <c r="I43" s="586">
        <v>0</v>
      </c>
      <c r="J43" s="586">
        <v>0</v>
      </c>
      <c r="K43" s="586">
        <v>0</v>
      </c>
      <c r="L43" s="587">
        <v>0</v>
      </c>
      <c r="M43" s="587">
        <v>0</v>
      </c>
      <c r="N43" s="587">
        <v>0</v>
      </c>
      <c r="O43" s="587">
        <v>0</v>
      </c>
      <c r="P43" s="587">
        <v>0</v>
      </c>
      <c r="Q43" s="587">
        <v>0</v>
      </c>
      <c r="R43" s="587">
        <v>0</v>
      </c>
      <c r="S43" s="587">
        <v>0</v>
      </c>
      <c r="T43" s="585">
        <v>0</v>
      </c>
      <c r="U43" s="248">
        <v>0</v>
      </c>
      <c r="V43" s="262">
        <v>0</v>
      </c>
      <c r="W43" s="262">
        <v>0</v>
      </c>
      <c r="X43" s="264">
        <v>0</v>
      </c>
      <c r="Y43" s="264">
        <v>0</v>
      </c>
      <c r="Z43" s="264">
        <v>0</v>
      </c>
      <c r="AA43" s="264">
        <v>0</v>
      </c>
      <c r="AB43" s="161" t="s">
        <v>419</v>
      </c>
      <c r="AC43" s="52"/>
    </row>
    <row r="44" spans="2:29">
      <c r="B44" s="30"/>
      <c r="C44" s="30" t="s">
        <v>487</v>
      </c>
      <c r="D44" s="9" t="s">
        <v>488</v>
      </c>
      <c r="E44" s="9" t="s">
        <v>489</v>
      </c>
      <c r="F44" s="165" t="s">
        <v>0</v>
      </c>
      <c r="G44" s="586">
        <v>1</v>
      </c>
      <c r="H44" s="586">
        <v>2</v>
      </c>
      <c r="I44" s="586">
        <v>0</v>
      </c>
      <c r="J44" s="586">
        <v>0</v>
      </c>
      <c r="K44" s="586">
        <v>1</v>
      </c>
      <c r="L44" s="587">
        <v>0</v>
      </c>
      <c r="M44" s="587">
        <v>0</v>
      </c>
      <c r="N44" s="587">
        <v>0</v>
      </c>
      <c r="O44" s="587">
        <v>0</v>
      </c>
      <c r="P44" s="587">
        <v>0</v>
      </c>
      <c r="Q44" s="587">
        <v>0</v>
      </c>
      <c r="R44" s="587">
        <v>0</v>
      </c>
      <c r="S44" s="585">
        <v>0</v>
      </c>
      <c r="T44" s="585">
        <v>0</v>
      </c>
      <c r="U44" s="248">
        <v>0</v>
      </c>
      <c r="V44" s="262">
        <v>6.1799999999999995E-4</v>
      </c>
      <c r="W44" s="262">
        <v>0.334598544</v>
      </c>
      <c r="X44" s="264">
        <v>6.07941596418001E-4</v>
      </c>
      <c r="Y44" s="264">
        <v>2.2746882729239599E-3</v>
      </c>
      <c r="Z44" s="264">
        <v>6.1750659555930899E-4</v>
      </c>
      <c r="AA44" s="264">
        <v>0.33459854350694601</v>
      </c>
      <c r="AB44" s="161" t="s">
        <v>419</v>
      </c>
      <c r="AC44" s="52"/>
    </row>
    <row r="45" spans="2:29">
      <c r="B45" s="30"/>
      <c r="C45" s="30" t="s">
        <v>490</v>
      </c>
      <c r="D45" s="9" t="s">
        <v>491</v>
      </c>
      <c r="E45" s="9" t="s">
        <v>492</v>
      </c>
      <c r="F45" s="165" t="s">
        <v>0</v>
      </c>
      <c r="G45" s="586">
        <v>0</v>
      </c>
      <c r="H45" s="586">
        <v>4</v>
      </c>
      <c r="I45" s="586">
        <v>4</v>
      </c>
      <c r="J45" s="586">
        <v>0</v>
      </c>
      <c r="K45" s="586">
        <v>1</v>
      </c>
      <c r="L45" s="587">
        <v>0</v>
      </c>
      <c r="M45" s="587">
        <v>0</v>
      </c>
      <c r="N45" s="587">
        <v>0</v>
      </c>
      <c r="O45" s="587">
        <v>0</v>
      </c>
      <c r="P45" s="587">
        <v>0</v>
      </c>
      <c r="Q45" s="587">
        <v>0</v>
      </c>
      <c r="R45" s="587">
        <v>0</v>
      </c>
      <c r="S45" s="587">
        <v>0</v>
      </c>
      <c r="T45" s="585">
        <v>0</v>
      </c>
      <c r="U45" s="248">
        <v>0</v>
      </c>
      <c r="V45" s="262">
        <v>0</v>
      </c>
      <c r="W45" s="262">
        <v>0</v>
      </c>
      <c r="X45" s="264">
        <v>0</v>
      </c>
      <c r="Y45" s="264">
        <v>0</v>
      </c>
      <c r="Z45" s="264">
        <v>0</v>
      </c>
      <c r="AA45" s="264">
        <v>0</v>
      </c>
      <c r="AB45" s="161" t="s">
        <v>419</v>
      </c>
      <c r="AC45" s="52"/>
    </row>
    <row r="46" spans="2:29">
      <c r="B46" s="30" t="s">
        <v>493</v>
      </c>
      <c r="C46" s="30" t="s">
        <v>494</v>
      </c>
      <c r="D46" s="30" t="s">
        <v>495</v>
      </c>
      <c r="E46" s="11" t="s">
        <v>418</v>
      </c>
      <c r="F46" s="165" t="s">
        <v>0</v>
      </c>
      <c r="G46" s="588">
        <v>395</v>
      </c>
      <c r="H46" s="588">
        <v>557</v>
      </c>
      <c r="I46" s="588">
        <v>609</v>
      </c>
      <c r="J46" s="588">
        <v>416</v>
      </c>
      <c r="K46" s="588">
        <v>527</v>
      </c>
      <c r="L46" s="190">
        <v>104</v>
      </c>
      <c r="M46" s="190">
        <v>70</v>
      </c>
      <c r="N46" s="190">
        <v>25</v>
      </c>
      <c r="O46" s="190">
        <v>111</v>
      </c>
      <c r="P46" s="190">
        <v>93</v>
      </c>
      <c r="Q46" s="190">
        <v>20</v>
      </c>
      <c r="R46" s="190">
        <v>33</v>
      </c>
      <c r="S46" s="190">
        <v>174</v>
      </c>
      <c r="T46" s="585">
        <v>88</v>
      </c>
      <c r="U46" s="248">
        <v>21</v>
      </c>
      <c r="V46" s="262">
        <v>28.386091270000001</v>
      </c>
      <c r="W46" s="262">
        <v>93.067201940000004</v>
      </c>
      <c r="X46" s="264">
        <v>94.511072267289194</v>
      </c>
      <c r="Y46" s="264">
        <v>0</v>
      </c>
      <c r="Z46" s="264">
        <v>25.727427704567798</v>
      </c>
      <c r="AA46" s="264">
        <v>72.9592242402247</v>
      </c>
      <c r="AB46" s="161" t="s">
        <v>419</v>
      </c>
      <c r="AC46" s="52"/>
    </row>
    <row r="47" spans="2:29">
      <c r="B47" s="30"/>
      <c r="C47" s="30"/>
      <c r="D47" s="9" t="s">
        <v>496</v>
      </c>
      <c r="E47" s="11" t="s">
        <v>420</v>
      </c>
      <c r="F47" s="165" t="s">
        <v>0</v>
      </c>
      <c r="G47" s="588">
        <v>655</v>
      </c>
      <c r="H47" s="588">
        <v>598</v>
      </c>
      <c r="I47" s="588">
        <v>622</v>
      </c>
      <c r="J47" s="588">
        <v>648</v>
      </c>
      <c r="K47" s="588">
        <v>686</v>
      </c>
      <c r="L47" s="190">
        <v>122</v>
      </c>
      <c r="M47" s="190">
        <v>202</v>
      </c>
      <c r="N47" s="190">
        <v>169</v>
      </c>
      <c r="O47" s="190">
        <v>163</v>
      </c>
      <c r="P47" s="190">
        <v>78</v>
      </c>
      <c r="Q47" s="190">
        <v>169</v>
      </c>
      <c r="R47" s="190">
        <v>143</v>
      </c>
      <c r="S47" s="190">
        <v>103</v>
      </c>
      <c r="T47" s="585">
        <v>56</v>
      </c>
      <c r="U47" s="248">
        <v>133</v>
      </c>
      <c r="V47" s="262">
        <v>126.13777880000001</v>
      </c>
      <c r="W47" s="262">
        <v>96.628517279999997</v>
      </c>
      <c r="X47" s="264">
        <v>58.298098723840099</v>
      </c>
      <c r="Y47" s="264">
        <v>156.13872861406099</v>
      </c>
      <c r="Z47" s="264">
        <v>115.137762519315</v>
      </c>
      <c r="AA47" s="264">
        <v>93.320507415145798</v>
      </c>
      <c r="AB47" s="161" t="s">
        <v>419</v>
      </c>
      <c r="AC47" s="52"/>
    </row>
    <row r="48" spans="2:29">
      <c r="B48" s="30"/>
      <c r="C48" s="30"/>
      <c r="D48" s="9" t="s">
        <v>497</v>
      </c>
      <c r="E48" s="11" t="s">
        <v>421</v>
      </c>
      <c r="F48" s="165" t="s">
        <v>0</v>
      </c>
      <c r="G48" s="588">
        <v>758</v>
      </c>
      <c r="H48" s="588">
        <v>785</v>
      </c>
      <c r="I48" s="588">
        <v>911</v>
      </c>
      <c r="J48" s="588">
        <v>975</v>
      </c>
      <c r="K48" s="588">
        <v>776</v>
      </c>
      <c r="L48" s="190">
        <v>178</v>
      </c>
      <c r="M48" s="190">
        <v>348</v>
      </c>
      <c r="N48" s="190">
        <v>272</v>
      </c>
      <c r="O48" s="190">
        <v>191</v>
      </c>
      <c r="P48" s="190">
        <v>245</v>
      </c>
      <c r="Q48" s="190">
        <v>436</v>
      </c>
      <c r="R48" s="190">
        <v>246</v>
      </c>
      <c r="S48" s="190">
        <v>166</v>
      </c>
      <c r="T48" s="585">
        <v>201</v>
      </c>
      <c r="U48" s="248">
        <v>253</v>
      </c>
      <c r="V48" s="262">
        <v>231.5688964</v>
      </c>
      <c r="W48" s="262">
        <v>172.449713</v>
      </c>
      <c r="X48" s="264">
        <v>231.94388342944501</v>
      </c>
      <c r="Y48" s="264">
        <v>360.33583234075201</v>
      </c>
      <c r="Z48" s="264">
        <v>225.20453655402201</v>
      </c>
      <c r="AA48" s="264">
        <v>168.027080710272</v>
      </c>
      <c r="AB48" s="161" t="s">
        <v>419</v>
      </c>
      <c r="AC48" s="52"/>
    </row>
    <row r="49" spans="2:29">
      <c r="B49" s="30"/>
      <c r="C49" s="30"/>
      <c r="D49" s="9" t="s">
        <v>498</v>
      </c>
      <c r="E49" s="11" t="s">
        <v>422</v>
      </c>
      <c r="F49" s="165" t="s">
        <v>0</v>
      </c>
      <c r="G49" s="588">
        <v>508</v>
      </c>
      <c r="H49" s="588">
        <v>586</v>
      </c>
      <c r="I49" s="588">
        <v>528</v>
      </c>
      <c r="J49" s="588">
        <v>647</v>
      </c>
      <c r="K49" s="588">
        <v>517</v>
      </c>
      <c r="L49" s="190">
        <v>116</v>
      </c>
      <c r="M49" s="190">
        <v>113</v>
      </c>
      <c r="N49" s="190">
        <v>153</v>
      </c>
      <c r="O49" s="190">
        <v>132</v>
      </c>
      <c r="P49" s="190">
        <v>144</v>
      </c>
      <c r="Q49" s="190">
        <v>128</v>
      </c>
      <c r="R49" s="190">
        <v>146</v>
      </c>
      <c r="S49" s="190">
        <v>142</v>
      </c>
      <c r="T49" s="585">
        <v>129</v>
      </c>
      <c r="U49" s="248">
        <v>123</v>
      </c>
      <c r="V49" s="262">
        <v>134.75874150000001</v>
      </c>
      <c r="W49" s="262">
        <v>134.51260210000001</v>
      </c>
      <c r="X49" s="264">
        <v>138.083631401388</v>
      </c>
      <c r="Y49" s="264">
        <v>129.860497228052</v>
      </c>
      <c r="Z49" s="264">
        <v>130.05276795530699</v>
      </c>
      <c r="AA49" s="264">
        <v>131.551266856647</v>
      </c>
      <c r="AB49" s="161" t="s">
        <v>419</v>
      </c>
      <c r="AC49" s="52"/>
    </row>
    <row r="50" spans="2:29">
      <c r="B50" s="30"/>
      <c r="C50" s="30"/>
      <c r="D50" s="9" t="s">
        <v>499</v>
      </c>
      <c r="E50" s="172" t="s">
        <v>423</v>
      </c>
      <c r="F50" s="165" t="s">
        <v>0</v>
      </c>
      <c r="G50" s="588">
        <v>869</v>
      </c>
      <c r="H50" s="588">
        <v>393</v>
      </c>
      <c r="I50" s="588">
        <v>289</v>
      </c>
      <c r="J50" s="588">
        <v>369</v>
      </c>
      <c r="K50" s="588">
        <v>449</v>
      </c>
      <c r="L50" s="190">
        <v>44</v>
      </c>
      <c r="M50" s="190">
        <v>28</v>
      </c>
      <c r="N50" s="190">
        <v>35</v>
      </c>
      <c r="O50" s="190">
        <v>42</v>
      </c>
      <c r="P50" s="190">
        <v>66</v>
      </c>
      <c r="Q50" s="190">
        <v>75</v>
      </c>
      <c r="R50" s="190">
        <v>115</v>
      </c>
      <c r="S50" s="190">
        <v>129</v>
      </c>
      <c r="T50" s="585">
        <v>29</v>
      </c>
      <c r="U50" s="248">
        <v>58</v>
      </c>
      <c r="V50" s="262">
        <v>109.1641965</v>
      </c>
      <c r="W50" s="262">
        <v>113.1868569</v>
      </c>
      <c r="X50" s="264">
        <v>108.05117000176099</v>
      </c>
      <c r="Y50" s="264">
        <v>84.985385166463104</v>
      </c>
      <c r="Z50" s="264">
        <v>108.117289175192</v>
      </c>
      <c r="AA50" s="264">
        <v>112.279908920927</v>
      </c>
      <c r="AB50" s="161" t="s">
        <v>419</v>
      </c>
      <c r="AC50" s="52"/>
    </row>
    <row r="51" spans="2:29">
      <c r="B51" s="30"/>
      <c r="C51" s="30" t="s">
        <v>500</v>
      </c>
      <c r="D51" s="9" t="s">
        <v>501</v>
      </c>
      <c r="E51" s="172" t="s">
        <v>502</v>
      </c>
      <c r="F51" s="165" t="s">
        <v>0</v>
      </c>
      <c r="G51" s="588">
        <v>280</v>
      </c>
      <c r="H51" s="588">
        <v>275</v>
      </c>
      <c r="I51" s="588">
        <v>372</v>
      </c>
      <c r="J51" s="588">
        <v>337</v>
      </c>
      <c r="K51" s="588">
        <v>426</v>
      </c>
      <c r="L51" s="190">
        <v>126</v>
      </c>
      <c r="M51" s="190">
        <v>159</v>
      </c>
      <c r="N51" s="190">
        <v>72</v>
      </c>
      <c r="O51" s="190">
        <v>46</v>
      </c>
      <c r="P51" s="190">
        <v>110</v>
      </c>
      <c r="Q51" s="190">
        <v>98</v>
      </c>
      <c r="R51" s="190">
        <v>124</v>
      </c>
      <c r="S51" s="190">
        <v>80</v>
      </c>
      <c r="T51" s="585">
        <v>100</v>
      </c>
      <c r="U51" s="248">
        <v>119</v>
      </c>
      <c r="V51" s="262">
        <v>102.3693426</v>
      </c>
      <c r="W51" s="262">
        <v>90.168359129999999</v>
      </c>
      <c r="X51" s="264">
        <v>96.014592696092393</v>
      </c>
      <c r="Y51" s="264">
        <v>95.946916611357196</v>
      </c>
      <c r="Z51" s="264">
        <v>102.362253774306</v>
      </c>
      <c r="AA51" s="264">
        <v>90.168359131538296</v>
      </c>
      <c r="AB51" s="161" t="s">
        <v>419</v>
      </c>
      <c r="AC51" s="52"/>
    </row>
    <row r="52" spans="2:29">
      <c r="B52" s="30"/>
      <c r="C52" s="30"/>
      <c r="D52" s="9" t="s">
        <v>503</v>
      </c>
      <c r="E52" s="172" t="s">
        <v>504</v>
      </c>
      <c r="F52" s="165" t="s">
        <v>0</v>
      </c>
      <c r="G52" s="588">
        <v>463</v>
      </c>
      <c r="H52" s="588">
        <v>594</v>
      </c>
      <c r="I52" s="588">
        <v>654</v>
      </c>
      <c r="J52" s="588">
        <v>713</v>
      </c>
      <c r="K52" s="588">
        <v>1116</v>
      </c>
      <c r="L52" s="190">
        <v>206</v>
      </c>
      <c r="M52" s="190">
        <v>144</v>
      </c>
      <c r="N52" s="190">
        <v>211</v>
      </c>
      <c r="O52" s="190">
        <v>252</v>
      </c>
      <c r="P52" s="190">
        <v>276</v>
      </c>
      <c r="Q52" s="190">
        <v>109</v>
      </c>
      <c r="R52" s="190">
        <v>133</v>
      </c>
      <c r="S52" s="190">
        <v>319</v>
      </c>
      <c r="T52" s="585">
        <v>228</v>
      </c>
      <c r="U52" s="248">
        <v>119</v>
      </c>
      <c r="V52" s="262">
        <v>208.89594980000001</v>
      </c>
      <c r="W52" s="262">
        <v>296.32910340000001</v>
      </c>
      <c r="X52" s="264">
        <v>293.88917212355699</v>
      </c>
      <c r="Y52" s="264">
        <v>228.62175403430001</v>
      </c>
      <c r="Z52" s="264">
        <v>203.940355257721</v>
      </c>
      <c r="AA52" s="264">
        <v>287.67379786595097</v>
      </c>
      <c r="AB52" s="161" t="s">
        <v>419</v>
      </c>
      <c r="AC52" s="52"/>
    </row>
    <row r="53" spans="2:29">
      <c r="B53" s="30"/>
      <c r="C53" s="30"/>
      <c r="D53" s="9" t="s">
        <v>505</v>
      </c>
      <c r="E53" s="11" t="s">
        <v>506</v>
      </c>
      <c r="F53" s="165" t="s">
        <v>0</v>
      </c>
      <c r="G53" s="588">
        <v>232</v>
      </c>
      <c r="H53" s="588">
        <v>195</v>
      </c>
      <c r="I53" s="588">
        <v>245</v>
      </c>
      <c r="J53" s="588">
        <v>508</v>
      </c>
      <c r="K53" s="588">
        <v>1245</v>
      </c>
      <c r="L53" s="190">
        <v>169</v>
      </c>
      <c r="M53" s="190">
        <v>176</v>
      </c>
      <c r="N53" s="190">
        <v>317</v>
      </c>
      <c r="O53" s="190">
        <v>167</v>
      </c>
      <c r="P53" s="190">
        <v>179</v>
      </c>
      <c r="Q53" s="190">
        <v>132</v>
      </c>
      <c r="R53" s="190">
        <v>201</v>
      </c>
      <c r="S53" s="190">
        <v>183</v>
      </c>
      <c r="T53" s="585">
        <v>165</v>
      </c>
      <c r="U53" s="248">
        <v>173</v>
      </c>
      <c r="V53" s="262">
        <v>156.21290070000001</v>
      </c>
      <c r="W53" s="262">
        <v>178.17777430000001</v>
      </c>
      <c r="X53" s="264">
        <v>181.32534950197399</v>
      </c>
      <c r="Y53" s="264">
        <v>158.09231627654799</v>
      </c>
      <c r="Z53" s="264">
        <v>156.19982239986101</v>
      </c>
      <c r="AA53" s="264">
        <v>178.17210059935201</v>
      </c>
      <c r="AB53" s="161" t="s">
        <v>419</v>
      </c>
      <c r="AC53" s="52"/>
    </row>
    <row r="54" spans="2:29">
      <c r="B54" s="30"/>
      <c r="C54" s="30"/>
      <c r="D54" s="9" t="s">
        <v>507</v>
      </c>
      <c r="E54" s="11" t="s">
        <v>429</v>
      </c>
      <c r="F54" s="165" t="s">
        <v>0</v>
      </c>
      <c r="G54" s="588">
        <v>105</v>
      </c>
      <c r="H54" s="588">
        <v>127</v>
      </c>
      <c r="I54" s="588">
        <v>99</v>
      </c>
      <c r="J54" s="588">
        <v>106</v>
      </c>
      <c r="K54" s="588">
        <v>216</v>
      </c>
      <c r="L54" s="190">
        <v>27</v>
      </c>
      <c r="M54" s="190">
        <v>21</v>
      </c>
      <c r="N54" s="190">
        <v>26</v>
      </c>
      <c r="O54" s="190">
        <v>25</v>
      </c>
      <c r="P54" s="190">
        <v>12</v>
      </c>
      <c r="Q54" s="190">
        <v>21</v>
      </c>
      <c r="R54" s="190">
        <v>18</v>
      </c>
      <c r="S54" s="190">
        <v>22</v>
      </c>
      <c r="T54" s="585">
        <v>8</v>
      </c>
      <c r="U54" s="248">
        <v>17</v>
      </c>
      <c r="V54" s="262">
        <v>23.94297705</v>
      </c>
      <c r="W54" s="262">
        <v>26.70702502</v>
      </c>
      <c r="X54" s="264">
        <v>23.601505154428398</v>
      </c>
      <c r="Y54" s="264">
        <v>26.262249291283698</v>
      </c>
      <c r="Z54" s="264">
        <v>23.942805706070398</v>
      </c>
      <c r="AA54" s="264">
        <v>26.707025023594898</v>
      </c>
      <c r="AB54" s="161" t="s">
        <v>419</v>
      </c>
      <c r="AC54" s="52"/>
    </row>
    <row r="55" spans="2:29">
      <c r="B55" s="30"/>
      <c r="C55" s="30"/>
      <c r="D55" s="9" t="s">
        <v>508</v>
      </c>
      <c r="E55" s="11" t="s">
        <v>509</v>
      </c>
      <c r="F55" s="165" t="s">
        <v>0</v>
      </c>
      <c r="G55" s="588">
        <v>51</v>
      </c>
      <c r="H55" s="588">
        <v>46</v>
      </c>
      <c r="I55" s="588">
        <v>45</v>
      </c>
      <c r="J55" s="588">
        <v>67</v>
      </c>
      <c r="K55" s="588">
        <v>78</v>
      </c>
      <c r="L55" s="190">
        <v>17</v>
      </c>
      <c r="M55" s="190">
        <v>11</v>
      </c>
      <c r="N55" s="190">
        <v>16</v>
      </c>
      <c r="O55" s="190">
        <v>19</v>
      </c>
      <c r="P55" s="190">
        <v>14</v>
      </c>
      <c r="Q55" s="190">
        <v>10</v>
      </c>
      <c r="R55" s="190">
        <v>18</v>
      </c>
      <c r="S55" s="190">
        <v>22</v>
      </c>
      <c r="T55" s="585">
        <v>10</v>
      </c>
      <c r="U55" s="248">
        <v>14</v>
      </c>
      <c r="V55" s="262">
        <v>16.046222100000001</v>
      </c>
      <c r="W55" s="262">
        <v>18.888359179999998</v>
      </c>
      <c r="X55" s="264">
        <v>15.237205123204699</v>
      </c>
      <c r="Y55" s="264">
        <v>12.6200052657233</v>
      </c>
      <c r="Z55" s="264">
        <v>16.043824609738198</v>
      </c>
      <c r="AA55" s="264">
        <v>18.887968486500501</v>
      </c>
      <c r="AB55" s="161" t="s">
        <v>419</v>
      </c>
      <c r="AC55" s="52"/>
    </row>
    <row r="56" spans="2:29">
      <c r="B56" s="30"/>
      <c r="C56" s="30"/>
      <c r="D56" s="9" t="s">
        <v>510</v>
      </c>
      <c r="E56" s="11" t="s">
        <v>511</v>
      </c>
      <c r="F56" s="165" t="s">
        <v>0</v>
      </c>
      <c r="G56" s="588">
        <v>98</v>
      </c>
      <c r="H56" s="588">
        <v>126</v>
      </c>
      <c r="I56" s="588">
        <v>130</v>
      </c>
      <c r="J56" s="588">
        <v>207</v>
      </c>
      <c r="K56" s="588">
        <v>541</v>
      </c>
      <c r="L56" s="190">
        <v>57</v>
      </c>
      <c r="M56" s="190">
        <v>36</v>
      </c>
      <c r="N56" s="190">
        <v>31</v>
      </c>
      <c r="O56" s="190">
        <v>40</v>
      </c>
      <c r="P56" s="190">
        <v>32</v>
      </c>
      <c r="Q56" s="190">
        <v>22</v>
      </c>
      <c r="R56" s="190">
        <v>21</v>
      </c>
      <c r="S56" s="190">
        <v>60</v>
      </c>
      <c r="T56" s="585">
        <v>32</v>
      </c>
      <c r="U56" s="248">
        <v>32</v>
      </c>
      <c r="V56" s="262">
        <v>42.942235580000002</v>
      </c>
      <c r="W56" s="262">
        <v>55.962336800000003</v>
      </c>
      <c r="X56" s="264">
        <v>52.1960644538715</v>
      </c>
      <c r="Y56" s="264">
        <v>47.0845751172305</v>
      </c>
      <c r="Z56" s="264">
        <v>42.926238323957698</v>
      </c>
      <c r="AA56" s="264">
        <v>55.961451626015702</v>
      </c>
      <c r="AB56" s="161" t="s">
        <v>419</v>
      </c>
      <c r="AC56" s="52"/>
    </row>
    <row r="57" spans="2:29">
      <c r="B57" s="30"/>
      <c r="C57" s="30"/>
      <c r="D57" s="9" t="s">
        <v>512</v>
      </c>
      <c r="E57" s="11" t="s">
        <v>513</v>
      </c>
      <c r="F57" s="165" t="s">
        <v>0</v>
      </c>
      <c r="G57" s="588">
        <v>42</v>
      </c>
      <c r="H57" s="588">
        <v>75</v>
      </c>
      <c r="I57" s="588">
        <v>79</v>
      </c>
      <c r="J57" s="588">
        <v>123</v>
      </c>
      <c r="K57" s="588">
        <v>121</v>
      </c>
      <c r="L57" s="190">
        <v>28</v>
      </c>
      <c r="M57" s="190">
        <v>14</v>
      </c>
      <c r="N57" s="190">
        <v>11</v>
      </c>
      <c r="O57" s="190">
        <v>43</v>
      </c>
      <c r="P57" s="190">
        <v>30</v>
      </c>
      <c r="Q57" s="190">
        <v>13</v>
      </c>
      <c r="R57" s="190">
        <v>22</v>
      </c>
      <c r="S57" s="190">
        <v>45</v>
      </c>
      <c r="T57" s="585">
        <v>17</v>
      </c>
      <c r="U57" s="248">
        <v>9</v>
      </c>
      <c r="V57" s="262">
        <v>21.17257042</v>
      </c>
      <c r="W57" s="262">
        <v>37.244165789999997</v>
      </c>
      <c r="X57" s="264">
        <v>27.425373168862201</v>
      </c>
      <c r="Y57" s="264">
        <v>15.0271789192026</v>
      </c>
      <c r="Z57" s="264">
        <v>21.030985043110299</v>
      </c>
      <c r="AA57" s="264">
        <v>37.006906285078898</v>
      </c>
      <c r="AB57" s="161" t="s">
        <v>419</v>
      </c>
      <c r="AC57" s="52"/>
    </row>
    <row r="58" spans="2:29">
      <c r="B58" s="30"/>
      <c r="C58" s="30"/>
      <c r="D58" s="9" t="s">
        <v>514</v>
      </c>
      <c r="E58" s="11" t="s">
        <v>427</v>
      </c>
      <c r="F58" s="165" t="s">
        <v>0</v>
      </c>
      <c r="G58" s="588">
        <v>127</v>
      </c>
      <c r="H58" s="588">
        <v>143</v>
      </c>
      <c r="I58" s="588">
        <v>138</v>
      </c>
      <c r="J58" s="588">
        <v>354</v>
      </c>
      <c r="K58" s="588">
        <v>834</v>
      </c>
      <c r="L58" s="190">
        <v>98</v>
      </c>
      <c r="M58" s="190">
        <v>45</v>
      </c>
      <c r="N58" s="190">
        <v>29</v>
      </c>
      <c r="O58" s="190">
        <v>45</v>
      </c>
      <c r="P58" s="190">
        <v>39</v>
      </c>
      <c r="Q58" s="190">
        <v>17</v>
      </c>
      <c r="R58" s="190">
        <v>17</v>
      </c>
      <c r="S58" s="190">
        <v>61</v>
      </c>
      <c r="T58" s="585">
        <v>34</v>
      </c>
      <c r="U58" s="248">
        <v>28</v>
      </c>
      <c r="V58" s="262">
        <v>35.80580939</v>
      </c>
      <c r="W58" s="262">
        <v>62.502336069999998</v>
      </c>
      <c r="X58" s="264">
        <v>55.963283135729498</v>
      </c>
      <c r="Y58" s="264">
        <v>46.380799691820698</v>
      </c>
      <c r="Z58" s="264">
        <v>35.805809393737697</v>
      </c>
      <c r="AA58" s="264">
        <v>62.482613021013101</v>
      </c>
      <c r="AB58" s="161" t="s">
        <v>419</v>
      </c>
      <c r="AC58" s="52"/>
    </row>
    <row r="59" spans="2:29">
      <c r="B59" s="30"/>
      <c r="C59" s="30"/>
      <c r="D59" s="28" t="s">
        <v>515</v>
      </c>
      <c r="E59" s="11" t="s">
        <v>516</v>
      </c>
      <c r="F59" s="165" t="s">
        <v>0</v>
      </c>
      <c r="G59" s="588">
        <v>1</v>
      </c>
      <c r="H59" s="588">
        <v>2</v>
      </c>
      <c r="I59" s="588">
        <v>1</v>
      </c>
      <c r="J59" s="588">
        <v>2</v>
      </c>
      <c r="K59" s="588">
        <v>4</v>
      </c>
      <c r="L59" s="190">
        <v>0</v>
      </c>
      <c r="M59" s="190">
        <v>0</v>
      </c>
      <c r="N59" s="190">
        <v>1</v>
      </c>
      <c r="O59" s="190">
        <v>1</v>
      </c>
      <c r="P59" s="190">
        <v>0</v>
      </c>
      <c r="Q59" s="190">
        <v>1</v>
      </c>
      <c r="R59" s="190">
        <v>2</v>
      </c>
      <c r="S59" s="190">
        <v>0</v>
      </c>
      <c r="T59" s="585">
        <v>0</v>
      </c>
      <c r="U59" s="248">
        <v>0</v>
      </c>
      <c r="V59" s="262">
        <v>1.02121745</v>
      </c>
      <c r="W59" s="262">
        <v>0.35675412099999998</v>
      </c>
      <c r="X59" s="264">
        <v>0.357099719209023</v>
      </c>
      <c r="Y59" s="264">
        <v>0.689908527903762</v>
      </c>
      <c r="Z59" s="264">
        <v>1.0212174499797599</v>
      </c>
      <c r="AA59" s="264">
        <v>0.35675412068461698</v>
      </c>
      <c r="AB59" s="161" t="s">
        <v>419</v>
      </c>
      <c r="AC59" s="52"/>
    </row>
    <row r="60" spans="2:29">
      <c r="B60" s="30"/>
      <c r="C60" s="30"/>
      <c r="D60" s="9" t="s">
        <v>517</v>
      </c>
      <c r="E60" s="11" t="s">
        <v>518</v>
      </c>
      <c r="F60" s="165" t="s">
        <v>1</v>
      </c>
      <c r="G60" s="588">
        <v>0</v>
      </c>
      <c r="H60" s="588">
        <v>0</v>
      </c>
      <c r="I60" s="588">
        <v>0</v>
      </c>
      <c r="J60" s="588">
        <v>0</v>
      </c>
      <c r="K60" s="588">
        <v>0</v>
      </c>
      <c r="L60" s="588">
        <v>0</v>
      </c>
      <c r="M60" s="588">
        <v>0</v>
      </c>
      <c r="N60" s="588">
        <v>0</v>
      </c>
      <c r="O60" s="588">
        <v>0</v>
      </c>
      <c r="P60" s="588">
        <v>0</v>
      </c>
      <c r="Q60" s="588">
        <v>0</v>
      </c>
      <c r="R60" s="588">
        <v>0</v>
      </c>
      <c r="S60" s="190">
        <v>0</v>
      </c>
      <c r="T60" s="585">
        <v>0</v>
      </c>
      <c r="U60" s="248">
        <v>0</v>
      </c>
      <c r="V60" s="262">
        <v>0</v>
      </c>
      <c r="W60" s="262">
        <v>0</v>
      </c>
      <c r="X60" s="264">
        <v>0</v>
      </c>
      <c r="Y60" s="264">
        <v>0</v>
      </c>
      <c r="Z60" s="264">
        <v>0</v>
      </c>
      <c r="AA60" s="264">
        <v>0</v>
      </c>
      <c r="AB60" s="161" t="s">
        <v>419</v>
      </c>
      <c r="AC60" s="52"/>
    </row>
    <row r="61" spans="2:29">
      <c r="B61" s="30"/>
      <c r="C61" s="30"/>
      <c r="D61" s="9" t="s">
        <v>519</v>
      </c>
      <c r="E61" s="11" t="s">
        <v>520</v>
      </c>
      <c r="F61" s="165" t="s">
        <v>0</v>
      </c>
      <c r="G61" s="588">
        <v>17</v>
      </c>
      <c r="H61" s="588">
        <v>20</v>
      </c>
      <c r="I61" s="588">
        <v>18</v>
      </c>
      <c r="J61" s="588">
        <v>17</v>
      </c>
      <c r="K61" s="588">
        <v>20</v>
      </c>
      <c r="L61" s="190">
        <v>3</v>
      </c>
      <c r="M61" s="190">
        <v>3</v>
      </c>
      <c r="N61" s="190">
        <v>3</v>
      </c>
      <c r="O61" s="190">
        <v>4</v>
      </c>
      <c r="P61" s="190">
        <v>3</v>
      </c>
      <c r="Q61" s="190">
        <v>1</v>
      </c>
      <c r="R61" s="190">
        <v>3</v>
      </c>
      <c r="S61" s="190">
        <v>5</v>
      </c>
      <c r="T61" s="585">
        <v>3</v>
      </c>
      <c r="U61" s="248">
        <v>3</v>
      </c>
      <c r="V61" s="262">
        <v>2.6804597110000001</v>
      </c>
      <c r="W61" s="262">
        <v>5.0532515560000002</v>
      </c>
      <c r="X61" s="264">
        <v>3.9381800542858301</v>
      </c>
      <c r="Y61" s="264">
        <v>1.9014840060845499</v>
      </c>
      <c r="Z61" s="264">
        <v>2.6804597105266201</v>
      </c>
      <c r="AA61" s="264">
        <v>5.0532515558847297</v>
      </c>
      <c r="AB61" s="161" t="s">
        <v>419</v>
      </c>
      <c r="AC61" s="52"/>
    </row>
    <row r="62" spans="2:29">
      <c r="B62" s="30"/>
      <c r="C62" s="30"/>
      <c r="D62" s="9" t="s">
        <v>521</v>
      </c>
      <c r="E62" s="11" t="s">
        <v>522</v>
      </c>
      <c r="F62" s="165" t="s">
        <v>1</v>
      </c>
      <c r="G62" s="588">
        <v>0</v>
      </c>
      <c r="H62" s="588">
        <v>0</v>
      </c>
      <c r="I62" s="588">
        <v>0</v>
      </c>
      <c r="J62" s="588">
        <v>0</v>
      </c>
      <c r="K62" s="588">
        <v>0</v>
      </c>
      <c r="L62" s="588">
        <v>0</v>
      </c>
      <c r="M62" s="588">
        <v>0</v>
      </c>
      <c r="N62" s="588">
        <v>0</v>
      </c>
      <c r="O62" s="588">
        <v>0</v>
      </c>
      <c r="P62" s="588">
        <v>0</v>
      </c>
      <c r="Q62" s="588">
        <v>0</v>
      </c>
      <c r="R62" s="588">
        <v>0</v>
      </c>
      <c r="S62" s="190">
        <v>0</v>
      </c>
      <c r="T62" s="585">
        <v>0</v>
      </c>
      <c r="U62" s="248">
        <v>0</v>
      </c>
      <c r="V62" s="262">
        <v>0</v>
      </c>
      <c r="W62" s="262">
        <v>0</v>
      </c>
      <c r="X62" s="264">
        <v>0</v>
      </c>
      <c r="Y62" s="264">
        <v>0</v>
      </c>
      <c r="Z62" s="264">
        <v>0</v>
      </c>
      <c r="AA62" s="264">
        <v>0</v>
      </c>
      <c r="AB62" s="161" t="s">
        <v>419</v>
      </c>
      <c r="AC62" s="52"/>
    </row>
    <row r="63" spans="2:29">
      <c r="B63" s="30"/>
      <c r="C63" s="30"/>
      <c r="D63" s="9" t="s">
        <v>523</v>
      </c>
      <c r="E63" s="11" t="s">
        <v>524</v>
      </c>
      <c r="F63" s="165" t="s">
        <v>0</v>
      </c>
      <c r="G63" s="588">
        <v>386</v>
      </c>
      <c r="H63" s="588">
        <v>490</v>
      </c>
      <c r="I63" s="588">
        <v>406</v>
      </c>
      <c r="J63" s="588">
        <v>501</v>
      </c>
      <c r="K63" s="588">
        <v>500</v>
      </c>
      <c r="L63" s="190">
        <v>123</v>
      </c>
      <c r="M63" s="190">
        <v>111</v>
      </c>
      <c r="N63" s="190">
        <v>86</v>
      </c>
      <c r="O63" s="190">
        <v>97</v>
      </c>
      <c r="P63" s="190">
        <v>165</v>
      </c>
      <c r="Q63" s="190">
        <v>108</v>
      </c>
      <c r="R63" s="190">
        <v>66</v>
      </c>
      <c r="S63" s="190">
        <v>145</v>
      </c>
      <c r="T63" s="585">
        <v>123</v>
      </c>
      <c r="U63" s="248">
        <v>128</v>
      </c>
      <c r="V63" s="262">
        <v>84.068521029999999</v>
      </c>
      <c r="W63" s="262">
        <v>112.7492548</v>
      </c>
      <c r="X63" s="264">
        <v>128.229811356114</v>
      </c>
      <c r="Y63" s="264">
        <v>89.583090444290903</v>
      </c>
      <c r="Z63" s="264">
        <v>78.646394926821799</v>
      </c>
      <c r="AA63" s="264">
        <v>109.039171621731</v>
      </c>
      <c r="AB63" s="161" t="s">
        <v>419</v>
      </c>
      <c r="AC63" s="52"/>
    </row>
    <row r="64" spans="2:29">
      <c r="B64" s="30"/>
      <c r="C64" s="30"/>
      <c r="D64" s="9" t="s">
        <v>525</v>
      </c>
      <c r="E64" s="11" t="s">
        <v>526</v>
      </c>
      <c r="F64" s="165" t="s">
        <v>0</v>
      </c>
      <c r="G64" s="588">
        <v>1889</v>
      </c>
      <c r="H64" s="588">
        <v>1649</v>
      </c>
      <c r="I64" s="588">
        <v>1978</v>
      </c>
      <c r="J64" s="588">
        <v>2594</v>
      </c>
      <c r="K64" s="588">
        <v>2489</v>
      </c>
      <c r="L64" s="190">
        <v>416</v>
      </c>
      <c r="M64" s="190">
        <v>559</v>
      </c>
      <c r="N64" s="190">
        <v>1890</v>
      </c>
      <c r="O64" s="190">
        <v>536</v>
      </c>
      <c r="P64" s="190">
        <v>403</v>
      </c>
      <c r="Q64" s="190">
        <v>547</v>
      </c>
      <c r="R64" s="190">
        <v>724</v>
      </c>
      <c r="S64" s="190">
        <v>501</v>
      </c>
      <c r="T64" s="585">
        <v>288</v>
      </c>
      <c r="U64" s="248">
        <v>385</v>
      </c>
      <c r="V64" s="262">
        <v>1052.794349</v>
      </c>
      <c r="W64" s="262">
        <v>556.05505500000004</v>
      </c>
      <c r="X64" s="264">
        <v>522.12228371343099</v>
      </c>
      <c r="Y64" s="264">
        <v>603.18808200905505</v>
      </c>
      <c r="Z64" s="264">
        <v>1028.98738351784</v>
      </c>
      <c r="AA64" s="264">
        <v>536.79677011478304</v>
      </c>
      <c r="AB64" s="161" t="s">
        <v>419</v>
      </c>
      <c r="AC64" s="52"/>
    </row>
    <row r="65" spans="2:29">
      <c r="B65" s="30"/>
      <c r="C65" s="30"/>
      <c r="D65" s="9" t="s">
        <v>527</v>
      </c>
      <c r="E65" s="11" t="s">
        <v>435</v>
      </c>
      <c r="F65" s="165" t="s">
        <v>0</v>
      </c>
      <c r="G65" s="588">
        <v>97</v>
      </c>
      <c r="H65" s="588">
        <v>150</v>
      </c>
      <c r="I65" s="588">
        <v>117</v>
      </c>
      <c r="J65" s="588">
        <v>178</v>
      </c>
      <c r="K65" s="588">
        <v>320</v>
      </c>
      <c r="L65" s="190">
        <v>38</v>
      </c>
      <c r="M65" s="190">
        <v>50</v>
      </c>
      <c r="N65" s="190">
        <v>64</v>
      </c>
      <c r="O65" s="190">
        <v>66</v>
      </c>
      <c r="P65" s="190">
        <v>50</v>
      </c>
      <c r="Q65" s="190">
        <v>60</v>
      </c>
      <c r="R65" s="190">
        <v>50</v>
      </c>
      <c r="S65" s="190">
        <v>64</v>
      </c>
      <c r="T65" s="585">
        <v>64</v>
      </c>
      <c r="U65" s="248">
        <v>56</v>
      </c>
      <c r="V65" s="262">
        <v>54.571358269999998</v>
      </c>
      <c r="W65" s="262">
        <v>60.20293384</v>
      </c>
      <c r="X65" s="264">
        <v>55.662868510881701</v>
      </c>
      <c r="Y65" s="264">
        <v>58.742048055428803</v>
      </c>
      <c r="Z65" s="264">
        <v>54.522509402698297</v>
      </c>
      <c r="AA65" s="264">
        <v>60.192082178483098</v>
      </c>
      <c r="AB65" s="161" t="s">
        <v>419</v>
      </c>
      <c r="AC65" s="52"/>
    </row>
    <row r="66" spans="2:29">
      <c r="B66" s="30"/>
      <c r="C66" s="30" t="s">
        <v>528</v>
      </c>
      <c r="D66" s="9" t="s">
        <v>529</v>
      </c>
      <c r="E66" s="9" t="s">
        <v>437</v>
      </c>
      <c r="F66" s="165" t="s">
        <v>0</v>
      </c>
      <c r="G66" s="588">
        <v>46</v>
      </c>
      <c r="H66" s="588">
        <v>78</v>
      </c>
      <c r="I66" s="588">
        <v>64</v>
      </c>
      <c r="J66" s="588">
        <v>41</v>
      </c>
      <c r="K66" s="588">
        <v>13</v>
      </c>
      <c r="L66" s="190">
        <v>6</v>
      </c>
      <c r="M66" s="190">
        <v>5</v>
      </c>
      <c r="N66" s="190">
        <v>8</v>
      </c>
      <c r="O66" s="190">
        <v>7</v>
      </c>
      <c r="P66" s="190">
        <v>3</v>
      </c>
      <c r="Q66" s="190">
        <v>2</v>
      </c>
      <c r="R66" s="190">
        <v>11</v>
      </c>
      <c r="S66" s="190">
        <v>21</v>
      </c>
      <c r="T66" s="585">
        <v>5</v>
      </c>
      <c r="U66" s="248">
        <v>2</v>
      </c>
      <c r="V66" s="262">
        <v>17.54774003</v>
      </c>
      <c r="W66" s="262">
        <v>20.913856259999999</v>
      </c>
      <c r="X66" s="264">
        <v>15.002996917055899</v>
      </c>
      <c r="Y66" s="264">
        <v>14.578308598988301</v>
      </c>
      <c r="Z66" s="264">
        <v>17.494432041847801</v>
      </c>
      <c r="AA66" s="264">
        <v>20.8676484249483</v>
      </c>
      <c r="AB66" s="161" t="s">
        <v>419</v>
      </c>
      <c r="AC66" s="52"/>
    </row>
    <row r="67" spans="2:29">
      <c r="B67" s="30"/>
      <c r="C67" s="30" t="s">
        <v>530</v>
      </c>
      <c r="D67" s="9" t="s">
        <v>531</v>
      </c>
      <c r="E67" s="30" t="s">
        <v>439</v>
      </c>
      <c r="F67" s="165" t="s">
        <v>1</v>
      </c>
      <c r="G67" s="588">
        <v>0</v>
      </c>
      <c r="H67" s="588">
        <v>0</v>
      </c>
      <c r="I67" s="588">
        <v>0</v>
      </c>
      <c r="J67" s="588">
        <v>0</v>
      </c>
      <c r="K67" s="588">
        <v>0</v>
      </c>
      <c r="L67" s="588">
        <v>0</v>
      </c>
      <c r="M67" s="588">
        <v>0</v>
      </c>
      <c r="N67" s="588">
        <v>0</v>
      </c>
      <c r="O67" s="588">
        <v>0</v>
      </c>
      <c r="P67" s="588">
        <v>0</v>
      </c>
      <c r="Q67" s="588">
        <v>0</v>
      </c>
      <c r="R67" s="588">
        <v>0</v>
      </c>
      <c r="S67" s="190">
        <v>0</v>
      </c>
      <c r="T67" s="585">
        <v>0</v>
      </c>
      <c r="U67" s="248">
        <v>0</v>
      </c>
      <c r="V67" s="262">
        <v>0</v>
      </c>
      <c r="W67" s="262">
        <v>0</v>
      </c>
      <c r="X67" s="264">
        <v>0</v>
      </c>
      <c r="Y67" s="264">
        <v>0</v>
      </c>
      <c r="Z67" s="264">
        <v>0</v>
      </c>
      <c r="AA67" s="264">
        <v>0</v>
      </c>
      <c r="AB67" s="161" t="s">
        <v>419</v>
      </c>
      <c r="AC67" s="52"/>
    </row>
    <row r="68" spans="2:29">
      <c r="B68" s="30"/>
      <c r="C68" s="30" t="s">
        <v>532</v>
      </c>
      <c r="D68" s="9" t="s">
        <v>533</v>
      </c>
      <c r="E68" s="9" t="s">
        <v>441</v>
      </c>
      <c r="F68" s="165" t="s">
        <v>0</v>
      </c>
      <c r="G68" s="588">
        <v>152</v>
      </c>
      <c r="H68" s="588">
        <v>128</v>
      </c>
      <c r="I68" s="588">
        <v>110</v>
      </c>
      <c r="J68" s="588">
        <v>98</v>
      </c>
      <c r="K68" s="588">
        <v>67</v>
      </c>
      <c r="L68" s="190">
        <v>32</v>
      </c>
      <c r="M68" s="190">
        <v>15</v>
      </c>
      <c r="N68" s="190">
        <v>18</v>
      </c>
      <c r="O68" s="190">
        <v>10</v>
      </c>
      <c r="P68" s="190">
        <v>14</v>
      </c>
      <c r="Q68" s="190">
        <v>10</v>
      </c>
      <c r="R68" s="190">
        <v>12</v>
      </c>
      <c r="S68" s="190">
        <v>14</v>
      </c>
      <c r="T68" s="585">
        <v>10</v>
      </c>
      <c r="U68" s="248">
        <v>19</v>
      </c>
      <c r="V68" s="262">
        <v>12.850053020000001</v>
      </c>
      <c r="W68" s="262">
        <v>13.582160549999999</v>
      </c>
      <c r="X68" s="264">
        <v>13.596311589962999</v>
      </c>
      <c r="Y68" s="264">
        <v>12.239275419181199</v>
      </c>
      <c r="Z68" s="264">
        <v>12.850053019102999</v>
      </c>
      <c r="AA68" s="264">
        <v>13.5821605451873</v>
      </c>
      <c r="AB68" s="161" t="s">
        <v>419</v>
      </c>
      <c r="AC68" s="52"/>
    </row>
    <row r="69" spans="2:29">
      <c r="B69" s="30"/>
      <c r="C69" s="30" t="s">
        <v>534</v>
      </c>
      <c r="D69" s="9" t="s">
        <v>535</v>
      </c>
      <c r="E69" s="9" t="s">
        <v>443</v>
      </c>
      <c r="F69" s="165" t="s">
        <v>0</v>
      </c>
      <c r="G69" s="588">
        <v>78</v>
      </c>
      <c r="H69" s="588">
        <v>80</v>
      </c>
      <c r="I69" s="588">
        <v>78</v>
      </c>
      <c r="J69" s="588">
        <v>102</v>
      </c>
      <c r="K69" s="588">
        <v>103</v>
      </c>
      <c r="L69" s="190">
        <v>23</v>
      </c>
      <c r="M69" s="190">
        <v>21</v>
      </c>
      <c r="N69" s="190">
        <v>21</v>
      </c>
      <c r="O69" s="190">
        <v>15</v>
      </c>
      <c r="P69" s="190">
        <v>9</v>
      </c>
      <c r="Q69" s="190">
        <v>16</v>
      </c>
      <c r="R69" s="190">
        <v>21</v>
      </c>
      <c r="S69" s="190">
        <v>17</v>
      </c>
      <c r="T69" s="585">
        <v>11</v>
      </c>
      <c r="U69" s="248">
        <v>17</v>
      </c>
      <c r="V69" s="262">
        <v>20.661589759999998</v>
      </c>
      <c r="W69" s="262">
        <v>19.39553153</v>
      </c>
      <c r="X69" s="264">
        <v>16.272995746135301</v>
      </c>
      <c r="Y69" s="264">
        <v>18.895685529582799</v>
      </c>
      <c r="Z69" s="264">
        <v>20.661589761965001</v>
      </c>
      <c r="AA69" s="264">
        <v>19.3955315319741</v>
      </c>
      <c r="AB69" s="161" t="s">
        <v>419</v>
      </c>
      <c r="AC69" s="52"/>
    </row>
    <row r="70" spans="2:29">
      <c r="B70" s="30"/>
      <c r="C70" s="30" t="s">
        <v>536</v>
      </c>
      <c r="D70" s="9" t="s">
        <v>537</v>
      </c>
      <c r="E70" s="9" t="s">
        <v>445</v>
      </c>
      <c r="F70" s="165" t="s">
        <v>0</v>
      </c>
      <c r="G70" s="588">
        <v>2006</v>
      </c>
      <c r="H70" s="588">
        <v>2237</v>
      </c>
      <c r="I70" s="588">
        <v>2346</v>
      </c>
      <c r="J70" s="588">
        <v>3137</v>
      </c>
      <c r="K70" s="588">
        <v>3099</v>
      </c>
      <c r="L70" s="190">
        <v>482</v>
      </c>
      <c r="M70" s="190">
        <v>574</v>
      </c>
      <c r="N70" s="190">
        <v>965</v>
      </c>
      <c r="O70" s="190">
        <v>445</v>
      </c>
      <c r="P70" s="190">
        <v>374</v>
      </c>
      <c r="Q70" s="190">
        <v>526</v>
      </c>
      <c r="R70" s="190">
        <v>700</v>
      </c>
      <c r="S70" s="190">
        <v>524</v>
      </c>
      <c r="T70" s="585">
        <v>404</v>
      </c>
      <c r="U70" s="248">
        <v>442</v>
      </c>
      <c r="V70" s="262">
        <v>743.23943110000005</v>
      </c>
      <c r="W70" s="262">
        <v>495.20089760000002</v>
      </c>
      <c r="X70" s="264">
        <v>383.45833028496702</v>
      </c>
      <c r="Y70" s="264">
        <v>522.03899611729503</v>
      </c>
      <c r="Z70" s="264">
        <v>743.23943113718803</v>
      </c>
      <c r="AA70" s="264">
        <v>495.20089759580497</v>
      </c>
      <c r="AB70" s="161" t="s">
        <v>419</v>
      </c>
      <c r="AC70" s="52"/>
    </row>
    <row r="71" spans="2:29">
      <c r="B71" s="30"/>
      <c r="C71" s="30" t="s">
        <v>538</v>
      </c>
      <c r="D71" s="9" t="s">
        <v>539</v>
      </c>
      <c r="E71" s="9" t="s">
        <v>447</v>
      </c>
      <c r="F71" s="165" t="s">
        <v>0</v>
      </c>
      <c r="G71" s="588">
        <v>2142</v>
      </c>
      <c r="H71" s="588">
        <v>2141</v>
      </c>
      <c r="I71" s="588">
        <v>2408</v>
      </c>
      <c r="J71" s="588">
        <v>1741</v>
      </c>
      <c r="K71" s="588">
        <v>1879</v>
      </c>
      <c r="L71" s="190">
        <v>361</v>
      </c>
      <c r="M71" s="190">
        <v>460</v>
      </c>
      <c r="N71" s="190">
        <v>508</v>
      </c>
      <c r="O71" s="190">
        <v>538</v>
      </c>
      <c r="P71" s="190">
        <v>603</v>
      </c>
      <c r="Q71" s="190">
        <v>509</v>
      </c>
      <c r="R71" s="190">
        <v>483</v>
      </c>
      <c r="S71" s="190">
        <v>570</v>
      </c>
      <c r="T71" s="585">
        <v>453</v>
      </c>
      <c r="U71" s="248">
        <v>445</v>
      </c>
      <c r="V71" s="262">
        <v>500.69744420000001</v>
      </c>
      <c r="W71" s="262">
        <v>516.87929780000002</v>
      </c>
      <c r="X71" s="264">
        <v>546.19189799144704</v>
      </c>
      <c r="Y71" s="264">
        <v>513.36421401127905</v>
      </c>
      <c r="Z71" s="264">
        <v>500.594283933854</v>
      </c>
      <c r="AA71" s="264">
        <v>516.75208677953594</v>
      </c>
      <c r="AB71" s="161" t="s">
        <v>419</v>
      </c>
      <c r="AC71" s="52"/>
    </row>
    <row r="72" spans="2:29">
      <c r="B72" s="30" t="s">
        <v>540</v>
      </c>
      <c r="C72" s="30" t="s">
        <v>541</v>
      </c>
      <c r="D72" s="30" t="s">
        <v>542</v>
      </c>
      <c r="E72" s="11" t="s">
        <v>450</v>
      </c>
      <c r="F72" s="165" t="s">
        <v>0</v>
      </c>
      <c r="G72" s="588">
        <v>15</v>
      </c>
      <c r="H72" s="588">
        <v>16</v>
      </c>
      <c r="I72" s="588">
        <v>13</v>
      </c>
      <c r="J72" s="588">
        <v>9</v>
      </c>
      <c r="K72" s="588">
        <v>8</v>
      </c>
      <c r="L72" s="190">
        <v>0</v>
      </c>
      <c r="M72" s="190">
        <v>0</v>
      </c>
      <c r="N72" s="190">
        <v>1</v>
      </c>
      <c r="O72" s="190">
        <v>5</v>
      </c>
      <c r="P72" s="190">
        <v>2</v>
      </c>
      <c r="Q72" s="190">
        <v>1</v>
      </c>
      <c r="R72" s="190">
        <v>0</v>
      </c>
      <c r="S72" s="190">
        <v>1</v>
      </c>
      <c r="T72" s="585">
        <v>2</v>
      </c>
      <c r="U72" s="248">
        <v>1</v>
      </c>
      <c r="V72" s="262">
        <v>1.534687342</v>
      </c>
      <c r="W72" s="262">
        <v>1.8684192690000001</v>
      </c>
      <c r="X72" s="264">
        <v>2.1082004647688102</v>
      </c>
      <c r="Y72" s="264">
        <v>1.8672581455325501</v>
      </c>
      <c r="Z72" s="264">
        <v>1.5346873415211</v>
      </c>
      <c r="AA72" s="264">
        <v>1.86841926915677</v>
      </c>
      <c r="AB72" s="161" t="s">
        <v>419</v>
      </c>
      <c r="AC72" s="52"/>
    </row>
    <row r="73" spans="2:29">
      <c r="B73" s="30"/>
      <c r="C73" s="30"/>
      <c r="D73" s="9" t="s">
        <v>543</v>
      </c>
      <c r="E73" s="11" t="s">
        <v>452</v>
      </c>
      <c r="F73" s="165" t="s">
        <v>0</v>
      </c>
      <c r="G73" s="588">
        <v>79</v>
      </c>
      <c r="H73" s="588">
        <v>75</v>
      </c>
      <c r="I73" s="588">
        <v>67</v>
      </c>
      <c r="J73" s="588">
        <v>70</v>
      </c>
      <c r="K73" s="588">
        <v>33</v>
      </c>
      <c r="L73" s="190">
        <v>8</v>
      </c>
      <c r="M73" s="190">
        <v>20</v>
      </c>
      <c r="N73" s="190">
        <v>5</v>
      </c>
      <c r="O73" s="190">
        <v>12</v>
      </c>
      <c r="P73" s="190">
        <v>6</v>
      </c>
      <c r="Q73" s="190">
        <v>14</v>
      </c>
      <c r="R73" s="190">
        <v>10</v>
      </c>
      <c r="S73" s="190">
        <v>6</v>
      </c>
      <c r="T73" s="585">
        <v>7</v>
      </c>
      <c r="U73" s="248">
        <v>8</v>
      </c>
      <c r="V73" s="262">
        <v>8.8977889490000006</v>
      </c>
      <c r="W73" s="262">
        <v>7.5831960330000001</v>
      </c>
      <c r="X73" s="264">
        <v>7.42421102264725</v>
      </c>
      <c r="Y73" s="264">
        <v>9.8058926010278196</v>
      </c>
      <c r="Z73" s="264">
        <v>8.8747659175091496</v>
      </c>
      <c r="AA73" s="264">
        <v>7.5703501710777203</v>
      </c>
      <c r="AB73" s="161" t="s">
        <v>419</v>
      </c>
      <c r="AC73" s="52"/>
    </row>
    <row r="74" spans="2:29">
      <c r="B74" s="30"/>
      <c r="C74" s="30"/>
      <c r="D74" s="9" t="s">
        <v>544</v>
      </c>
      <c r="E74" s="11" t="s">
        <v>454</v>
      </c>
      <c r="F74" s="165" t="s">
        <v>0</v>
      </c>
      <c r="G74" s="588">
        <v>23</v>
      </c>
      <c r="H74" s="588">
        <v>39</v>
      </c>
      <c r="I74" s="588">
        <v>56</v>
      </c>
      <c r="J74" s="588">
        <v>50</v>
      </c>
      <c r="K74" s="588">
        <v>24</v>
      </c>
      <c r="L74" s="190">
        <v>3</v>
      </c>
      <c r="M74" s="190">
        <v>14</v>
      </c>
      <c r="N74" s="190">
        <v>7</v>
      </c>
      <c r="O74" s="190">
        <v>8</v>
      </c>
      <c r="P74" s="190">
        <v>10</v>
      </c>
      <c r="Q74" s="190">
        <v>14</v>
      </c>
      <c r="R74" s="190">
        <v>4</v>
      </c>
      <c r="S74" s="190">
        <v>8</v>
      </c>
      <c r="T74" s="585">
        <v>2</v>
      </c>
      <c r="U74" s="248">
        <v>9</v>
      </c>
      <c r="V74" s="262">
        <v>6.9270413059999996</v>
      </c>
      <c r="W74" s="262">
        <v>8.3114588719999993</v>
      </c>
      <c r="X74" s="264">
        <v>10.754055555498701</v>
      </c>
      <c r="Y74" s="264">
        <v>10.261499947609201</v>
      </c>
      <c r="Z74" s="264">
        <v>6.9270413062134804</v>
      </c>
      <c r="AA74" s="264">
        <v>8.31145887152101</v>
      </c>
      <c r="AB74" s="161" t="s">
        <v>419</v>
      </c>
      <c r="AC74" s="52"/>
    </row>
    <row r="75" spans="2:29">
      <c r="B75" s="30"/>
      <c r="C75" s="30"/>
      <c r="D75" s="9" t="s">
        <v>545</v>
      </c>
      <c r="E75" s="11" t="s">
        <v>456</v>
      </c>
      <c r="F75" s="165" t="s">
        <v>0</v>
      </c>
      <c r="G75" s="588">
        <v>36</v>
      </c>
      <c r="H75" s="588">
        <v>39</v>
      </c>
      <c r="I75" s="588">
        <v>39</v>
      </c>
      <c r="J75" s="588">
        <v>38</v>
      </c>
      <c r="K75" s="588">
        <v>18</v>
      </c>
      <c r="L75" s="190">
        <v>3</v>
      </c>
      <c r="M75" s="190">
        <v>5</v>
      </c>
      <c r="N75" s="190">
        <v>6</v>
      </c>
      <c r="O75" s="190">
        <v>4</v>
      </c>
      <c r="P75" s="190">
        <v>8</v>
      </c>
      <c r="Q75" s="190">
        <v>6</v>
      </c>
      <c r="R75" s="190">
        <v>3</v>
      </c>
      <c r="S75" s="190">
        <v>5</v>
      </c>
      <c r="T75" s="585">
        <v>5</v>
      </c>
      <c r="U75" s="248">
        <v>3</v>
      </c>
      <c r="V75" s="262">
        <v>4.2020325630000004</v>
      </c>
      <c r="W75" s="262">
        <v>4.8694230129999996</v>
      </c>
      <c r="X75" s="264">
        <v>5.8211028973624401</v>
      </c>
      <c r="Y75" s="264">
        <v>5.2007819768025403</v>
      </c>
      <c r="Z75" s="264">
        <v>4.2019617098703899</v>
      </c>
      <c r="AA75" s="264">
        <v>4.8694230128174203</v>
      </c>
      <c r="AB75" s="161" t="s">
        <v>419</v>
      </c>
      <c r="AC75" s="52"/>
    </row>
    <row r="76" spans="2:29">
      <c r="B76" s="30"/>
      <c r="C76" s="30"/>
      <c r="D76" s="9" t="s">
        <v>546</v>
      </c>
      <c r="E76" s="172" t="s">
        <v>458</v>
      </c>
      <c r="F76" s="165" t="s">
        <v>0</v>
      </c>
      <c r="G76" s="588">
        <v>77</v>
      </c>
      <c r="H76" s="588">
        <v>36</v>
      </c>
      <c r="I76" s="588">
        <v>36</v>
      </c>
      <c r="J76" s="588">
        <v>45</v>
      </c>
      <c r="K76" s="588">
        <v>28</v>
      </c>
      <c r="L76" s="190">
        <v>7</v>
      </c>
      <c r="M76" s="190">
        <v>4</v>
      </c>
      <c r="N76" s="190">
        <v>5</v>
      </c>
      <c r="O76" s="190">
        <v>3</v>
      </c>
      <c r="P76" s="190">
        <v>1</v>
      </c>
      <c r="Q76" s="190">
        <v>2</v>
      </c>
      <c r="R76" s="190">
        <v>4</v>
      </c>
      <c r="S76" s="190">
        <v>9</v>
      </c>
      <c r="T76" s="585">
        <v>7</v>
      </c>
      <c r="U76" s="248">
        <v>25</v>
      </c>
      <c r="V76" s="262">
        <v>4.3076752789999997</v>
      </c>
      <c r="W76" s="262">
        <v>5.9795506539999996</v>
      </c>
      <c r="X76" s="264">
        <v>2.9156984983344798</v>
      </c>
      <c r="Y76" s="264">
        <v>3.6308984905875499</v>
      </c>
      <c r="Z76" s="264">
        <v>4.3076752790250596</v>
      </c>
      <c r="AA76" s="264">
        <v>5.9795395244763103</v>
      </c>
      <c r="AB76" s="161" t="s">
        <v>419</v>
      </c>
      <c r="AC76" s="52"/>
    </row>
    <row r="77" spans="2:29">
      <c r="B77" s="30"/>
      <c r="C77" s="30" t="s">
        <v>547</v>
      </c>
      <c r="D77" s="9" t="s">
        <v>548</v>
      </c>
      <c r="E77" s="172" t="s">
        <v>549</v>
      </c>
      <c r="F77" s="165" t="s">
        <v>0</v>
      </c>
      <c r="G77" s="588">
        <v>0</v>
      </c>
      <c r="H77" s="588">
        <v>0</v>
      </c>
      <c r="I77" s="588">
        <v>0</v>
      </c>
      <c r="J77" s="588">
        <v>0</v>
      </c>
      <c r="K77" s="588">
        <v>0</v>
      </c>
      <c r="L77" s="190">
        <v>0</v>
      </c>
      <c r="M77" s="190">
        <v>0</v>
      </c>
      <c r="N77" s="190">
        <v>1</v>
      </c>
      <c r="O77" s="190">
        <v>0</v>
      </c>
      <c r="P77" s="190">
        <v>0</v>
      </c>
      <c r="Q77" s="190">
        <v>0</v>
      </c>
      <c r="R77" s="190">
        <v>1</v>
      </c>
      <c r="S77" s="190">
        <v>0</v>
      </c>
      <c r="T77" s="585">
        <v>0</v>
      </c>
      <c r="U77" s="248">
        <v>0</v>
      </c>
      <c r="V77" s="262">
        <v>0.424646829</v>
      </c>
      <c r="W77" s="262">
        <v>3.3760693000000001E-2</v>
      </c>
      <c r="X77" s="264">
        <v>3.3759776369012597E-2</v>
      </c>
      <c r="Y77" s="264">
        <v>3.3735141844656702E-2</v>
      </c>
      <c r="Z77" s="264">
        <v>0.42464682934857101</v>
      </c>
      <c r="AA77" s="264">
        <v>3.3760693080226299E-2</v>
      </c>
      <c r="AB77" s="161" t="s">
        <v>419</v>
      </c>
      <c r="AC77" s="52"/>
    </row>
    <row r="78" spans="2:29">
      <c r="B78" s="30"/>
      <c r="C78" s="30"/>
      <c r="D78" s="9" t="s">
        <v>550</v>
      </c>
      <c r="E78" s="172" t="s">
        <v>551</v>
      </c>
      <c r="F78" s="165" t="s">
        <v>0</v>
      </c>
      <c r="G78" s="588">
        <v>23</v>
      </c>
      <c r="H78" s="588">
        <v>16</v>
      </c>
      <c r="I78" s="588">
        <v>91</v>
      </c>
      <c r="J78" s="588">
        <v>47</v>
      </c>
      <c r="K78" s="588">
        <v>38</v>
      </c>
      <c r="L78" s="190">
        <v>6</v>
      </c>
      <c r="M78" s="190">
        <v>3</v>
      </c>
      <c r="N78" s="190">
        <v>13</v>
      </c>
      <c r="O78" s="190">
        <v>7</v>
      </c>
      <c r="P78" s="190">
        <v>9</v>
      </c>
      <c r="Q78" s="190">
        <v>5</v>
      </c>
      <c r="R78" s="190">
        <v>6</v>
      </c>
      <c r="S78" s="190">
        <v>20</v>
      </c>
      <c r="T78" s="585">
        <v>7</v>
      </c>
      <c r="U78" s="248">
        <v>4</v>
      </c>
      <c r="V78" s="262">
        <v>8.1953092880000007</v>
      </c>
      <c r="W78" s="262">
        <v>12.92646721</v>
      </c>
      <c r="X78" s="264">
        <v>9.2757162005421296</v>
      </c>
      <c r="Y78" s="264">
        <v>7.8552472563562699</v>
      </c>
      <c r="Z78" s="264">
        <v>8.1953092880920799</v>
      </c>
      <c r="AA78" s="264">
        <v>12.9264672140862</v>
      </c>
      <c r="AB78" s="161" t="s">
        <v>419</v>
      </c>
      <c r="AC78" s="52"/>
    </row>
    <row r="79" spans="2:29">
      <c r="B79" s="30"/>
      <c r="C79" s="30"/>
      <c r="D79" s="9" t="s">
        <v>552</v>
      </c>
      <c r="E79" s="11" t="s">
        <v>553</v>
      </c>
      <c r="F79" s="165" t="s">
        <v>0</v>
      </c>
      <c r="G79" s="588">
        <v>0</v>
      </c>
      <c r="H79" s="588">
        <v>0</v>
      </c>
      <c r="I79" s="588">
        <v>0</v>
      </c>
      <c r="J79" s="588">
        <v>1</v>
      </c>
      <c r="K79" s="588">
        <v>0</v>
      </c>
      <c r="L79" s="190">
        <v>0</v>
      </c>
      <c r="M79" s="190">
        <v>0</v>
      </c>
      <c r="N79" s="190">
        <v>0</v>
      </c>
      <c r="O79" s="190">
        <v>0</v>
      </c>
      <c r="P79" s="190">
        <v>0</v>
      </c>
      <c r="Q79" s="190">
        <v>0</v>
      </c>
      <c r="R79" s="190">
        <v>0</v>
      </c>
      <c r="S79" s="190">
        <v>0</v>
      </c>
      <c r="T79" s="585">
        <v>0</v>
      </c>
      <c r="U79" s="248">
        <v>0</v>
      </c>
      <c r="V79" s="262">
        <v>0</v>
      </c>
      <c r="W79" s="262">
        <v>0</v>
      </c>
      <c r="X79" s="264">
        <v>0</v>
      </c>
      <c r="Y79" s="264">
        <v>0</v>
      </c>
      <c r="Z79" s="264">
        <v>0</v>
      </c>
      <c r="AA79" s="264">
        <v>0</v>
      </c>
      <c r="AB79" s="161" t="s">
        <v>419</v>
      </c>
      <c r="AC79" s="52"/>
    </row>
    <row r="80" spans="2:29">
      <c r="B80" s="30"/>
      <c r="C80" s="30"/>
      <c r="D80" s="9" t="s">
        <v>554</v>
      </c>
      <c r="E80" s="11" t="s">
        <v>469</v>
      </c>
      <c r="F80" s="165" t="s">
        <v>0</v>
      </c>
      <c r="G80" s="588">
        <v>2</v>
      </c>
      <c r="H80" s="588">
        <v>5</v>
      </c>
      <c r="I80" s="588">
        <v>2</v>
      </c>
      <c r="J80" s="588">
        <v>4</v>
      </c>
      <c r="K80" s="588">
        <v>1</v>
      </c>
      <c r="L80" s="190">
        <v>0</v>
      </c>
      <c r="M80" s="190">
        <v>0</v>
      </c>
      <c r="N80" s="190">
        <v>1</v>
      </c>
      <c r="O80" s="190">
        <v>1</v>
      </c>
      <c r="P80" s="190">
        <v>0</v>
      </c>
      <c r="Q80" s="190">
        <v>0</v>
      </c>
      <c r="R80" s="190">
        <v>0</v>
      </c>
      <c r="S80" s="190">
        <v>0</v>
      </c>
      <c r="T80" s="585">
        <v>0</v>
      </c>
      <c r="U80" s="248">
        <v>1</v>
      </c>
      <c r="V80" s="262">
        <v>0.37930908400000002</v>
      </c>
      <c r="W80" s="262">
        <v>0.37965690600000002</v>
      </c>
      <c r="X80" s="264">
        <v>0.37973711394908599</v>
      </c>
      <c r="Y80" s="264">
        <v>0.37926848898457999</v>
      </c>
      <c r="Z80" s="264">
        <v>0.37930908397948698</v>
      </c>
      <c r="AA80" s="264">
        <v>0.37965690649955702</v>
      </c>
      <c r="AB80" s="161" t="s">
        <v>419</v>
      </c>
      <c r="AC80" s="52"/>
    </row>
    <row r="81" spans="2:29">
      <c r="B81" s="30"/>
      <c r="C81" s="30"/>
      <c r="D81" s="9" t="s">
        <v>555</v>
      </c>
      <c r="E81" s="11" t="s">
        <v>556</v>
      </c>
      <c r="F81" s="165" t="s">
        <v>0</v>
      </c>
      <c r="G81" s="588">
        <v>5</v>
      </c>
      <c r="H81" s="588">
        <v>3</v>
      </c>
      <c r="I81" s="588">
        <v>4</v>
      </c>
      <c r="J81" s="588">
        <v>5</v>
      </c>
      <c r="K81" s="588">
        <v>2</v>
      </c>
      <c r="L81" s="190">
        <v>3</v>
      </c>
      <c r="M81" s="190">
        <v>2</v>
      </c>
      <c r="N81" s="190">
        <v>0</v>
      </c>
      <c r="O81" s="190">
        <v>0</v>
      </c>
      <c r="P81" s="190">
        <v>0</v>
      </c>
      <c r="Q81" s="190">
        <v>1</v>
      </c>
      <c r="R81" s="190">
        <v>0</v>
      </c>
      <c r="S81" s="190">
        <v>1</v>
      </c>
      <c r="T81" s="585">
        <v>0</v>
      </c>
      <c r="U81" s="248">
        <v>0</v>
      </c>
      <c r="V81" s="262">
        <v>0.61732622500000001</v>
      </c>
      <c r="W81" s="262">
        <v>0.95102391100000006</v>
      </c>
      <c r="X81" s="264">
        <v>0.61777486597473596</v>
      </c>
      <c r="Y81" s="264">
        <v>0.95061723975294898</v>
      </c>
      <c r="Z81" s="264">
        <v>0.61732622497799905</v>
      </c>
      <c r="AA81" s="264">
        <v>0.95102391097130601</v>
      </c>
      <c r="AB81" s="161" t="s">
        <v>419</v>
      </c>
      <c r="AC81" s="52"/>
    </row>
    <row r="82" spans="2:29">
      <c r="B82" s="30"/>
      <c r="C82" s="30"/>
      <c r="D82" s="9" t="s">
        <v>557</v>
      </c>
      <c r="E82" s="11" t="s">
        <v>558</v>
      </c>
      <c r="F82" s="165" t="s">
        <v>0</v>
      </c>
      <c r="G82" s="588">
        <v>13</v>
      </c>
      <c r="H82" s="588">
        <v>13</v>
      </c>
      <c r="I82" s="588">
        <v>18</v>
      </c>
      <c r="J82" s="588">
        <v>10</v>
      </c>
      <c r="K82" s="588">
        <v>14</v>
      </c>
      <c r="L82" s="190">
        <v>3</v>
      </c>
      <c r="M82" s="190">
        <v>0</v>
      </c>
      <c r="N82" s="190">
        <v>3</v>
      </c>
      <c r="O82" s="190">
        <v>3</v>
      </c>
      <c r="P82" s="190">
        <v>3</v>
      </c>
      <c r="Q82" s="190">
        <v>8</v>
      </c>
      <c r="R82" s="190">
        <v>3</v>
      </c>
      <c r="S82" s="190">
        <v>3</v>
      </c>
      <c r="T82" s="585">
        <v>0</v>
      </c>
      <c r="U82" s="248">
        <v>7</v>
      </c>
      <c r="V82" s="262">
        <v>3.0371507790000001</v>
      </c>
      <c r="W82" s="262">
        <v>3.039366507</v>
      </c>
      <c r="X82" s="264">
        <v>3.0399078547915002</v>
      </c>
      <c r="Y82" s="264">
        <v>4.7035820877542198</v>
      </c>
      <c r="Z82" s="264">
        <v>3.0371507787554299</v>
      </c>
      <c r="AA82" s="264">
        <v>3.0393665070845501</v>
      </c>
      <c r="AB82" s="161" t="s">
        <v>419</v>
      </c>
      <c r="AC82" s="52"/>
    </row>
    <row r="83" spans="2:29">
      <c r="B83" s="30"/>
      <c r="C83" s="30"/>
      <c r="D83" s="9" t="s">
        <v>559</v>
      </c>
      <c r="E83" s="11" t="s">
        <v>560</v>
      </c>
      <c r="F83" s="165" t="s">
        <v>0</v>
      </c>
      <c r="G83" s="588">
        <v>10</v>
      </c>
      <c r="H83" s="588">
        <v>13</v>
      </c>
      <c r="I83" s="588">
        <v>20</v>
      </c>
      <c r="J83" s="588">
        <v>4</v>
      </c>
      <c r="K83" s="588">
        <v>9</v>
      </c>
      <c r="L83" s="190">
        <v>2</v>
      </c>
      <c r="M83" s="190">
        <v>3</v>
      </c>
      <c r="N83" s="190">
        <v>1</v>
      </c>
      <c r="O83" s="190">
        <v>2</v>
      </c>
      <c r="P83" s="190">
        <v>0</v>
      </c>
      <c r="Q83" s="190">
        <v>1</v>
      </c>
      <c r="R83" s="190">
        <v>0</v>
      </c>
      <c r="S83" s="190">
        <v>3</v>
      </c>
      <c r="T83" s="585">
        <v>2</v>
      </c>
      <c r="U83" s="248">
        <v>3</v>
      </c>
      <c r="V83" s="262">
        <v>1.6368572729999999</v>
      </c>
      <c r="W83" s="262">
        <v>2.627077656</v>
      </c>
      <c r="X83" s="264">
        <v>1.71129552516156</v>
      </c>
      <c r="Y83" s="264">
        <v>1.99343765369641</v>
      </c>
      <c r="Z83" s="264">
        <v>1.63685727300516</v>
      </c>
      <c r="AA83" s="264">
        <v>2.6270776559071098</v>
      </c>
      <c r="AB83" s="161" t="s">
        <v>419</v>
      </c>
      <c r="AC83" s="52"/>
    </row>
    <row r="84" spans="2:29">
      <c r="B84" s="30"/>
      <c r="C84" s="30"/>
      <c r="D84" s="9" t="s">
        <v>561</v>
      </c>
      <c r="E84" s="11" t="s">
        <v>465</v>
      </c>
      <c r="F84" s="165" t="s">
        <v>0</v>
      </c>
      <c r="G84" s="588">
        <v>11</v>
      </c>
      <c r="H84" s="588">
        <v>7</v>
      </c>
      <c r="I84" s="588">
        <v>8</v>
      </c>
      <c r="J84" s="588">
        <v>7</v>
      </c>
      <c r="K84" s="588">
        <v>8</v>
      </c>
      <c r="L84" s="190">
        <v>2</v>
      </c>
      <c r="M84" s="190">
        <v>1</v>
      </c>
      <c r="N84" s="190">
        <v>2</v>
      </c>
      <c r="O84" s="190">
        <v>0</v>
      </c>
      <c r="P84" s="190">
        <v>0</v>
      </c>
      <c r="Q84" s="190">
        <v>1</v>
      </c>
      <c r="R84" s="190">
        <v>0</v>
      </c>
      <c r="S84" s="190">
        <v>4</v>
      </c>
      <c r="T84" s="585">
        <v>2</v>
      </c>
      <c r="U84" s="248">
        <v>1</v>
      </c>
      <c r="V84" s="262">
        <v>1.1384916039999999</v>
      </c>
      <c r="W84" s="262">
        <v>2.4727489540000001</v>
      </c>
      <c r="X84" s="264">
        <v>1.1396380757256701</v>
      </c>
      <c r="Y84" s="264">
        <v>1.47172426407879</v>
      </c>
      <c r="Z84" s="264">
        <v>1.1384916042387301</v>
      </c>
      <c r="AA84" s="264">
        <v>2.4727489535401799</v>
      </c>
      <c r="AB84" s="161" t="s">
        <v>419</v>
      </c>
      <c r="AC84" s="52"/>
    </row>
    <row r="85" spans="2:29">
      <c r="B85" s="30"/>
      <c r="C85" s="30"/>
      <c r="D85" s="28" t="s">
        <v>562</v>
      </c>
      <c r="E85" s="11" t="s">
        <v>563</v>
      </c>
      <c r="F85" s="165" t="s">
        <v>0</v>
      </c>
      <c r="G85" s="588">
        <v>1</v>
      </c>
      <c r="H85" s="588">
        <v>0</v>
      </c>
      <c r="I85" s="588">
        <v>0</v>
      </c>
      <c r="J85" s="588">
        <v>0</v>
      </c>
      <c r="K85" s="588">
        <v>0</v>
      </c>
      <c r="L85" s="190">
        <v>0</v>
      </c>
      <c r="M85" s="190">
        <v>0</v>
      </c>
      <c r="N85" s="190">
        <v>0</v>
      </c>
      <c r="O85" s="190">
        <v>0</v>
      </c>
      <c r="P85" s="190">
        <v>0</v>
      </c>
      <c r="Q85" s="190">
        <v>0</v>
      </c>
      <c r="R85" s="190">
        <v>0</v>
      </c>
      <c r="S85" s="190">
        <v>0</v>
      </c>
      <c r="T85" s="585">
        <v>0</v>
      </c>
      <c r="U85" s="248">
        <v>0</v>
      </c>
      <c r="V85" s="262">
        <v>0</v>
      </c>
      <c r="W85" s="262">
        <v>0</v>
      </c>
      <c r="X85" s="264">
        <v>0</v>
      </c>
      <c r="Y85" s="264">
        <v>0</v>
      </c>
      <c r="Z85" s="264">
        <v>0</v>
      </c>
      <c r="AA85" s="264">
        <v>0</v>
      </c>
      <c r="AB85" s="161" t="s">
        <v>419</v>
      </c>
      <c r="AC85" s="52"/>
    </row>
    <row r="86" spans="2:29">
      <c r="B86" s="30"/>
      <c r="C86" s="30"/>
      <c r="D86" s="9" t="s">
        <v>564</v>
      </c>
      <c r="E86" s="11" t="s">
        <v>565</v>
      </c>
      <c r="F86" s="165" t="s">
        <v>1</v>
      </c>
      <c r="G86" s="588">
        <v>0</v>
      </c>
      <c r="H86" s="588">
        <v>0</v>
      </c>
      <c r="I86" s="588">
        <v>0</v>
      </c>
      <c r="J86" s="588">
        <v>0</v>
      </c>
      <c r="K86" s="588">
        <v>0</v>
      </c>
      <c r="L86" s="190">
        <v>0</v>
      </c>
      <c r="M86" s="190">
        <v>0</v>
      </c>
      <c r="N86" s="190">
        <v>0</v>
      </c>
      <c r="O86" s="190">
        <v>0</v>
      </c>
      <c r="P86" s="190">
        <v>0</v>
      </c>
      <c r="Q86" s="190">
        <v>0</v>
      </c>
      <c r="R86" s="190">
        <v>0</v>
      </c>
      <c r="S86" s="190">
        <v>0</v>
      </c>
      <c r="T86" s="585">
        <v>0</v>
      </c>
      <c r="U86" s="248">
        <v>0</v>
      </c>
      <c r="V86" s="262">
        <v>0</v>
      </c>
      <c r="W86" s="262">
        <v>0</v>
      </c>
      <c r="X86" s="264">
        <v>0</v>
      </c>
      <c r="Y86" s="264">
        <v>0</v>
      </c>
      <c r="Z86" s="264">
        <v>0</v>
      </c>
      <c r="AA86" s="264">
        <v>0</v>
      </c>
      <c r="AB86" s="161" t="s">
        <v>419</v>
      </c>
      <c r="AC86" s="52"/>
    </row>
    <row r="87" spans="2:29">
      <c r="B87" s="30"/>
      <c r="C87" s="30"/>
      <c r="D87" s="9" t="s">
        <v>566</v>
      </c>
      <c r="E87" s="11" t="s">
        <v>567</v>
      </c>
      <c r="F87" s="165" t="s">
        <v>0</v>
      </c>
      <c r="G87" s="588">
        <v>3</v>
      </c>
      <c r="H87" s="588">
        <v>8</v>
      </c>
      <c r="I87" s="588">
        <v>8</v>
      </c>
      <c r="J87" s="588">
        <v>1</v>
      </c>
      <c r="K87" s="588">
        <v>4</v>
      </c>
      <c r="L87" s="190">
        <v>0</v>
      </c>
      <c r="M87" s="190">
        <v>1</v>
      </c>
      <c r="N87" s="190">
        <v>2</v>
      </c>
      <c r="O87" s="190">
        <v>4</v>
      </c>
      <c r="P87" s="190">
        <v>0</v>
      </c>
      <c r="Q87" s="190">
        <v>1</v>
      </c>
      <c r="R87" s="190">
        <v>0</v>
      </c>
      <c r="S87" s="190">
        <v>1</v>
      </c>
      <c r="T87" s="585">
        <v>0</v>
      </c>
      <c r="U87" s="248">
        <v>0</v>
      </c>
      <c r="V87" s="262">
        <v>0.78053709500000001</v>
      </c>
      <c r="W87" s="262">
        <v>1.11496624</v>
      </c>
      <c r="X87" s="264">
        <v>0.78189777407758199</v>
      </c>
      <c r="Y87" s="264">
        <v>1.1137518422210999</v>
      </c>
      <c r="Z87" s="264">
        <v>0.780537095130037</v>
      </c>
      <c r="AA87" s="264">
        <v>1.1149662398140501</v>
      </c>
      <c r="AB87" s="161" t="s">
        <v>419</v>
      </c>
      <c r="AC87" s="52"/>
    </row>
    <row r="88" spans="2:29">
      <c r="B88" s="30"/>
      <c r="C88" s="30"/>
      <c r="D88" s="9" t="s">
        <v>568</v>
      </c>
      <c r="E88" s="11" t="s">
        <v>569</v>
      </c>
      <c r="F88" s="165" t="s">
        <v>1</v>
      </c>
      <c r="G88" s="588">
        <v>0</v>
      </c>
      <c r="H88" s="588">
        <v>0</v>
      </c>
      <c r="I88" s="588">
        <v>0</v>
      </c>
      <c r="J88" s="588">
        <v>0</v>
      </c>
      <c r="K88" s="588">
        <v>0</v>
      </c>
      <c r="L88" s="588">
        <v>0</v>
      </c>
      <c r="M88" s="588">
        <v>0</v>
      </c>
      <c r="N88" s="588">
        <v>0</v>
      </c>
      <c r="O88" s="588">
        <v>0</v>
      </c>
      <c r="P88" s="588">
        <v>0</v>
      </c>
      <c r="Q88" s="588">
        <v>0</v>
      </c>
      <c r="R88" s="588">
        <v>0</v>
      </c>
      <c r="S88" s="190">
        <v>0</v>
      </c>
      <c r="T88" s="585">
        <v>0</v>
      </c>
      <c r="U88" s="248">
        <v>0</v>
      </c>
      <c r="V88" s="262">
        <v>0</v>
      </c>
      <c r="W88" s="262">
        <v>0</v>
      </c>
      <c r="X88" s="264">
        <v>0</v>
      </c>
      <c r="Y88" s="264">
        <v>0</v>
      </c>
      <c r="Z88" s="264">
        <v>0</v>
      </c>
      <c r="AA88" s="264">
        <v>0</v>
      </c>
      <c r="AB88" s="161" t="s">
        <v>419</v>
      </c>
      <c r="AC88" s="52"/>
    </row>
    <row r="89" spans="2:29">
      <c r="B89" s="30"/>
      <c r="C89" s="30"/>
      <c r="D89" s="9" t="s">
        <v>570</v>
      </c>
      <c r="E89" s="11" t="s">
        <v>571</v>
      </c>
      <c r="F89" s="165" t="s">
        <v>0</v>
      </c>
      <c r="G89" s="588">
        <v>1</v>
      </c>
      <c r="H89" s="588">
        <v>1</v>
      </c>
      <c r="I89" s="588">
        <v>3</v>
      </c>
      <c r="J89" s="588">
        <v>1</v>
      </c>
      <c r="K89" s="588">
        <v>2</v>
      </c>
      <c r="L89" s="190">
        <v>0</v>
      </c>
      <c r="M89" s="190">
        <v>0</v>
      </c>
      <c r="N89" s="190">
        <v>0</v>
      </c>
      <c r="O89" s="190">
        <v>0</v>
      </c>
      <c r="P89" s="190">
        <v>0</v>
      </c>
      <c r="Q89" s="190">
        <v>0</v>
      </c>
      <c r="R89" s="190">
        <v>0</v>
      </c>
      <c r="S89" s="190">
        <v>0</v>
      </c>
      <c r="T89" s="585">
        <v>0</v>
      </c>
      <c r="U89" s="248">
        <v>0</v>
      </c>
      <c r="V89" s="262">
        <v>0.190015507</v>
      </c>
      <c r="W89" s="262">
        <v>0.190113016</v>
      </c>
      <c r="X89" s="264">
        <v>0.19013142680667999</v>
      </c>
      <c r="Y89" s="264">
        <v>0.19000101135719499</v>
      </c>
      <c r="Z89" s="264">
        <v>0.19001550667658201</v>
      </c>
      <c r="AA89" s="264">
        <v>0.19011301564954899</v>
      </c>
      <c r="AB89" s="161" t="s">
        <v>419</v>
      </c>
      <c r="AC89" s="52"/>
    </row>
    <row r="90" spans="2:29">
      <c r="B90" s="30"/>
      <c r="C90" s="30"/>
      <c r="D90" s="9" t="s">
        <v>572</v>
      </c>
      <c r="E90" s="11" t="s">
        <v>573</v>
      </c>
      <c r="F90" s="165" t="s">
        <v>0</v>
      </c>
      <c r="G90" s="588">
        <v>0</v>
      </c>
      <c r="H90" s="588">
        <v>1</v>
      </c>
      <c r="I90" s="588">
        <v>0</v>
      </c>
      <c r="J90" s="588">
        <v>5</v>
      </c>
      <c r="K90" s="588">
        <v>0</v>
      </c>
      <c r="L90" s="190">
        <v>0</v>
      </c>
      <c r="M90" s="190">
        <v>0</v>
      </c>
      <c r="N90" s="190">
        <v>0</v>
      </c>
      <c r="O90" s="190">
        <v>0</v>
      </c>
      <c r="P90" s="190">
        <v>0</v>
      </c>
      <c r="Q90" s="190">
        <v>0</v>
      </c>
      <c r="R90" s="190">
        <v>0</v>
      </c>
      <c r="S90" s="190">
        <v>0</v>
      </c>
      <c r="T90" s="585">
        <v>0</v>
      </c>
      <c r="U90" s="248">
        <v>1</v>
      </c>
      <c r="V90" s="262">
        <v>0</v>
      </c>
      <c r="W90" s="262">
        <v>0</v>
      </c>
      <c r="X90" s="264">
        <v>0</v>
      </c>
      <c r="Y90" s="264">
        <v>0</v>
      </c>
      <c r="Z90" s="264">
        <v>0</v>
      </c>
      <c r="AA90" s="264">
        <v>0</v>
      </c>
      <c r="AB90" s="161" t="s">
        <v>419</v>
      </c>
      <c r="AC90" s="52"/>
    </row>
    <row r="91" spans="2:29">
      <c r="B91" s="30"/>
      <c r="C91" s="30"/>
      <c r="D91" s="9" t="s">
        <v>574</v>
      </c>
      <c r="E91" s="11" t="s">
        <v>475</v>
      </c>
      <c r="F91" s="165" t="s">
        <v>0</v>
      </c>
      <c r="G91" s="588">
        <v>14</v>
      </c>
      <c r="H91" s="588">
        <v>26</v>
      </c>
      <c r="I91" s="588">
        <v>10</v>
      </c>
      <c r="J91" s="588">
        <v>25</v>
      </c>
      <c r="K91" s="588">
        <v>41</v>
      </c>
      <c r="L91" s="190">
        <v>3</v>
      </c>
      <c r="M91" s="190">
        <v>8</v>
      </c>
      <c r="N91" s="190">
        <v>9</v>
      </c>
      <c r="O91" s="190">
        <v>10</v>
      </c>
      <c r="P91" s="190">
        <v>10</v>
      </c>
      <c r="Q91" s="190">
        <v>5</v>
      </c>
      <c r="R91" s="190">
        <v>5</v>
      </c>
      <c r="S91" s="190">
        <v>6</v>
      </c>
      <c r="T91" s="585">
        <v>3</v>
      </c>
      <c r="U91" s="248">
        <v>6</v>
      </c>
      <c r="V91" s="262">
        <v>5.4727100289999999</v>
      </c>
      <c r="W91" s="262">
        <v>5.81181971</v>
      </c>
      <c r="X91" s="264">
        <v>7.1465733661963498</v>
      </c>
      <c r="Y91" s="264">
        <v>5.4721035734839498</v>
      </c>
      <c r="Z91" s="264">
        <v>5.4727100545428904</v>
      </c>
      <c r="AA91" s="264">
        <v>5.8118197101389004</v>
      </c>
      <c r="AB91" s="161" t="s">
        <v>419</v>
      </c>
      <c r="AC91" s="52"/>
    </row>
    <row r="92" spans="2:29">
      <c r="B92" s="30"/>
      <c r="C92" s="30" t="s">
        <v>575</v>
      </c>
      <c r="D92" s="9" t="s">
        <v>576</v>
      </c>
      <c r="E92" s="9" t="s">
        <v>478</v>
      </c>
      <c r="F92" s="165" t="s">
        <v>0</v>
      </c>
      <c r="G92" s="588">
        <v>14</v>
      </c>
      <c r="H92" s="588">
        <v>20</v>
      </c>
      <c r="I92" s="588">
        <v>17</v>
      </c>
      <c r="J92" s="588">
        <v>29</v>
      </c>
      <c r="K92" s="588">
        <v>42</v>
      </c>
      <c r="L92" s="190">
        <v>10</v>
      </c>
      <c r="M92" s="190">
        <v>10</v>
      </c>
      <c r="N92" s="190">
        <v>1</v>
      </c>
      <c r="O92" s="190">
        <v>3</v>
      </c>
      <c r="P92" s="190">
        <v>1</v>
      </c>
      <c r="Q92" s="190">
        <v>9</v>
      </c>
      <c r="R92" s="190">
        <v>4</v>
      </c>
      <c r="S92" s="190">
        <v>2</v>
      </c>
      <c r="T92" s="585">
        <v>3</v>
      </c>
      <c r="U92" s="248">
        <v>3</v>
      </c>
      <c r="V92" s="262">
        <v>4.3740880280000001</v>
      </c>
      <c r="W92" s="262">
        <v>3.3410242079999999</v>
      </c>
      <c r="X92" s="264">
        <v>2.4938373342915501</v>
      </c>
      <c r="Y92" s="264">
        <v>6.9496009581785003</v>
      </c>
      <c r="Z92" s="264">
        <v>4.3740880284148096</v>
      </c>
      <c r="AA92" s="264">
        <v>3.34102420762285</v>
      </c>
      <c r="AB92" s="161" t="s">
        <v>419</v>
      </c>
      <c r="AC92" s="52"/>
    </row>
    <row r="93" spans="2:29">
      <c r="B93" s="30"/>
      <c r="C93" s="30" t="s">
        <v>577</v>
      </c>
      <c r="D93" s="9" t="s">
        <v>578</v>
      </c>
      <c r="E93" s="30" t="s">
        <v>481</v>
      </c>
      <c r="F93" s="165" t="s">
        <v>1</v>
      </c>
      <c r="G93" s="588">
        <v>0</v>
      </c>
      <c r="H93" s="588">
        <v>0</v>
      </c>
      <c r="I93" s="588">
        <v>0</v>
      </c>
      <c r="J93" s="588">
        <v>0</v>
      </c>
      <c r="K93" s="588">
        <v>0</v>
      </c>
      <c r="L93" s="588">
        <v>0</v>
      </c>
      <c r="M93" s="588">
        <v>0</v>
      </c>
      <c r="N93" s="588">
        <v>0</v>
      </c>
      <c r="O93" s="588">
        <v>0</v>
      </c>
      <c r="P93" s="588">
        <v>0</v>
      </c>
      <c r="Q93" s="588">
        <v>0</v>
      </c>
      <c r="R93" s="588">
        <v>0</v>
      </c>
      <c r="S93" s="190">
        <v>0</v>
      </c>
      <c r="T93" s="585">
        <v>0</v>
      </c>
      <c r="U93" s="248">
        <v>0</v>
      </c>
      <c r="V93" s="262">
        <v>0</v>
      </c>
      <c r="W93" s="262">
        <v>0</v>
      </c>
      <c r="X93" s="264">
        <v>0</v>
      </c>
      <c r="Y93" s="264">
        <v>0</v>
      </c>
      <c r="Z93" s="264">
        <v>0</v>
      </c>
      <c r="AA93" s="264">
        <v>0</v>
      </c>
      <c r="AB93" s="161" t="s">
        <v>419</v>
      </c>
      <c r="AC93" s="52"/>
    </row>
    <row r="94" spans="2:29">
      <c r="B94" s="30"/>
      <c r="C94" s="30" t="s">
        <v>579</v>
      </c>
      <c r="D94" s="9" t="s">
        <v>580</v>
      </c>
      <c r="E94" s="9" t="s">
        <v>441</v>
      </c>
      <c r="F94" s="165" t="s">
        <v>0</v>
      </c>
      <c r="G94" s="588">
        <v>11</v>
      </c>
      <c r="H94" s="588">
        <v>25</v>
      </c>
      <c r="I94" s="588">
        <v>12</v>
      </c>
      <c r="J94" s="588">
        <v>9</v>
      </c>
      <c r="K94" s="588">
        <v>11</v>
      </c>
      <c r="L94" s="190">
        <v>1</v>
      </c>
      <c r="M94" s="190">
        <v>1</v>
      </c>
      <c r="N94" s="190">
        <v>1</v>
      </c>
      <c r="O94" s="190">
        <v>1</v>
      </c>
      <c r="P94" s="190">
        <v>2</v>
      </c>
      <c r="Q94" s="190">
        <v>2</v>
      </c>
      <c r="R94" s="190">
        <v>3</v>
      </c>
      <c r="S94" s="190">
        <v>0</v>
      </c>
      <c r="T94" s="585">
        <v>2</v>
      </c>
      <c r="U94" s="248">
        <v>1</v>
      </c>
      <c r="V94" s="262">
        <v>2.3983166150000002</v>
      </c>
      <c r="W94" s="262">
        <v>1.398874927</v>
      </c>
      <c r="X94" s="264">
        <v>1.66286400790458</v>
      </c>
      <c r="Y94" s="264">
        <v>2.06467312739814</v>
      </c>
      <c r="Z94" s="264">
        <v>2.3983166154641098</v>
      </c>
      <c r="AA94" s="264">
        <v>1.39887492736233</v>
      </c>
      <c r="AB94" s="161" t="s">
        <v>419</v>
      </c>
      <c r="AC94" s="52"/>
    </row>
    <row r="95" spans="2:29">
      <c r="B95" s="30"/>
      <c r="C95" s="30" t="s">
        <v>581</v>
      </c>
      <c r="D95" s="9" t="s">
        <v>582</v>
      </c>
      <c r="E95" s="9" t="s">
        <v>486</v>
      </c>
      <c r="F95" s="165" t="s">
        <v>0</v>
      </c>
      <c r="G95" s="588">
        <v>4</v>
      </c>
      <c r="H95" s="588">
        <v>7</v>
      </c>
      <c r="I95" s="588">
        <v>3</v>
      </c>
      <c r="J95" s="588">
        <v>10</v>
      </c>
      <c r="K95" s="588">
        <v>2</v>
      </c>
      <c r="L95" s="190">
        <v>0</v>
      </c>
      <c r="M95" s="190">
        <v>0</v>
      </c>
      <c r="N95" s="190">
        <v>1</v>
      </c>
      <c r="O95" s="190">
        <v>2</v>
      </c>
      <c r="P95" s="190">
        <v>0</v>
      </c>
      <c r="Q95" s="190">
        <v>0</v>
      </c>
      <c r="R95" s="190">
        <v>1</v>
      </c>
      <c r="S95" s="190">
        <v>0</v>
      </c>
      <c r="T95" s="585">
        <v>0</v>
      </c>
      <c r="U95" s="248">
        <v>0</v>
      </c>
      <c r="V95" s="262">
        <v>0.99636486000000002</v>
      </c>
      <c r="W95" s="262">
        <v>0.66341469500000005</v>
      </c>
      <c r="X95" s="264">
        <v>0.66391427404870196</v>
      </c>
      <c r="Y95" s="264">
        <v>0.66281773783397702</v>
      </c>
      <c r="Z95" s="264">
        <v>0.99636486037439898</v>
      </c>
      <c r="AA95" s="264">
        <v>0.66341469477130099</v>
      </c>
      <c r="AB95" s="161" t="s">
        <v>419</v>
      </c>
      <c r="AC95" s="52"/>
    </row>
    <row r="96" spans="2:29" ht="15.75" customHeight="1">
      <c r="B96" s="30"/>
      <c r="C96" s="30" t="s">
        <v>583</v>
      </c>
      <c r="D96" s="9" t="s">
        <v>584</v>
      </c>
      <c r="E96" s="9" t="s">
        <v>489</v>
      </c>
      <c r="F96" s="165" t="s">
        <v>0</v>
      </c>
      <c r="G96" s="588">
        <v>189</v>
      </c>
      <c r="H96" s="588">
        <v>212</v>
      </c>
      <c r="I96" s="588">
        <v>224</v>
      </c>
      <c r="J96" s="588">
        <v>244</v>
      </c>
      <c r="K96" s="588">
        <v>187</v>
      </c>
      <c r="L96" s="190">
        <v>38</v>
      </c>
      <c r="M96" s="190">
        <v>63</v>
      </c>
      <c r="N96" s="190">
        <v>47</v>
      </c>
      <c r="O96" s="190">
        <v>55</v>
      </c>
      <c r="P96" s="190">
        <v>47</v>
      </c>
      <c r="Q96" s="190">
        <v>54</v>
      </c>
      <c r="R96" s="190">
        <v>48</v>
      </c>
      <c r="S96" s="190">
        <v>53</v>
      </c>
      <c r="T96" s="585">
        <v>36</v>
      </c>
      <c r="U96" s="248">
        <v>46</v>
      </c>
      <c r="V96" s="262">
        <v>50.24197899</v>
      </c>
      <c r="W96" s="262">
        <v>52.963543459999997</v>
      </c>
      <c r="X96" s="264">
        <v>49.755182812729302</v>
      </c>
      <c r="Y96" s="264">
        <v>53.4680139662049</v>
      </c>
      <c r="Z96" s="264">
        <v>50.241978988494601</v>
      </c>
      <c r="AA96" s="264">
        <v>52.963543462855498</v>
      </c>
      <c r="AB96" s="161" t="s">
        <v>419</v>
      </c>
      <c r="AC96" s="52"/>
    </row>
    <row r="97" spans="2:29">
      <c r="B97" s="30"/>
      <c r="C97" s="30" t="s">
        <v>585</v>
      </c>
      <c r="D97" s="9" t="s">
        <v>586</v>
      </c>
      <c r="E97" s="9" t="s">
        <v>492</v>
      </c>
      <c r="F97" s="165" t="s">
        <v>0</v>
      </c>
      <c r="G97" s="588">
        <v>369</v>
      </c>
      <c r="H97" s="588">
        <v>335</v>
      </c>
      <c r="I97" s="588">
        <v>311</v>
      </c>
      <c r="J97" s="588">
        <v>134</v>
      </c>
      <c r="K97" s="588">
        <v>267</v>
      </c>
      <c r="L97" s="190">
        <v>38</v>
      </c>
      <c r="M97" s="190">
        <v>70</v>
      </c>
      <c r="N97" s="190">
        <v>36</v>
      </c>
      <c r="O97" s="190">
        <v>59</v>
      </c>
      <c r="P97" s="190">
        <v>53</v>
      </c>
      <c r="Q97" s="190">
        <v>55</v>
      </c>
      <c r="R97" s="190">
        <v>48</v>
      </c>
      <c r="S97" s="190">
        <v>66</v>
      </c>
      <c r="T97" s="585">
        <v>29</v>
      </c>
      <c r="U97" s="248">
        <v>64</v>
      </c>
      <c r="V97" s="262">
        <v>57.805050170000001</v>
      </c>
      <c r="W97" s="262">
        <v>64.035485420000001</v>
      </c>
      <c r="X97" s="264">
        <v>60.007974725671197</v>
      </c>
      <c r="Y97" s="264">
        <v>60.011593480651698</v>
      </c>
      <c r="Z97" s="264">
        <v>57.805050173021002</v>
      </c>
      <c r="AA97" s="264">
        <v>64.035485421110906</v>
      </c>
      <c r="AB97" s="161" t="s">
        <v>419</v>
      </c>
      <c r="AC97" s="52"/>
    </row>
    <row r="98" spans="2:29">
      <c r="G98" s="247"/>
      <c r="H98" s="247"/>
      <c r="I98" s="247"/>
      <c r="J98" s="247"/>
      <c r="K98" s="247"/>
      <c r="L98" s="247"/>
      <c r="M98" s="247"/>
      <c r="N98" s="247"/>
      <c r="O98" s="247"/>
      <c r="P98" s="247"/>
      <c r="Q98" s="247"/>
      <c r="R98" s="247"/>
      <c r="S98" s="247"/>
      <c r="T98" s="247"/>
      <c r="U98" s="247"/>
      <c r="V98" s="247"/>
      <c r="W98" s="247"/>
      <c r="X98" s="247"/>
      <c r="Y98" s="247"/>
      <c r="Z98" s="247"/>
      <c r="AA98" s="247"/>
    </row>
  </sheetData>
  <dataValidations count="1">
    <dataValidation type="custom" operator="greaterThanOrEqual" allowBlank="1" showInputMessage="1" showErrorMessage="1" error="This cell only accepts a number of &quot;NA&quot;_x000a_" sqref="G46:S97 T8:AA97" xr:uid="{887A86FD-26D3-4B31-9CDF-AAD79E2B1AFC}">
      <formula1>OR(AND(ISNUMBER(G8), G8&gt;=0), G8 ="NA")</formula1>
    </dataValidation>
  </dataValidations>
  <pageMargins left="0.7" right="0.7" top="0.75" bottom="0.75" header="0.3" footer="0.3"/>
  <pageSetup paperSize="5" scale="3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6559-D3B8-42E5-B93B-328908ED67BD}">
  <sheetPr>
    <pageSetUpPr fitToPage="1"/>
  </sheetPr>
  <dimension ref="B1:R268"/>
  <sheetViews>
    <sheetView view="pageBreakPreview" topLeftCell="A195" zoomScale="85" zoomScaleNormal="80" zoomScaleSheetLayoutView="85" zoomScalePageLayoutView="10" workbookViewId="0">
      <selection activeCell="O1" sqref="O1:O1048576"/>
    </sheetView>
  </sheetViews>
  <sheetFormatPr defaultColWidth="9.140625" defaultRowHeight="14.45"/>
  <cols>
    <col min="1" max="1" width="5.42578125" style="7" customWidth="1"/>
    <col min="2" max="2" width="22" style="7" customWidth="1"/>
    <col min="3" max="3" width="35.42578125" style="1" bestFit="1" customWidth="1"/>
    <col min="4" max="4" width="22.7109375" style="7" customWidth="1"/>
    <col min="5" max="5" width="14.42578125" style="7" customWidth="1"/>
    <col min="6" max="6" width="14.85546875" style="7" customWidth="1"/>
    <col min="7" max="7" width="30.28515625" style="153" customWidth="1"/>
    <col min="8" max="11" width="9.42578125" style="7" customWidth="1"/>
    <col min="12" max="12" width="9.42578125" style="7" bestFit="1" customWidth="1"/>
    <col min="13" max="14" width="9.42578125" style="7" customWidth="1"/>
    <col min="15" max="15" width="15.7109375" style="7" customWidth="1"/>
    <col min="16" max="16" width="12.85546875" style="7" customWidth="1"/>
    <col min="17" max="17" width="11.42578125" style="1" bestFit="1" customWidth="1"/>
    <col min="18" max="18" width="52.42578125" style="7" customWidth="1"/>
    <col min="19" max="16384" width="9.140625" style="7"/>
  </cols>
  <sheetData>
    <row r="1" spans="2:18" ht="15" thickBot="1">
      <c r="D1" s="7" t="s">
        <v>587</v>
      </c>
      <c r="G1" s="153" t="s">
        <v>587</v>
      </c>
    </row>
    <row r="2" spans="2:18">
      <c r="B2" s="13" t="s">
        <v>20</v>
      </c>
      <c r="C2" s="16" t="str">
        <f>IF('Quarterly Submission Guide'!$D$20 = "", "",'Quarterly Submission Guide'!$D$20)</f>
        <v>Southern California Edison Company</v>
      </c>
      <c r="D2" s="35" t="s">
        <v>122</v>
      </c>
    </row>
    <row r="3" spans="2:18">
      <c r="B3" s="14" t="s">
        <v>123</v>
      </c>
      <c r="C3" s="12">
        <v>7.2</v>
      </c>
      <c r="D3" s="41" t="s">
        <v>124</v>
      </c>
    </row>
    <row r="4" spans="2:18" ht="15" thickBot="1">
      <c r="B4" s="15" t="s">
        <v>26</v>
      </c>
      <c r="C4" s="23">
        <f>'Quarterly Submission Guide'!D24</f>
        <v>44774</v>
      </c>
      <c r="D4" s="175" t="s">
        <v>588</v>
      </c>
    </row>
    <row r="6" spans="2:18" ht="18" customHeight="1">
      <c r="B6" s="176" t="s">
        <v>589</v>
      </c>
      <c r="D6" s="2"/>
      <c r="E6" s="2"/>
      <c r="F6" s="2"/>
      <c r="G6" s="250"/>
      <c r="H6" s="31" t="s">
        <v>590</v>
      </c>
      <c r="I6" s="31"/>
      <c r="J6" s="31"/>
      <c r="K6" s="31"/>
      <c r="L6" s="31"/>
      <c r="M6" s="31"/>
      <c r="N6" s="31"/>
      <c r="O6" s="197" t="s">
        <v>591</v>
      </c>
      <c r="P6" s="197"/>
      <c r="Q6" s="6"/>
      <c r="R6" s="2"/>
    </row>
    <row r="7" spans="2:18">
      <c r="B7" s="4" t="s">
        <v>29</v>
      </c>
      <c r="C7" s="160" t="s">
        <v>30</v>
      </c>
      <c r="D7" s="5" t="s">
        <v>592</v>
      </c>
      <c r="E7" s="160" t="s">
        <v>593</v>
      </c>
      <c r="F7" s="160" t="s">
        <v>594</v>
      </c>
      <c r="G7" s="5" t="s">
        <v>595</v>
      </c>
      <c r="H7" s="249">
        <v>2015</v>
      </c>
      <c r="I7" s="249">
        <v>2016</v>
      </c>
      <c r="J7" s="249">
        <v>2017</v>
      </c>
      <c r="K7" s="249">
        <v>2018</v>
      </c>
      <c r="L7" s="249">
        <v>2019</v>
      </c>
      <c r="M7" s="249">
        <v>2020</v>
      </c>
      <c r="N7" s="249">
        <v>2021</v>
      </c>
      <c r="O7" s="249">
        <v>2022</v>
      </c>
      <c r="P7" s="249">
        <v>2023</v>
      </c>
      <c r="Q7" s="4" t="s">
        <v>126</v>
      </c>
      <c r="R7" s="5" t="s">
        <v>127</v>
      </c>
    </row>
    <row r="8" spans="2:18">
      <c r="B8" s="30" t="s">
        <v>596</v>
      </c>
      <c r="C8" s="174" t="s">
        <v>597</v>
      </c>
      <c r="D8" s="11" t="s">
        <v>598</v>
      </c>
      <c r="E8" s="164" t="s">
        <v>599</v>
      </c>
      <c r="F8" s="164" t="s">
        <v>600</v>
      </c>
      <c r="G8" s="251" t="s">
        <v>0</v>
      </c>
      <c r="H8" s="101">
        <v>7</v>
      </c>
      <c r="I8" s="101">
        <v>7</v>
      </c>
      <c r="J8" s="101">
        <v>10</v>
      </c>
      <c r="K8" s="101">
        <v>10</v>
      </c>
      <c r="L8" s="101">
        <v>10</v>
      </c>
      <c r="M8" s="102">
        <v>8</v>
      </c>
      <c r="N8" s="102">
        <v>12</v>
      </c>
      <c r="O8" s="626">
        <v>11.503736349537984</v>
      </c>
      <c r="P8" s="627">
        <v>11.503352817812148</v>
      </c>
      <c r="Q8" s="161" t="s">
        <v>601</v>
      </c>
      <c r="R8" s="51"/>
    </row>
    <row r="9" spans="2:18">
      <c r="B9" s="30"/>
      <c r="C9" s="174" t="s">
        <v>602</v>
      </c>
      <c r="D9" s="11" t="s">
        <v>598</v>
      </c>
      <c r="E9" s="164" t="s">
        <v>599</v>
      </c>
      <c r="F9" s="164" t="s">
        <v>603</v>
      </c>
      <c r="G9" s="251" t="s">
        <v>0</v>
      </c>
      <c r="H9" s="200">
        <v>0</v>
      </c>
      <c r="I9" s="200">
        <v>0</v>
      </c>
      <c r="J9" s="200">
        <v>0</v>
      </c>
      <c r="K9" s="200">
        <v>0</v>
      </c>
      <c r="L9" s="200">
        <v>0</v>
      </c>
      <c r="M9" s="66">
        <v>0</v>
      </c>
      <c r="N9" s="66">
        <v>0</v>
      </c>
      <c r="O9" s="628">
        <v>0</v>
      </c>
      <c r="P9" s="629">
        <v>0</v>
      </c>
      <c r="Q9" s="161" t="s">
        <v>601</v>
      </c>
      <c r="R9" s="53"/>
    </row>
    <row r="10" spans="2:18">
      <c r="B10" s="30"/>
      <c r="C10" s="174" t="s">
        <v>604</v>
      </c>
      <c r="D10" s="11" t="s">
        <v>598</v>
      </c>
      <c r="E10" s="164" t="s">
        <v>599</v>
      </c>
      <c r="F10" s="164" t="s">
        <v>605</v>
      </c>
      <c r="G10" s="251" t="s">
        <v>0</v>
      </c>
      <c r="H10" s="200">
        <v>2</v>
      </c>
      <c r="I10" s="200">
        <v>1</v>
      </c>
      <c r="J10" s="200">
        <v>1</v>
      </c>
      <c r="K10" s="200">
        <v>4</v>
      </c>
      <c r="L10" s="200">
        <v>2</v>
      </c>
      <c r="M10" s="66">
        <v>2</v>
      </c>
      <c r="N10" s="66">
        <v>3</v>
      </c>
      <c r="O10" s="628">
        <v>1.541306196916318</v>
      </c>
      <c r="P10" s="629">
        <v>1.0916060276566364</v>
      </c>
      <c r="Q10" s="161" t="s">
        <v>601</v>
      </c>
      <c r="R10" s="53"/>
    </row>
    <row r="11" spans="2:18">
      <c r="B11" s="30"/>
      <c r="C11" s="174" t="s">
        <v>606</v>
      </c>
      <c r="D11" s="11" t="s">
        <v>598</v>
      </c>
      <c r="E11" s="164" t="s">
        <v>599</v>
      </c>
      <c r="F11" s="164" t="s">
        <v>607</v>
      </c>
      <c r="G11" s="251" t="s">
        <v>0</v>
      </c>
      <c r="H11" s="200">
        <v>4</v>
      </c>
      <c r="I11" s="200">
        <v>4</v>
      </c>
      <c r="J11" s="200">
        <v>5</v>
      </c>
      <c r="K11" s="200">
        <v>1</v>
      </c>
      <c r="L11" s="200">
        <v>1</v>
      </c>
      <c r="M11" s="66">
        <v>1</v>
      </c>
      <c r="N11" s="66">
        <v>5</v>
      </c>
      <c r="O11" s="628">
        <v>2.6798708731432077</v>
      </c>
      <c r="P11" s="629">
        <v>2.2042776588826429</v>
      </c>
      <c r="Q11" s="161" t="s">
        <v>601</v>
      </c>
      <c r="R11" s="53"/>
    </row>
    <row r="12" spans="2:18">
      <c r="B12" s="30"/>
      <c r="C12" s="174" t="s">
        <v>608</v>
      </c>
      <c r="D12" s="11" t="s">
        <v>598</v>
      </c>
      <c r="E12" s="164" t="s">
        <v>599</v>
      </c>
      <c r="F12" s="164" t="s">
        <v>609</v>
      </c>
      <c r="G12" s="251" t="s">
        <v>0</v>
      </c>
      <c r="H12" s="690">
        <v>13</v>
      </c>
      <c r="I12" s="690">
        <v>12</v>
      </c>
      <c r="J12" s="690">
        <v>16</v>
      </c>
      <c r="K12" s="690">
        <v>15</v>
      </c>
      <c r="L12" s="690">
        <v>13</v>
      </c>
      <c r="M12" s="690">
        <v>11</v>
      </c>
      <c r="N12" s="690">
        <v>20</v>
      </c>
      <c r="O12" s="628">
        <v>15.72491341959751</v>
      </c>
      <c r="P12" s="629">
        <v>14.799236504351427</v>
      </c>
      <c r="Q12" s="161" t="s">
        <v>601</v>
      </c>
      <c r="R12" s="53"/>
    </row>
    <row r="13" spans="2:18">
      <c r="B13" s="30"/>
      <c r="C13" s="174" t="s">
        <v>610</v>
      </c>
      <c r="D13" s="11" t="s">
        <v>598</v>
      </c>
      <c r="E13" s="164" t="s">
        <v>611</v>
      </c>
      <c r="F13" s="164" t="s">
        <v>600</v>
      </c>
      <c r="G13" s="251" t="s">
        <v>0</v>
      </c>
      <c r="H13" s="690">
        <v>0</v>
      </c>
      <c r="I13" s="690">
        <v>0</v>
      </c>
      <c r="J13" s="690">
        <v>0</v>
      </c>
      <c r="K13" s="690">
        <v>0</v>
      </c>
      <c r="L13" s="690">
        <v>1</v>
      </c>
      <c r="M13" s="691">
        <v>0</v>
      </c>
      <c r="N13" s="691">
        <v>0</v>
      </c>
      <c r="O13" s="628">
        <v>1.933304281397286E-2</v>
      </c>
      <c r="P13" s="629">
        <v>1.933304281397286E-2</v>
      </c>
      <c r="Q13" s="161" t="s">
        <v>601</v>
      </c>
      <c r="R13" s="53"/>
    </row>
    <row r="14" spans="2:18">
      <c r="B14" s="30"/>
      <c r="C14" s="174" t="s">
        <v>612</v>
      </c>
      <c r="D14" s="11" t="s">
        <v>598</v>
      </c>
      <c r="E14" s="164" t="s">
        <v>611</v>
      </c>
      <c r="F14" s="164" t="s">
        <v>603</v>
      </c>
      <c r="G14" s="251" t="s">
        <v>0</v>
      </c>
      <c r="H14" s="690">
        <v>0</v>
      </c>
      <c r="I14" s="690">
        <v>0</v>
      </c>
      <c r="J14" s="690">
        <v>0</v>
      </c>
      <c r="K14" s="690">
        <v>0</v>
      </c>
      <c r="L14" s="690">
        <v>0</v>
      </c>
      <c r="M14" s="691">
        <v>0</v>
      </c>
      <c r="N14" s="691">
        <v>0</v>
      </c>
      <c r="O14" s="628">
        <v>0</v>
      </c>
      <c r="P14" s="629">
        <v>0</v>
      </c>
      <c r="Q14" s="161" t="s">
        <v>601</v>
      </c>
      <c r="R14" s="53"/>
    </row>
    <row r="15" spans="2:18">
      <c r="B15" s="30"/>
      <c r="C15" s="174" t="s">
        <v>613</v>
      </c>
      <c r="D15" s="11" t="s">
        <v>598</v>
      </c>
      <c r="E15" s="164" t="s">
        <v>611</v>
      </c>
      <c r="F15" s="164" t="s">
        <v>605</v>
      </c>
      <c r="G15" s="251" t="s">
        <v>0</v>
      </c>
      <c r="H15" s="690">
        <v>0</v>
      </c>
      <c r="I15" s="690">
        <v>0</v>
      </c>
      <c r="J15" s="690">
        <v>0</v>
      </c>
      <c r="K15" s="690">
        <v>0</v>
      </c>
      <c r="L15" s="690">
        <v>0</v>
      </c>
      <c r="M15" s="691">
        <v>0</v>
      </c>
      <c r="N15" s="691">
        <v>0</v>
      </c>
      <c r="O15" s="628">
        <v>0</v>
      </c>
      <c r="P15" s="629">
        <v>0</v>
      </c>
      <c r="Q15" s="161" t="s">
        <v>601</v>
      </c>
      <c r="R15" s="53"/>
    </row>
    <row r="16" spans="2:18">
      <c r="B16" s="30"/>
      <c r="C16" s="174" t="s">
        <v>614</v>
      </c>
      <c r="D16" s="11" t="s">
        <v>598</v>
      </c>
      <c r="E16" s="164" t="s">
        <v>611</v>
      </c>
      <c r="F16" s="164" t="s">
        <v>607</v>
      </c>
      <c r="G16" s="251" t="s">
        <v>0</v>
      </c>
      <c r="H16" s="690">
        <v>1</v>
      </c>
      <c r="I16" s="690">
        <v>2</v>
      </c>
      <c r="J16" s="690">
        <v>0</v>
      </c>
      <c r="K16" s="690">
        <v>0</v>
      </c>
      <c r="L16" s="690">
        <v>2</v>
      </c>
      <c r="M16" s="691">
        <v>0</v>
      </c>
      <c r="N16" s="691">
        <v>0</v>
      </c>
      <c r="O16" s="628">
        <v>1.9567837240897015E-2</v>
      </c>
      <c r="P16" s="629">
        <v>1.9094271805383346E-2</v>
      </c>
      <c r="Q16" s="161" t="s">
        <v>601</v>
      </c>
      <c r="R16" s="53"/>
    </row>
    <row r="17" spans="2:18">
      <c r="B17" s="30"/>
      <c r="C17" s="174" t="s">
        <v>615</v>
      </c>
      <c r="D17" s="11" t="s">
        <v>598</v>
      </c>
      <c r="E17" s="164" t="s">
        <v>611</v>
      </c>
      <c r="F17" s="164" t="s">
        <v>609</v>
      </c>
      <c r="G17" s="251" t="s">
        <v>0</v>
      </c>
      <c r="H17" s="690">
        <v>1</v>
      </c>
      <c r="I17" s="690">
        <v>2</v>
      </c>
      <c r="J17" s="690">
        <v>0</v>
      </c>
      <c r="K17" s="690">
        <v>0</v>
      </c>
      <c r="L17" s="690">
        <v>3</v>
      </c>
      <c r="M17" s="690">
        <v>0</v>
      </c>
      <c r="N17" s="690">
        <v>0</v>
      </c>
      <c r="O17" s="628">
        <v>3.8900880054869871E-2</v>
      </c>
      <c r="P17" s="629">
        <v>3.8427314619356209E-2</v>
      </c>
      <c r="Q17" s="161" t="s">
        <v>601</v>
      </c>
      <c r="R17" s="53"/>
    </row>
    <row r="18" spans="2:18">
      <c r="B18" s="30"/>
      <c r="C18" s="173" t="s">
        <v>616</v>
      </c>
      <c r="D18" s="11" t="s">
        <v>617</v>
      </c>
      <c r="E18" s="164" t="s">
        <v>599</v>
      </c>
      <c r="F18" s="164" t="s">
        <v>600</v>
      </c>
      <c r="G18" s="251" t="s">
        <v>0</v>
      </c>
      <c r="H18" s="692">
        <v>2</v>
      </c>
      <c r="I18" s="692">
        <v>4</v>
      </c>
      <c r="J18" s="692">
        <v>3</v>
      </c>
      <c r="K18" s="692">
        <v>8</v>
      </c>
      <c r="L18" s="692">
        <v>14</v>
      </c>
      <c r="M18" s="129">
        <v>15</v>
      </c>
      <c r="N18" s="129">
        <v>10</v>
      </c>
      <c r="O18" s="630">
        <v>10.063294765586697</v>
      </c>
      <c r="P18" s="631">
        <v>10.060710804399729</v>
      </c>
      <c r="Q18" s="161" t="s">
        <v>601</v>
      </c>
      <c r="R18" s="52"/>
    </row>
    <row r="19" spans="2:18">
      <c r="B19" s="30"/>
      <c r="C19" s="173" t="s">
        <v>618</v>
      </c>
      <c r="D19" s="11" t="s">
        <v>617</v>
      </c>
      <c r="E19" s="164" t="s">
        <v>599</v>
      </c>
      <c r="F19" s="164" t="s">
        <v>603</v>
      </c>
      <c r="G19" s="251" t="s">
        <v>0</v>
      </c>
      <c r="H19" s="692">
        <v>0</v>
      </c>
      <c r="I19" s="692">
        <v>0</v>
      </c>
      <c r="J19" s="692">
        <v>0</v>
      </c>
      <c r="K19" s="692">
        <v>0</v>
      </c>
      <c r="L19" s="692">
        <v>0</v>
      </c>
      <c r="M19" s="129">
        <v>0</v>
      </c>
      <c r="N19" s="129">
        <v>0</v>
      </c>
      <c r="O19" s="630">
        <v>0</v>
      </c>
      <c r="P19" s="631">
        <v>0</v>
      </c>
      <c r="Q19" s="161" t="s">
        <v>601</v>
      </c>
      <c r="R19" s="52"/>
    </row>
    <row r="20" spans="2:18">
      <c r="B20" s="30"/>
      <c r="C20" s="173" t="s">
        <v>619</v>
      </c>
      <c r="D20" s="11" t="s">
        <v>617</v>
      </c>
      <c r="E20" s="164" t="s">
        <v>599</v>
      </c>
      <c r="F20" s="164" t="s">
        <v>605</v>
      </c>
      <c r="G20" s="251" t="s">
        <v>0</v>
      </c>
      <c r="H20" s="692">
        <v>1</v>
      </c>
      <c r="I20" s="692">
        <v>2</v>
      </c>
      <c r="J20" s="692">
        <v>1</v>
      </c>
      <c r="K20" s="692">
        <v>3</v>
      </c>
      <c r="L20" s="692">
        <v>2</v>
      </c>
      <c r="M20" s="129">
        <v>2</v>
      </c>
      <c r="N20" s="129">
        <v>0</v>
      </c>
      <c r="O20" s="630">
        <v>1.0849065718485782</v>
      </c>
      <c r="P20" s="631">
        <v>1.0265706720707928</v>
      </c>
      <c r="Q20" s="161" t="s">
        <v>601</v>
      </c>
      <c r="R20" s="52"/>
    </row>
    <row r="21" spans="2:18">
      <c r="B21" s="30"/>
      <c r="C21" s="173" t="s">
        <v>620</v>
      </c>
      <c r="D21" s="11" t="s">
        <v>617</v>
      </c>
      <c r="E21" s="164" t="s">
        <v>599</v>
      </c>
      <c r="F21" s="164" t="s">
        <v>607</v>
      </c>
      <c r="G21" s="251" t="s">
        <v>0</v>
      </c>
      <c r="H21" s="692">
        <v>6</v>
      </c>
      <c r="I21" s="692">
        <v>2</v>
      </c>
      <c r="J21" s="692">
        <v>2</v>
      </c>
      <c r="K21" s="692">
        <v>1</v>
      </c>
      <c r="L21" s="692">
        <v>2</v>
      </c>
      <c r="M21" s="129">
        <v>5</v>
      </c>
      <c r="N21" s="129">
        <v>3</v>
      </c>
      <c r="O21" s="630">
        <v>2.6692939103611897</v>
      </c>
      <c r="P21" s="631">
        <v>2.3967664385048639</v>
      </c>
      <c r="Q21" s="161" t="s">
        <v>601</v>
      </c>
      <c r="R21" s="52"/>
    </row>
    <row r="22" spans="2:18">
      <c r="B22" s="30"/>
      <c r="C22" s="173" t="s">
        <v>621</v>
      </c>
      <c r="D22" s="11" t="s">
        <v>617</v>
      </c>
      <c r="E22" s="164" t="s">
        <v>599</v>
      </c>
      <c r="F22" s="164" t="s">
        <v>609</v>
      </c>
      <c r="G22" s="251" t="s">
        <v>0</v>
      </c>
      <c r="H22" s="690">
        <v>9</v>
      </c>
      <c r="I22" s="690">
        <v>8</v>
      </c>
      <c r="J22" s="690">
        <v>6</v>
      </c>
      <c r="K22" s="690">
        <v>12</v>
      </c>
      <c r="L22" s="690">
        <v>18</v>
      </c>
      <c r="M22" s="690">
        <v>22</v>
      </c>
      <c r="N22" s="690">
        <v>13</v>
      </c>
      <c r="O22" s="630">
        <v>13.817495247796465</v>
      </c>
      <c r="P22" s="631">
        <v>13.484047914975386</v>
      </c>
      <c r="Q22" s="161" t="s">
        <v>601</v>
      </c>
      <c r="R22" s="52"/>
    </row>
    <row r="23" spans="2:18">
      <c r="B23" s="30"/>
      <c r="C23" s="173" t="s">
        <v>622</v>
      </c>
      <c r="D23" s="11" t="s">
        <v>617</v>
      </c>
      <c r="E23" s="164" t="s">
        <v>611</v>
      </c>
      <c r="F23" s="164" t="s">
        <v>600</v>
      </c>
      <c r="G23" s="251" t="s">
        <v>0</v>
      </c>
      <c r="H23" s="692">
        <v>0</v>
      </c>
      <c r="I23" s="692">
        <v>0</v>
      </c>
      <c r="J23" s="692">
        <v>3</v>
      </c>
      <c r="K23" s="692">
        <v>0</v>
      </c>
      <c r="L23" s="692">
        <v>0</v>
      </c>
      <c r="M23" s="129">
        <v>2</v>
      </c>
      <c r="N23" s="129">
        <v>0</v>
      </c>
      <c r="O23" s="630">
        <v>0.18620914900091612</v>
      </c>
      <c r="P23" s="631">
        <v>0.18620914900091612</v>
      </c>
      <c r="Q23" s="161" t="s">
        <v>601</v>
      </c>
      <c r="R23" s="52"/>
    </row>
    <row r="24" spans="2:18">
      <c r="B24" s="30"/>
      <c r="C24" s="173" t="s">
        <v>623</v>
      </c>
      <c r="D24" s="11" t="s">
        <v>617</v>
      </c>
      <c r="E24" s="164" t="s">
        <v>611</v>
      </c>
      <c r="F24" s="164" t="s">
        <v>603</v>
      </c>
      <c r="G24" s="251" t="s">
        <v>0</v>
      </c>
      <c r="H24" s="692">
        <v>0</v>
      </c>
      <c r="I24" s="692">
        <v>0</v>
      </c>
      <c r="J24" s="692">
        <v>0</v>
      </c>
      <c r="K24" s="692">
        <v>0</v>
      </c>
      <c r="L24" s="692">
        <v>0</v>
      </c>
      <c r="M24" s="129">
        <v>0</v>
      </c>
      <c r="N24" s="129">
        <v>0</v>
      </c>
      <c r="O24" s="630">
        <v>0</v>
      </c>
      <c r="P24" s="631">
        <v>0</v>
      </c>
      <c r="Q24" s="161" t="s">
        <v>601</v>
      </c>
      <c r="R24" s="52"/>
    </row>
    <row r="25" spans="2:18">
      <c r="B25" s="30"/>
      <c r="C25" s="173" t="s">
        <v>624</v>
      </c>
      <c r="D25" s="11" t="s">
        <v>617</v>
      </c>
      <c r="E25" s="164" t="s">
        <v>611</v>
      </c>
      <c r="F25" s="164" t="s">
        <v>605</v>
      </c>
      <c r="G25" s="251" t="s">
        <v>0</v>
      </c>
      <c r="H25" s="692">
        <v>2</v>
      </c>
      <c r="I25" s="692">
        <v>0</v>
      </c>
      <c r="J25" s="692">
        <v>0</v>
      </c>
      <c r="K25" s="692">
        <v>0</v>
      </c>
      <c r="L25" s="692">
        <v>0</v>
      </c>
      <c r="M25" s="129">
        <v>0</v>
      </c>
      <c r="N25" s="129">
        <v>2</v>
      </c>
      <c r="O25" s="630">
        <v>0.92859934934264365</v>
      </c>
      <c r="P25" s="631">
        <v>0.90998604608886091</v>
      </c>
      <c r="Q25" s="161" t="s">
        <v>601</v>
      </c>
      <c r="R25" s="52"/>
    </row>
    <row r="26" spans="2:18">
      <c r="B26" s="30"/>
      <c r="C26" s="173" t="s">
        <v>625</v>
      </c>
      <c r="D26" s="11" t="s">
        <v>617</v>
      </c>
      <c r="E26" s="164" t="s">
        <v>611</v>
      </c>
      <c r="F26" s="164" t="s">
        <v>607</v>
      </c>
      <c r="G26" s="251" t="s">
        <v>0</v>
      </c>
      <c r="H26" s="692">
        <v>0</v>
      </c>
      <c r="I26" s="692">
        <v>1</v>
      </c>
      <c r="J26" s="692">
        <v>0</v>
      </c>
      <c r="K26" s="692">
        <v>0</v>
      </c>
      <c r="L26" s="692">
        <v>0</v>
      </c>
      <c r="M26" s="129">
        <v>2</v>
      </c>
      <c r="N26" s="129">
        <v>0</v>
      </c>
      <c r="O26" s="630">
        <v>0.96912910738351454</v>
      </c>
      <c r="P26" s="631">
        <v>0.94700483324650209</v>
      </c>
      <c r="Q26" s="161" t="s">
        <v>601</v>
      </c>
      <c r="R26" s="52"/>
    </row>
    <row r="27" spans="2:18">
      <c r="B27" s="30"/>
      <c r="C27" s="173" t="s">
        <v>626</v>
      </c>
      <c r="D27" s="11" t="s">
        <v>617</v>
      </c>
      <c r="E27" s="164" t="s">
        <v>611</v>
      </c>
      <c r="F27" s="164" t="s">
        <v>609</v>
      </c>
      <c r="G27" s="251" t="s">
        <v>0</v>
      </c>
      <c r="H27" s="690">
        <v>2</v>
      </c>
      <c r="I27" s="690">
        <v>1</v>
      </c>
      <c r="J27" s="690">
        <v>3</v>
      </c>
      <c r="K27" s="690">
        <v>0</v>
      </c>
      <c r="L27" s="690">
        <v>0</v>
      </c>
      <c r="M27" s="690">
        <v>4</v>
      </c>
      <c r="N27" s="690">
        <v>2</v>
      </c>
      <c r="O27" s="630">
        <v>2.0839376057270744</v>
      </c>
      <c r="P27" s="631">
        <v>2.0432000283362792</v>
      </c>
      <c r="Q27" s="161" t="s">
        <v>601</v>
      </c>
      <c r="R27" s="52"/>
    </row>
    <row r="28" spans="2:18">
      <c r="B28" s="30"/>
      <c r="C28" s="173" t="s">
        <v>627</v>
      </c>
      <c r="D28" s="11" t="s">
        <v>628</v>
      </c>
      <c r="E28" s="164" t="s">
        <v>599</v>
      </c>
      <c r="F28" s="164" t="s">
        <v>600</v>
      </c>
      <c r="G28" s="251" t="s">
        <v>0</v>
      </c>
      <c r="H28" s="68">
        <v>10</v>
      </c>
      <c r="I28" s="68">
        <v>7</v>
      </c>
      <c r="J28" s="68">
        <v>11</v>
      </c>
      <c r="K28" s="68">
        <v>24</v>
      </c>
      <c r="L28" s="68">
        <v>10</v>
      </c>
      <c r="M28" s="103">
        <v>10</v>
      </c>
      <c r="N28" s="150">
        <v>18</v>
      </c>
      <c r="O28" s="630">
        <v>15.490509388532244</v>
      </c>
      <c r="P28" s="631">
        <v>15.490368439281912</v>
      </c>
      <c r="Q28" s="161" t="s">
        <v>601</v>
      </c>
      <c r="R28" s="52"/>
    </row>
    <row r="29" spans="2:18">
      <c r="B29" s="30"/>
      <c r="C29" s="173" t="s">
        <v>629</v>
      </c>
      <c r="D29" s="11" t="s">
        <v>628</v>
      </c>
      <c r="E29" s="164" t="s">
        <v>599</v>
      </c>
      <c r="F29" s="164" t="s">
        <v>603</v>
      </c>
      <c r="G29" s="251" t="s">
        <v>0</v>
      </c>
      <c r="H29" s="68">
        <v>0</v>
      </c>
      <c r="I29" s="68">
        <v>0</v>
      </c>
      <c r="J29" s="68">
        <v>0</v>
      </c>
      <c r="K29" s="68">
        <v>0</v>
      </c>
      <c r="L29" s="68">
        <v>0</v>
      </c>
      <c r="M29" s="103">
        <v>0</v>
      </c>
      <c r="N29" s="103">
        <v>0</v>
      </c>
      <c r="O29" s="630">
        <v>0</v>
      </c>
      <c r="P29" s="631">
        <v>0</v>
      </c>
      <c r="Q29" s="161" t="s">
        <v>601</v>
      </c>
      <c r="R29" s="52"/>
    </row>
    <row r="30" spans="2:18">
      <c r="B30" s="30"/>
      <c r="C30" s="173" t="s">
        <v>233</v>
      </c>
      <c r="D30" s="11" t="s">
        <v>628</v>
      </c>
      <c r="E30" s="164" t="s">
        <v>599</v>
      </c>
      <c r="F30" s="164" t="s">
        <v>605</v>
      </c>
      <c r="G30" s="251" t="s">
        <v>0</v>
      </c>
      <c r="H30" s="68">
        <v>0</v>
      </c>
      <c r="I30" s="68">
        <v>0</v>
      </c>
      <c r="J30" s="68">
        <v>3</v>
      </c>
      <c r="K30" s="68">
        <v>1</v>
      </c>
      <c r="L30" s="68">
        <v>2</v>
      </c>
      <c r="M30" s="103">
        <v>2</v>
      </c>
      <c r="N30" s="103">
        <v>1</v>
      </c>
      <c r="O30" s="630">
        <v>1.1333218958061413</v>
      </c>
      <c r="P30" s="631">
        <v>0.98791084608519908</v>
      </c>
      <c r="Q30" s="161" t="s">
        <v>601</v>
      </c>
      <c r="R30" s="52"/>
    </row>
    <row r="31" spans="2:18">
      <c r="B31" s="30"/>
      <c r="C31" s="173" t="s">
        <v>630</v>
      </c>
      <c r="D31" s="11" t="s">
        <v>628</v>
      </c>
      <c r="E31" s="164" t="s">
        <v>599</v>
      </c>
      <c r="F31" s="164" t="s">
        <v>607</v>
      </c>
      <c r="G31" s="251" t="s">
        <v>0</v>
      </c>
      <c r="H31" s="68">
        <v>2</v>
      </c>
      <c r="I31" s="68">
        <v>3</v>
      </c>
      <c r="J31" s="68">
        <v>4</v>
      </c>
      <c r="K31" s="68">
        <v>5</v>
      </c>
      <c r="L31" s="68">
        <v>3</v>
      </c>
      <c r="M31" s="103">
        <v>5</v>
      </c>
      <c r="N31" s="103">
        <v>2</v>
      </c>
      <c r="O31" s="630">
        <v>2.3280465807153523</v>
      </c>
      <c r="P31" s="631">
        <v>1.973572012301587</v>
      </c>
      <c r="Q31" s="161" t="s">
        <v>601</v>
      </c>
      <c r="R31" s="52"/>
    </row>
    <row r="32" spans="2:18">
      <c r="B32" s="30"/>
      <c r="C32" s="173" t="s">
        <v>631</v>
      </c>
      <c r="D32" s="11" t="s">
        <v>628</v>
      </c>
      <c r="E32" s="164" t="s">
        <v>599</v>
      </c>
      <c r="F32" s="164" t="s">
        <v>609</v>
      </c>
      <c r="G32" s="251" t="s">
        <v>0</v>
      </c>
      <c r="H32" s="690">
        <v>12</v>
      </c>
      <c r="I32" s="690">
        <v>10</v>
      </c>
      <c r="J32" s="690">
        <v>18</v>
      </c>
      <c r="K32" s="690">
        <v>30</v>
      </c>
      <c r="L32" s="690">
        <v>15</v>
      </c>
      <c r="M32" s="690">
        <v>17</v>
      </c>
      <c r="N32" s="690">
        <v>21</v>
      </c>
      <c r="O32" s="630">
        <v>18.951877865053739</v>
      </c>
      <c r="P32" s="631">
        <v>18.4518512976687</v>
      </c>
      <c r="Q32" s="161" t="s">
        <v>601</v>
      </c>
      <c r="R32" s="52"/>
    </row>
    <row r="33" spans="2:18">
      <c r="B33" s="30"/>
      <c r="C33" s="173" t="s">
        <v>632</v>
      </c>
      <c r="D33" s="11" t="s">
        <v>628</v>
      </c>
      <c r="E33" s="164" t="s">
        <v>611</v>
      </c>
      <c r="F33" s="164" t="s">
        <v>600</v>
      </c>
      <c r="G33" s="251" t="s">
        <v>0</v>
      </c>
      <c r="H33" s="692">
        <v>0</v>
      </c>
      <c r="I33" s="692">
        <v>0</v>
      </c>
      <c r="J33" s="692">
        <v>1</v>
      </c>
      <c r="K33" s="692">
        <v>0</v>
      </c>
      <c r="L33" s="692">
        <v>1</v>
      </c>
      <c r="M33" s="129">
        <v>1</v>
      </c>
      <c r="N33" s="129">
        <v>0</v>
      </c>
      <c r="O33" s="630">
        <v>0.42653793813531238</v>
      </c>
      <c r="P33" s="631">
        <v>0.42653793813531238</v>
      </c>
      <c r="Q33" s="161" t="s">
        <v>601</v>
      </c>
      <c r="R33" s="52"/>
    </row>
    <row r="34" spans="2:18">
      <c r="B34" s="30"/>
      <c r="C34" s="173" t="s">
        <v>633</v>
      </c>
      <c r="D34" s="11" t="s">
        <v>628</v>
      </c>
      <c r="E34" s="164" t="s">
        <v>611</v>
      </c>
      <c r="F34" s="164" t="s">
        <v>603</v>
      </c>
      <c r="G34" s="251" t="s">
        <v>0</v>
      </c>
      <c r="H34" s="692">
        <v>0</v>
      </c>
      <c r="I34" s="692">
        <v>0</v>
      </c>
      <c r="J34" s="692">
        <v>0</v>
      </c>
      <c r="K34" s="692">
        <v>0</v>
      </c>
      <c r="L34" s="692">
        <v>0</v>
      </c>
      <c r="M34" s="129">
        <v>0</v>
      </c>
      <c r="N34" s="129">
        <v>0</v>
      </c>
      <c r="O34" s="630">
        <v>0</v>
      </c>
      <c r="P34" s="631">
        <v>0</v>
      </c>
      <c r="Q34" s="161" t="s">
        <v>601</v>
      </c>
      <c r="R34" s="52"/>
    </row>
    <row r="35" spans="2:18">
      <c r="B35" s="30"/>
      <c r="C35" s="173" t="s">
        <v>634</v>
      </c>
      <c r="D35" s="11" t="s">
        <v>628</v>
      </c>
      <c r="E35" s="164" t="s">
        <v>611</v>
      </c>
      <c r="F35" s="164" t="s">
        <v>605</v>
      </c>
      <c r="G35" s="251" t="s">
        <v>0</v>
      </c>
      <c r="H35" s="692">
        <v>1</v>
      </c>
      <c r="I35" s="692">
        <v>0</v>
      </c>
      <c r="J35" s="692">
        <v>1</v>
      </c>
      <c r="K35" s="692">
        <v>0</v>
      </c>
      <c r="L35" s="692">
        <v>0</v>
      </c>
      <c r="M35" s="129">
        <v>0</v>
      </c>
      <c r="N35" s="129">
        <v>0</v>
      </c>
      <c r="O35" s="630">
        <v>0.10594613057982166</v>
      </c>
      <c r="P35" s="631">
        <v>0.10594613057982166</v>
      </c>
      <c r="Q35" s="161" t="s">
        <v>601</v>
      </c>
      <c r="R35" s="52"/>
    </row>
    <row r="36" spans="2:18">
      <c r="B36" s="30"/>
      <c r="C36" s="173" t="s">
        <v>635</v>
      </c>
      <c r="D36" s="11" t="s">
        <v>628</v>
      </c>
      <c r="E36" s="164" t="s">
        <v>611</v>
      </c>
      <c r="F36" s="164" t="s">
        <v>607</v>
      </c>
      <c r="G36" s="251" t="s">
        <v>0</v>
      </c>
      <c r="H36" s="692">
        <v>0</v>
      </c>
      <c r="I36" s="692">
        <v>1</v>
      </c>
      <c r="J36" s="692">
        <v>0</v>
      </c>
      <c r="K36" s="692">
        <v>0</v>
      </c>
      <c r="L36" s="692">
        <v>0</v>
      </c>
      <c r="M36" s="129">
        <v>0</v>
      </c>
      <c r="N36" s="129">
        <v>1</v>
      </c>
      <c r="O36" s="630">
        <v>0.43927946391315503</v>
      </c>
      <c r="P36" s="631">
        <v>0.43927946391315503</v>
      </c>
      <c r="Q36" s="161" t="s">
        <v>601</v>
      </c>
      <c r="R36" s="52"/>
    </row>
    <row r="37" spans="2:18">
      <c r="B37" s="30"/>
      <c r="C37" s="173" t="s">
        <v>636</v>
      </c>
      <c r="D37" s="11" t="s">
        <v>628</v>
      </c>
      <c r="E37" s="164" t="s">
        <v>611</v>
      </c>
      <c r="F37" s="164" t="s">
        <v>609</v>
      </c>
      <c r="G37" s="251" t="s">
        <v>0</v>
      </c>
      <c r="H37" s="690">
        <v>1</v>
      </c>
      <c r="I37" s="690">
        <v>1</v>
      </c>
      <c r="J37" s="690">
        <v>2</v>
      </c>
      <c r="K37" s="690">
        <v>0</v>
      </c>
      <c r="L37" s="690">
        <v>1</v>
      </c>
      <c r="M37" s="690">
        <v>1</v>
      </c>
      <c r="N37" s="690">
        <v>1</v>
      </c>
      <c r="O37" s="630">
        <v>0.97176353262828907</v>
      </c>
      <c r="P37" s="631">
        <v>0.97176353262828907</v>
      </c>
      <c r="Q37" s="161" t="s">
        <v>601</v>
      </c>
      <c r="R37" s="52"/>
    </row>
    <row r="38" spans="2:18">
      <c r="B38" s="30"/>
      <c r="C38" s="174" t="s">
        <v>637</v>
      </c>
      <c r="D38" s="11" t="s">
        <v>638</v>
      </c>
      <c r="E38" s="164" t="s">
        <v>599</v>
      </c>
      <c r="F38" s="164" t="s">
        <v>600</v>
      </c>
      <c r="G38" s="251" t="s">
        <v>0</v>
      </c>
      <c r="H38" s="692">
        <v>7</v>
      </c>
      <c r="I38" s="692">
        <v>4</v>
      </c>
      <c r="J38" s="692">
        <v>4</v>
      </c>
      <c r="K38" s="692">
        <v>4</v>
      </c>
      <c r="L38" s="692">
        <v>8</v>
      </c>
      <c r="M38" s="129">
        <v>3</v>
      </c>
      <c r="N38" s="129">
        <v>7</v>
      </c>
      <c r="O38" s="630">
        <v>6.3415127514033189</v>
      </c>
      <c r="P38" s="631">
        <v>6.3413595690421172</v>
      </c>
      <c r="Q38" s="161" t="s">
        <v>601</v>
      </c>
      <c r="R38" s="52"/>
    </row>
    <row r="39" spans="2:18">
      <c r="B39" s="30"/>
      <c r="C39" s="174" t="s">
        <v>639</v>
      </c>
      <c r="D39" s="11" t="s">
        <v>638</v>
      </c>
      <c r="E39" s="164" t="s">
        <v>599</v>
      </c>
      <c r="F39" s="164" t="s">
        <v>603</v>
      </c>
      <c r="G39" s="251" t="s">
        <v>0</v>
      </c>
      <c r="H39" s="692">
        <v>0</v>
      </c>
      <c r="I39" s="692">
        <v>0</v>
      </c>
      <c r="J39" s="692">
        <v>0</v>
      </c>
      <c r="K39" s="692">
        <v>0</v>
      </c>
      <c r="L39" s="692">
        <v>0</v>
      </c>
      <c r="M39" s="129">
        <v>0</v>
      </c>
      <c r="N39" s="129">
        <v>0</v>
      </c>
      <c r="O39" s="630">
        <v>0</v>
      </c>
      <c r="P39" s="631">
        <v>0</v>
      </c>
      <c r="Q39" s="161" t="s">
        <v>601</v>
      </c>
      <c r="R39" s="52"/>
    </row>
    <row r="40" spans="2:18">
      <c r="B40" s="30"/>
      <c r="C40" s="173" t="s">
        <v>640</v>
      </c>
      <c r="D40" s="11" t="s">
        <v>638</v>
      </c>
      <c r="E40" s="164" t="s">
        <v>599</v>
      </c>
      <c r="F40" s="164" t="s">
        <v>605</v>
      </c>
      <c r="G40" s="251" t="s">
        <v>0</v>
      </c>
      <c r="H40" s="692">
        <v>0</v>
      </c>
      <c r="I40" s="692">
        <v>0</v>
      </c>
      <c r="J40" s="692">
        <v>1</v>
      </c>
      <c r="K40" s="692">
        <v>4</v>
      </c>
      <c r="L40" s="692">
        <v>2</v>
      </c>
      <c r="M40" s="129">
        <v>1</v>
      </c>
      <c r="N40" s="129">
        <v>1</v>
      </c>
      <c r="O40" s="630">
        <v>1.2859601094443673</v>
      </c>
      <c r="P40" s="631">
        <v>1.2116502382847349</v>
      </c>
      <c r="Q40" s="161" t="s">
        <v>601</v>
      </c>
      <c r="R40" s="52"/>
    </row>
    <row r="41" spans="2:18">
      <c r="B41" s="30"/>
      <c r="C41" s="173" t="s">
        <v>641</v>
      </c>
      <c r="D41" s="11" t="s">
        <v>638</v>
      </c>
      <c r="E41" s="164" t="s">
        <v>599</v>
      </c>
      <c r="F41" s="164" t="s">
        <v>607</v>
      </c>
      <c r="G41" s="251" t="s">
        <v>0</v>
      </c>
      <c r="H41" s="692">
        <v>4</v>
      </c>
      <c r="I41" s="692">
        <v>2</v>
      </c>
      <c r="J41" s="692">
        <v>1</v>
      </c>
      <c r="K41" s="692">
        <v>5</v>
      </c>
      <c r="L41" s="692">
        <v>0</v>
      </c>
      <c r="M41" s="129">
        <v>2</v>
      </c>
      <c r="N41" s="129">
        <v>0</v>
      </c>
      <c r="O41" s="630">
        <v>1.8543709075248425</v>
      </c>
      <c r="P41" s="631">
        <v>1.7477785990713088</v>
      </c>
      <c r="Q41" s="161" t="s">
        <v>601</v>
      </c>
      <c r="R41" s="52"/>
    </row>
    <row r="42" spans="2:18">
      <c r="B42" s="30"/>
      <c r="C42" s="173" t="s">
        <v>642</v>
      </c>
      <c r="D42" s="11" t="s">
        <v>638</v>
      </c>
      <c r="E42" s="164" t="s">
        <v>599</v>
      </c>
      <c r="F42" s="164" t="s">
        <v>609</v>
      </c>
      <c r="G42" s="251" t="s">
        <v>0</v>
      </c>
      <c r="H42" s="690">
        <v>11</v>
      </c>
      <c r="I42" s="690">
        <v>6</v>
      </c>
      <c r="J42" s="690">
        <v>6</v>
      </c>
      <c r="K42" s="690">
        <v>13</v>
      </c>
      <c r="L42" s="690">
        <v>10</v>
      </c>
      <c r="M42" s="690">
        <v>6</v>
      </c>
      <c r="N42" s="690">
        <v>8</v>
      </c>
      <c r="O42" s="630">
        <v>9.4818437683725278</v>
      </c>
      <c r="P42" s="631">
        <v>9.3007884063981603</v>
      </c>
      <c r="Q42" s="161" t="s">
        <v>601</v>
      </c>
      <c r="R42" s="52"/>
    </row>
    <row r="43" spans="2:18">
      <c r="B43" s="30"/>
      <c r="C43" s="173" t="s">
        <v>643</v>
      </c>
      <c r="D43" s="11" t="s">
        <v>638</v>
      </c>
      <c r="E43" s="164" t="s">
        <v>611</v>
      </c>
      <c r="F43" s="164" t="s">
        <v>600</v>
      </c>
      <c r="G43" s="251" t="s">
        <v>0</v>
      </c>
      <c r="H43" s="692">
        <v>0</v>
      </c>
      <c r="I43" s="692">
        <v>0</v>
      </c>
      <c r="J43" s="692">
        <v>0</v>
      </c>
      <c r="K43" s="692">
        <v>0</v>
      </c>
      <c r="L43" s="692">
        <v>0</v>
      </c>
      <c r="M43" s="129">
        <v>0</v>
      </c>
      <c r="N43" s="129">
        <v>0</v>
      </c>
      <c r="O43" s="630">
        <v>0</v>
      </c>
      <c r="P43" s="631">
        <v>0</v>
      </c>
      <c r="Q43" s="161" t="s">
        <v>601</v>
      </c>
      <c r="R43" s="52"/>
    </row>
    <row r="44" spans="2:18">
      <c r="B44" s="30"/>
      <c r="C44" s="173" t="s">
        <v>644</v>
      </c>
      <c r="D44" s="11" t="s">
        <v>638</v>
      </c>
      <c r="E44" s="164" t="s">
        <v>611</v>
      </c>
      <c r="F44" s="164" t="s">
        <v>603</v>
      </c>
      <c r="G44" s="251" t="s">
        <v>0</v>
      </c>
      <c r="H44" s="692">
        <v>0</v>
      </c>
      <c r="I44" s="692">
        <v>0</v>
      </c>
      <c r="J44" s="692">
        <v>0</v>
      </c>
      <c r="K44" s="692">
        <v>0</v>
      </c>
      <c r="L44" s="692">
        <v>0</v>
      </c>
      <c r="M44" s="129">
        <v>0</v>
      </c>
      <c r="N44" s="129">
        <v>0</v>
      </c>
      <c r="O44" s="630">
        <v>0</v>
      </c>
      <c r="P44" s="631">
        <v>0</v>
      </c>
      <c r="Q44" s="161" t="s">
        <v>601</v>
      </c>
      <c r="R44" s="52"/>
    </row>
    <row r="45" spans="2:18">
      <c r="B45" s="30"/>
      <c r="C45" s="173" t="s">
        <v>645</v>
      </c>
      <c r="D45" s="11" t="s">
        <v>638</v>
      </c>
      <c r="E45" s="164" t="s">
        <v>611</v>
      </c>
      <c r="F45" s="164" t="s">
        <v>605</v>
      </c>
      <c r="G45" s="251" t="s">
        <v>0</v>
      </c>
      <c r="H45" s="692">
        <v>0</v>
      </c>
      <c r="I45" s="692">
        <v>0</v>
      </c>
      <c r="J45" s="692">
        <v>0</v>
      </c>
      <c r="K45" s="692">
        <v>0</v>
      </c>
      <c r="L45" s="692">
        <v>0</v>
      </c>
      <c r="M45" s="129">
        <v>0</v>
      </c>
      <c r="N45" s="129">
        <v>0</v>
      </c>
      <c r="O45" s="630">
        <v>0</v>
      </c>
      <c r="P45" s="631">
        <v>0</v>
      </c>
      <c r="Q45" s="161" t="s">
        <v>601</v>
      </c>
      <c r="R45" s="52"/>
    </row>
    <row r="46" spans="2:18">
      <c r="B46" s="30"/>
      <c r="C46" s="173" t="s">
        <v>646</v>
      </c>
      <c r="D46" s="11" t="s">
        <v>638</v>
      </c>
      <c r="E46" s="164" t="s">
        <v>611</v>
      </c>
      <c r="F46" s="164" t="s">
        <v>607</v>
      </c>
      <c r="G46" s="251" t="s">
        <v>0</v>
      </c>
      <c r="H46" s="692">
        <v>1</v>
      </c>
      <c r="I46" s="692">
        <v>1</v>
      </c>
      <c r="J46" s="692">
        <v>0</v>
      </c>
      <c r="K46" s="692">
        <v>0</v>
      </c>
      <c r="L46" s="692">
        <v>0</v>
      </c>
      <c r="M46" s="129">
        <v>0</v>
      </c>
      <c r="N46" s="129">
        <v>1</v>
      </c>
      <c r="O46" s="630">
        <v>0.83132605982238639</v>
      </c>
      <c r="P46" s="631">
        <v>0.83110233427886404</v>
      </c>
      <c r="Q46" s="161" t="s">
        <v>601</v>
      </c>
      <c r="R46" s="52"/>
    </row>
    <row r="47" spans="2:18">
      <c r="B47" s="30"/>
      <c r="C47" s="173" t="s">
        <v>647</v>
      </c>
      <c r="D47" s="11" t="s">
        <v>638</v>
      </c>
      <c r="E47" s="164" t="s">
        <v>611</v>
      </c>
      <c r="F47" s="164" t="s">
        <v>609</v>
      </c>
      <c r="G47" s="251" t="s">
        <v>0</v>
      </c>
      <c r="H47" s="690">
        <v>1</v>
      </c>
      <c r="I47" s="690">
        <v>1</v>
      </c>
      <c r="J47" s="690">
        <v>0</v>
      </c>
      <c r="K47" s="690">
        <v>0</v>
      </c>
      <c r="L47" s="690">
        <v>0</v>
      </c>
      <c r="M47" s="690">
        <v>0</v>
      </c>
      <c r="N47" s="690">
        <v>1</v>
      </c>
      <c r="O47" s="630">
        <v>0.83132605982238639</v>
      </c>
      <c r="P47" s="631">
        <v>0.83110233427886404</v>
      </c>
      <c r="Q47" s="161" t="s">
        <v>601</v>
      </c>
      <c r="R47" s="52"/>
    </row>
    <row r="48" spans="2:18">
      <c r="B48" s="30"/>
      <c r="C48" s="174" t="s">
        <v>648</v>
      </c>
      <c r="D48" s="172" t="s">
        <v>649</v>
      </c>
      <c r="E48" s="164" t="s">
        <v>599</v>
      </c>
      <c r="F48" s="164" t="s">
        <v>600</v>
      </c>
      <c r="G48" s="251" t="s">
        <v>0</v>
      </c>
      <c r="H48" s="248">
        <v>1</v>
      </c>
      <c r="I48" s="68">
        <v>3</v>
      </c>
      <c r="J48" s="68">
        <v>3</v>
      </c>
      <c r="K48" s="68">
        <v>0</v>
      </c>
      <c r="L48" s="68">
        <v>4</v>
      </c>
      <c r="M48" s="103">
        <v>4</v>
      </c>
      <c r="N48" s="103">
        <v>10</v>
      </c>
      <c r="O48" s="630">
        <v>7.6708554263022686</v>
      </c>
      <c r="P48" s="631">
        <v>7.6706583878154113</v>
      </c>
      <c r="Q48" s="161" t="s">
        <v>601</v>
      </c>
      <c r="R48" s="52"/>
    </row>
    <row r="49" spans="2:18">
      <c r="B49" s="30"/>
      <c r="C49" s="174" t="s">
        <v>650</v>
      </c>
      <c r="D49" s="172" t="s">
        <v>649</v>
      </c>
      <c r="E49" s="164" t="s">
        <v>599</v>
      </c>
      <c r="F49" s="164" t="s">
        <v>603</v>
      </c>
      <c r="G49" s="251" t="s">
        <v>0</v>
      </c>
      <c r="H49" s="68">
        <v>0</v>
      </c>
      <c r="I49" s="68">
        <v>0</v>
      </c>
      <c r="J49" s="68">
        <v>0</v>
      </c>
      <c r="K49" s="68">
        <v>0</v>
      </c>
      <c r="L49" s="68">
        <v>0</v>
      </c>
      <c r="M49" s="103">
        <v>0</v>
      </c>
      <c r="N49" s="103">
        <v>0</v>
      </c>
      <c r="O49" s="630">
        <v>0</v>
      </c>
      <c r="P49" s="631">
        <v>0</v>
      </c>
      <c r="Q49" s="161" t="s">
        <v>601</v>
      </c>
      <c r="R49" s="52"/>
    </row>
    <row r="50" spans="2:18">
      <c r="B50" s="30"/>
      <c r="C50" s="173" t="s">
        <v>651</v>
      </c>
      <c r="D50" s="172" t="s">
        <v>649</v>
      </c>
      <c r="E50" s="164" t="s">
        <v>599</v>
      </c>
      <c r="F50" s="164" t="s">
        <v>605</v>
      </c>
      <c r="G50" s="251" t="s">
        <v>0</v>
      </c>
      <c r="H50" s="68">
        <v>1</v>
      </c>
      <c r="I50" s="68">
        <v>1</v>
      </c>
      <c r="J50" s="68">
        <v>1</v>
      </c>
      <c r="K50" s="68">
        <v>0</v>
      </c>
      <c r="L50" s="68">
        <v>0</v>
      </c>
      <c r="M50" s="103">
        <v>1</v>
      </c>
      <c r="N50" s="103">
        <v>0</v>
      </c>
      <c r="O50" s="630">
        <v>0.30820123129017118</v>
      </c>
      <c r="P50" s="631">
        <v>0.29225704257426677</v>
      </c>
      <c r="Q50" s="161" t="s">
        <v>601</v>
      </c>
      <c r="R50" s="52"/>
    </row>
    <row r="51" spans="2:18">
      <c r="B51" s="30"/>
      <c r="C51" s="173" t="s">
        <v>652</v>
      </c>
      <c r="D51" s="172" t="s">
        <v>649</v>
      </c>
      <c r="E51" s="164" t="s">
        <v>599</v>
      </c>
      <c r="F51" s="164" t="s">
        <v>607</v>
      </c>
      <c r="G51" s="251" t="s">
        <v>0</v>
      </c>
      <c r="H51" s="68">
        <v>1</v>
      </c>
      <c r="I51" s="68">
        <v>2</v>
      </c>
      <c r="J51" s="68">
        <v>1</v>
      </c>
      <c r="K51" s="68">
        <v>0</v>
      </c>
      <c r="L51" s="68">
        <v>2</v>
      </c>
      <c r="M51" s="103">
        <v>0</v>
      </c>
      <c r="N51" s="103">
        <v>2</v>
      </c>
      <c r="O51" s="630">
        <v>1.0812616732609319</v>
      </c>
      <c r="P51" s="631">
        <v>1.0016753303818413</v>
      </c>
      <c r="Q51" s="161" t="s">
        <v>601</v>
      </c>
      <c r="R51" s="52"/>
    </row>
    <row r="52" spans="2:18">
      <c r="B52" s="30"/>
      <c r="C52" s="173" t="s">
        <v>653</v>
      </c>
      <c r="D52" s="172" t="s">
        <v>649</v>
      </c>
      <c r="E52" s="164" t="s">
        <v>599</v>
      </c>
      <c r="F52" s="164" t="s">
        <v>609</v>
      </c>
      <c r="G52" s="251" t="s">
        <v>0</v>
      </c>
      <c r="H52" s="690">
        <v>3</v>
      </c>
      <c r="I52" s="690">
        <v>6</v>
      </c>
      <c r="J52" s="690">
        <v>5</v>
      </c>
      <c r="K52" s="690">
        <v>0</v>
      </c>
      <c r="L52" s="690">
        <v>6</v>
      </c>
      <c r="M52" s="690">
        <v>5</v>
      </c>
      <c r="N52" s="690">
        <v>12</v>
      </c>
      <c r="O52" s="630">
        <v>9.0603183308533719</v>
      </c>
      <c r="P52" s="631">
        <v>8.9645907607715198</v>
      </c>
      <c r="Q52" s="161" t="s">
        <v>601</v>
      </c>
      <c r="R52" s="52"/>
    </row>
    <row r="53" spans="2:18">
      <c r="B53" s="30"/>
      <c r="C53" s="173" t="s">
        <v>654</v>
      </c>
      <c r="D53" s="172" t="s">
        <v>649</v>
      </c>
      <c r="E53" s="164" t="s">
        <v>611</v>
      </c>
      <c r="F53" s="164" t="s">
        <v>600</v>
      </c>
      <c r="G53" s="251" t="s">
        <v>0</v>
      </c>
      <c r="H53" s="692">
        <v>0</v>
      </c>
      <c r="I53" s="692">
        <v>1</v>
      </c>
      <c r="J53" s="692">
        <v>0</v>
      </c>
      <c r="K53" s="692">
        <v>0</v>
      </c>
      <c r="L53" s="692">
        <v>0</v>
      </c>
      <c r="M53" s="129">
        <v>0</v>
      </c>
      <c r="N53" s="129">
        <v>0</v>
      </c>
      <c r="O53" s="630">
        <v>6.3437906758466139E-2</v>
      </c>
      <c r="P53" s="631">
        <v>6.3437906758466139E-2</v>
      </c>
      <c r="Q53" s="161" t="s">
        <v>601</v>
      </c>
      <c r="R53" s="52"/>
    </row>
    <row r="54" spans="2:18">
      <c r="B54" s="30"/>
      <c r="C54" s="173" t="s">
        <v>655</v>
      </c>
      <c r="D54" s="172" t="s">
        <v>649</v>
      </c>
      <c r="E54" s="164" t="s">
        <v>611</v>
      </c>
      <c r="F54" s="164" t="s">
        <v>603</v>
      </c>
      <c r="G54" s="251" t="s">
        <v>0</v>
      </c>
      <c r="H54" s="692">
        <v>0</v>
      </c>
      <c r="I54" s="692">
        <v>0</v>
      </c>
      <c r="J54" s="692">
        <v>0</v>
      </c>
      <c r="K54" s="692">
        <v>0</v>
      </c>
      <c r="L54" s="692">
        <v>0</v>
      </c>
      <c r="M54" s="129">
        <v>0</v>
      </c>
      <c r="N54" s="129">
        <v>0</v>
      </c>
      <c r="O54" s="630">
        <v>0</v>
      </c>
      <c r="P54" s="631">
        <v>0</v>
      </c>
      <c r="Q54" s="161" t="s">
        <v>601</v>
      </c>
      <c r="R54" s="52"/>
    </row>
    <row r="55" spans="2:18">
      <c r="B55" s="30"/>
      <c r="C55" s="173" t="s">
        <v>656</v>
      </c>
      <c r="D55" s="172" t="s">
        <v>649</v>
      </c>
      <c r="E55" s="164" t="s">
        <v>611</v>
      </c>
      <c r="F55" s="164" t="s">
        <v>605</v>
      </c>
      <c r="G55" s="251" t="s">
        <v>0</v>
      </c>
      <c r="H55" s="692">
        <v>1</v>
      </c>
      <c r="I55" s="692">
        <v>0</v>
      </c>
      <c r="J55" s="692">
        <v>0</v>
      </c>
      <c r="K55" s="692">
        <v>0</v>
      </c>
      <c r="L55" s="692">
        <v>0</v>
      </c>
      <c r="M55" s="129">
        <v>0</v>
      </c>
      <c r="N55" s="129">
        <v>0</v>
      </c>
      <c r="O55" s="630">
        <v>6.4878049665528237E-2</v>
      </c>
      <c r="P55" s="631">
        <v>6.4859139453722195E-2</v>
      </c>
      <c r="Q55" s="161" t="s">
        <v>601</v>
      </c>
      <c r="R55" s="52"/>
    </row>
    <row r="56" spans="2:18">
      <c r="B56" s="30"/>
      <c r="C56" s="173" t="s">
        <v>657</v>
      </c>
      <c r="D56" s="172" t="s">
        <v>649</v>
      </c>
      <c r="E56" s="164" t="s">
        <v>611</v>
      </c>
      <c r="F56" s="164" t="s">
        <v>607</v>
      </c>
      <c r="G56" s="251" t="s">
        <v>0</v>
      </c>
      <c r="H56" s="692">
        <v>0</v>
      </c>
      <c r="I56" s="692">
        <v>0</v>
      </c>
      <c r="J56" s="692">
        <v>0</v>
      </c>
      <c r="K56" s="692">
        <v>0</v>
      </c>
      <c r="L56" s="692">
        <v>0</v>
      </c>
      <c r="M56" s="129">
        <v>1</v>
      </c>
      <c r="N56" s="129">
        <v>1</v>
      </c>
      <c r="O56" s="630">
        <v>0.46441745938225498</v>
      </c>
      <c r="P56" s="631">
        <v>0.46439298649202465</v>
      </c>
      <c r="Q56" s="161" t="s">
        <v>601</v>
      </c>
      <c r="R56" s="52"/>
    </row>
    <row r="57" spans="2:18">
      <c r="B57" s="30"/>
      <c r="C57" s="173" t="s">
        <v>658</v>
      </c>
      <c r="D57" s="172" t="s">
        <v>649</v>
      </c>
      <c r="E57" s="164" t="s">
        <v>611</v>
      </c>
      <c r="F57" s="164" t="s">
        <v>609</v>
      </c>
      <c r="G57" s="251" t="s">
        <v>0</v>
      </c>
      <c r="H57" s="690">
        <v>1</v>
      </c>
      <c r="I57" s="690">
        <v>1</v>
      </c>
      <c r="J57" s="690">
        <v>0</v>
      </c>
      <c r="K57" s="690">
        <v>0</v>
      </c>
      <c r="L57" s="690">
        <v>0</v>
      </c>
      <c r="M57" s="690">
        <v>1</v>
      </c>
      <c r="N57" s="690">
        <v>1</v>
      </c>
      <c r="O57" s="630">
        <v>0.59273341580624939</v>
      </c>
      <c r="P57" s="631">
        <v>0.59269003270421294</v>
      </c>
      <c r="Q57" s="161" t="s">
        <v>601</v>
      </c>
      <c r="R57" s="52"/>
    </row>
    <row r="58" spans="2:18" ht="28.9">
      <c r="B58" s="30" t="s">
        <v>659</v>
      </c>
      <c r="C58" s="174" t="s">
        <v>188</v>
      </c>
      <c r="D58" s="172" t="s">
        <v>660</v>
      </c>
      <c r="E58" s="164" t="s">
        <v>599</v>
      </c>
      <c r="F58" s="164" t="s">
        <v>600</v>
      </c>
      <c r="G58" s="251" t="s">
        <v>0</v>
      </c>
      <c r="H58" s="692">
        <v>0</v>
      </c>
      <c r="I58" s="692">
        <v>0</v>
      </c>
      <c r="J58" s="692">
        <v>1</v>
      </c>
      <c r="K58" s="692">
        <v>0</v>
      </c>
      <c r="L58" s="692">
        <v>1</v>
      </c>
      <c r="M58" s="129">
        <v>0</v>
      </c>
      <c r="N58" s="129">
        <v>0</v>
      </c>
      <c r="O58" s="630">
        <v>0.14021671266503191</v>
      </c>
      <c r="P58" s="631">
        <v>0.14021671266503191</v>
      </c>
      <c r="Q58" s="161" t="s">
        <v>601</v>
      </c>
      <c r="R58" s="52"/>
    </row>
    <row r="59" spans="2:18">
      <c r="B59" s="30"/>
      <c r="C59" s="174" t="s">
        <v>192</v>
      </c>
      <c r="D59" s="172" t="s">
        <v>660</v>
      </c>
      <c r="E59" s="164" t="s">
        <v>599</v>
      </c>
      <c r="F59" s="164" t="s">
        <v>603</v>
      </c>
      <c r="G59" s="251" t="s">
        <v>0</v>
      </c>
      <c r="H59" s="692">
        <v>0</v>
      </c>
      <c r="I59" s="692">
        <v>0</v>
      </c>
      <c r="J59" s="692">
        <v>0</v>
      </c>
      <c r="K59" s="692">
        <v>0</v>
      </c>
      <c r="L59" s="692">
        <v>0</v>
      </c>
      <c r="M59" s="129">
        <v>0</v>
      </c>
      <c r="N59" s="129">
        <v>0</v>
      </c>
      <c r="O59" s="630">
        <v>0</v>
      </c>
      <c r="P59" s="631">
        <v>0</v>
      </c>
      <c r="Q59" s="161" t="s">
        <v>601</v>
      </c>
      <c r="R59" s="52"/>
    </row>
    <row r="60" spans="2:18">
      <c r="B60" s="30"/>
      <c r="C60" s="174" t="s">
        <v>661</v>
      </c>
      <c r="D60" s="172" t="s">
        <v>660</v>
      </c>
      <c r="E60" s="164" t="s">
        <v>599</v>
      </c>
      <c r="F60" s="164" t="s">
        <v>605</v>
      </c>
      <c r="G60" s="251" t="s">
        <v>0</v>
      </c>
      <c r="H60" s="692">
        <v>0</v>
      </c>
      <c r="I60" s="692">
        <v>0</v>
      </c>
      <c r="J60" s="692">
        <v>0</v>
      </c>
      <c r="K60" s="692">
        <v>0</v>
      </c>
      <c r="L60" s="692">
        <v>0</v>
      </c>
      <c r="M60" s="129">
        <v>0</v>
      </c>
      <c r="N60" s="129">
        <v>0</v>
      </c>
      <c r="O60" s="630">
        <v>0</v>
      </c>
      <c r="P60" s="631">
        <v>0</v>
      </c>
      <c r="Q60" s="161" t="s">
        <v>601</v>
      </c>
      <c r="R60" s="52"/>
    </row>
    <row r="61" spans="2:18">
      <c r="B61" s="30"/>
      <c r="C61" s="174" t="s">
        <v>662</v>
      </c>
      <c r="D61" s="172" t="s">
        <v>660</v>
      </c>
      <c r="E61" s="164" t="s">
        <v>599</v>
      </c>
      <c r="F61" s="164" t="s">
        <v>607</v>
      </c>
      <c r="G61" s="251" t="s">
        <v>0</v>
      </c>
      <c r="H61" s="692">
        <v>0</v>
      </c>
      <c r="I61" s="692">
        <v>1</v>
      </c>
      <c r="J61" s="692">
        <v>0</v>
      </c>
      <c r="K61" s="692">
        <v>0</v>
      </c>
      <c r="L61" s="692">
        <v>0</v>
      </c>
      <c r="M61" s="129">
        <v>0</v>
      </c>
      <c r="N61" s="129">
        <v>0</v>
      </c>
      <c r="O61" s="630">
        <v>6.7264882065123599E-2</v>
      </c>
      <c r="P61" s="631">
        <v>6.6028095418825233E-2</v>
      </c>
      <c r="Q61" s="161" t="s">
        <v>601</v>
      </c>
      <c r="R61" s="52"/>
    </row>
    <row r="62" spans="2:18">
      <c r="B62" s="30"/>
      <c r="C62" s="174" t="s">
        <v>663</v>
      </c>
      <c r="D62" s="172" t="s">
        <v>660</v>
      </c>
      <c r="E62" s="164" t="s">
        <v>599</v>
      </c>
      <c r="F62" s="164" t="s">
        <v>609</v>
      </c>
      <c r="G62" s="251" t="s">
        <v>0</v>
      </c>
      <c r="H62" s="690">
        <v>0</v>
      </c>
      <c r="I62" s="690">
        <v>1</v>
      </c>
      <c r="J62" s="690">
        <v>1</v>
      </c>
      <c r="K62" s="690">
        <v>0</v>
      </c>
      <c r="L62" s="690">
        <v>1</v>
      </c>
      <c r="M62" s="690">
        <v>0</v>
      </c>
      <c r="N62" s="690">
        <v>0</v>
      </c>
      <c r="O62" s="615">
        <v>0.20748159473015551</v>
      </c>
      <c r="P62" s="631">
        <v>0.20624480808385715</v>
      </c>
      <c r="Q62" s="161" t="s">
        <v>601</v>
      </c>
      <c r="R62" s="52"/>
    </row>
    <row r="63" spans="2:18">
      <c r="B63" s="30"/>
      <c r="C63" s="174" t="s">
        <v>664</v>
      </c>
      <c r="D63" s="172" t="s">
        <v>660</v>
      </c>
      <c r="E63" s="164" t="s">
        <v>611</v>
      </c>
      <c r="F63" s="164" t="s">
        <v>600</v>
      </c>
      <c r="G63" s="251" t="s">
        <v>0</v>
      </c>
      <c r="H63" s="692">
        <v>0</v>
      </c>
      <c r="I63" s="692">
        <v>0</v>
      </c>
      <c r="J63" s="692">
        <v>0</v>
      </c>
      <c r="K63" s="692">
        <v>0</v>
      </c>
      <c r="L63" s="692">
        <v>0</v>
      </c>
      <c r="M63" s="129">
        <v>0</v>
      </c>
      <c r="N63" s="129">
        <v>0</v>
      </c>
      <c r="O63" s="630">
        <v>7.2731735219977195E-2</v>
      </c>
      <c r="P63" s="631">
        <v>7.2731735219977195E-2</v>
      </c>
      <c r="Q63" s="161" t="s">
        <v>601</v>
      </c>
      <c r="R63" s="52"/>
    </row>
    <row r="64" spans="2:18">
      <c r="B64" s="30"/>
      <c r="C64" s="174" t="s">
        <v>665</v>
      </c>
      <c r="D64" s="172" t="s">
        <v>660</v>
      </c>
      <c r="E64" s="164" t="s">
        <v>611</v>
      </c>
      <c r="F64" s="164" t="s">
        <v>603</v>
      </c>
      <c r="G64" s="251" t="s">
        <v>0</v>
      </c>
      <c r="H64" s="692">
        <v>0</v>
      </c>
      <c r="I64" s="692">
        <v>0</v>
      </c>
      <c r="J64" s="692">
        <v>0</v>
      </c>
      <c r="K64" s="692">
        <v>0</v>
      </c>
      <c r="L64" s="692">
        <v>0</v>
      </c>
      <c r="M64" s="129">
        <v>0</v>
      </c>
      <c r="N64" s="129">
        <v>0</v>
      </c>
      <c r="O64" s="630">
        <v>0</v>
      </c>
      <c r="P64" s="631">
        <v>0</v>
      </c>
      <c r="Q64" s="161" t="s">
        <v>601</v>
      </c>
      <c r="R64" s="52"/>
    </row>
    <row r="65" spans="2:18">
      <c r="B65" s="30"/>
      <c r="C65" s="174" t="s">
        <v>666</v>
      </c>
      <c r="D65" s="172" t="s">
        <v>660</v>
      </c>
      <c r="E65" s="164" t="s">
        <v>611</v>
      </c>
      <c r="F65" s="164" t="s">
        <v>605</v>
      </c>
      <c r="G65" s="251" t="s">
        <v>0</v>
      </c>
      <c r="H65" s="692">
        <v>0</v>
      </c>
      <c r="I65" s="692">
        <v>0</v>
      </c>
      <c r="J65" s="692">
        <v>0</v>
      </c>
      <c r="K65" s="692">
        <v>0</v>
      </c>
      <c r="L65" s="692">
        <v>0</v>
      </c>
      <c r="M65" s="129">
        <v>0</v>
      </c>
      <c r="N65" s="129">
        <v>0</v>
      </c>
      <c r="O65" s="630">
        <v>0</v>
      </c>
      <c r="P65" s="631">
        <v>0</v>
      </c>
      <c r="Q65" s="161" t="s">
        <v>601</v>
      </c>
      <c r="R65" s="52"/>
    </row>
    <row r="66" spans="2:18">
      <c r="B66" s="30"/>
      <c r="C66" s="174" t="s">
        <v>667</v>
      </c>
      <c r="D66" s="172" t="s">
        <v>660</v>
      </c>
      <c r="E66" s="164" t="s">
        <v>611</v>
      </c>
      <c r="F66" s="164" t="s">
        <v>607</v>
      </c>
      <c r="G66" s="251" t="s">
        <v>0</v>
      </c>
      <c r="H66" s="692">
        <v>0</v>
      </c>
      <c r="I66" s="692">
        <v>0</v>
      </c>
      <c r="J66" s="692">
        <v>0</v>
      </c>
      <c r="K66" s="692">
        <v>0</v>
      </c>
      <c r="L66" s="692">
        <v>0</v>
      </c>
      <c r="M66" s="129">
        <v>0</v>
      </c>
      <c r="N66" s="129">
        <v>0</v>
      </c>
      <c r="O66" s="630">
        <v>0</v>
      </c>
      <c r="P66" s="631">
        <v>0</v>
      </c>
      <c r="Q66" s="161" t="s">
        <v>601</v>
      </c>
      <c r="R66" s="52"/>
    </row>
    <row r="67" spans="2:18">
      <c r="B67" s="30"/>
      <c r="C67" s="174" t="s">
        <v>668</v>
      </c>
      <c r="D67" s="172" t="s">
        <v>660</v>
      </c>
      <c r="E67" s="164" t="s">
        <v>611</v>
      </c>
      <c r="F67" s="164" t="s">
        <v>609</v>
      </c>
      <c r="G67" s="251" t="s">
        <v>0</v>
      </c>
      <c r="H67" s="690">
        <v>0</v>
      </c>
      <c r="I67" s="690">
        <v>0</v>
      </c>
      <c r="J67" s="690">
        <v>0</v>
      </c>
      <c r="K67" s="690">
        <v>0</v>
      </c>
      <c r="L67" s="690">
        <v>0</v>
      </c>
      <c r="M67" s="690">
        <v>0</v>
      </c>
      <c r="N67" s="690">
        <v>0</v>
      </c>
      <c r="O67" s="630">
        <v>7.2731735219977195E-2</v>
      </c>
      <c r="P67" s="631">
        <v>7.2731735219977195E-2</v>
      </c>
      <c r="Q67" s="161" t="s">
        <v>601</v>
      </c>
      <c r="R67" s="52"/>
    </row>
    <row r="68" spans="2:18">
      <c r="B68" s="30"/>
      <c r="C68" s="173" t="s">
        <v>197</v>
      </c>
      <c r="D68" s="172" t="s">
        <v>669</v>
      </c>
      <c r="E68" s="164" t="s">
        <v>599</v>
      </c>
      <c r="F68" s="164" t="s">
        <v>600</v>
      </c>
      <c r="G68" s="251" t="s">
        <v>0</v>
      </c>
      <c r="H68" s="692">
        <v>1</v>
      </c>
      <c r="I68" s="692">
        <v>14</v>
      </c>
      <c r="J68" s="692">
        <v>14</v>
      </c>
      <c r="K68" s="692">
        <v>1</v>
      </c>
      <c r="L68" s="692">
        <v>6</v>
      </c>
      <c r="M68" s="129">
        <v>11</v>
      </c>
      <c r="N68" s="129">
        <v>21</v>
      </c>
      <c r="O68" s="630">
        <v>17.796563328649661</v>
      </c>
      <c r="P68" s="631">
        <v>17.795346787207436</v>
      </c>
      <c r="Q68" s="161" t="s">
        <v>601</v>
      </c>
      <c r="R68" s="52"/>
    </row>
    <row r="69" spans="2:18">
      <c r="B69" s="30"/>
      <c r="C69" s="173" t="s">
        <v>200</v>
      </c>
      <c r="D69" s="172" t="s">
        <v>669</v>
      </c>
      <c r="E69" s="164" t="s">
        <v>599</v>
      </c>
      <c r="F69" s="164" t="s">
        <v>603</v>
      </c>
      <c r="G69" s="251" t="s">
        <v>0</v>
      </c>
      <c r="H69" s="692">
        <v>0</v>
      </c>
      <c r="I69" s="692">
        <v>0</v>
      </c>
      <c r="J69" s="692">
        <v>0</v>
      </c>
      <c r="K69" s="692">
        <v>0</v>
      </c>
      <c r="L69" s="692">
        <v>0</v>
      </c>
      <c r="M69" s="129">
        <v>0</v>
      </c>
      <c r="N69" s="129">
        <v>0</v>
      </c>
      <c r="O69" s="630">
        <v>0</v>
      </c>
      <c r="P69" s="631">
        <v>0</v>
      </c>
      <c r="Q69" s="161" t="s">
        <v>601</v>
      </c>
      <c r="R69" s="52"/>
    </row>
    <row r="70" spans="2:18">
      <c r="B70" s="30"/>
      <c r="C70" s="173" t="s">
        <v>670</v>
      </c>
      <c r="D70" s="172" t="s">
        <v>669</v>
      </c>
      <c r="E70" s="164" t="s">
        <v>599</v>
      </c>
      <c r="F70" s="164" t="s">
        <v>605</v>
      </c>
      <c r="G70" s="251" t="s">
        <v>0</v>
      </c>
      <c r="H70" s="692">
        <v>1</v>
      </c>
      <c r="I70" s="692">
        <v>2</v>
      </c>
      <c r="J70" s="692">
        <v>0</v>
      </c>
      <c r="K70" s="692">
        <v>1</v>
      </c>
      <c r="L70" s="692">
        <v>2</v>
      </c>
      <c r="M70" s="129">
        <v>2</v>
      </c>
      <c r="N70" s="129">
        <v>2</v>
      </c>
      <c r="O70" s="630">
        <v>1.7068270402883834</v>
      </c>
      <c r="P70" s="631">
        <v>1.5782007179819595</v>
      </c>
      <c r="Q70" s="161" t="s">
        <v>601</v>
      </c>
      <c r="R70" s="52"/>
    </row>
    <row r="71" spans="2:18">
      <c r="B71" s="30"/>
      <c r="C71" s="173" t="s">
        <v>671</v>
      </c>
      <c r="D71" s="172" t="s">
        <v>669</v>
      </c>
      <c r="E71" s="164" t="s">
        <v>599</v>
      </c>
      <c r="F71" s="164" t="s">
        <v>607</v>
      </c>
      <c r="G71" s="251" t="s">
        <v>0</v>
      </c>
      <c r="H71" s="692">
        <v>0</v>
      </c>
      <c r="I71" s="692">
        <v>3</v>
      </c>
      <c r="J71" s="692">
        <v>1</v>
      </c>
      <c r="K71" s="692">
        <v>3</v>
      </c>
      <c r="L71" s="692">
        <v>3</v>
      </c>
      <c r="M71" s="129">
        <v>12</v>
      </c>
      <c r="N71" s="129">
        <v>5</v>
      </c>
      <c r="O71" s="630">
        <v>2.5864252440956128</v>
      </c>
      <c r="P71" s="631">
        <v>2.3110284749211543</v>
      </c>
      <c r="Q71" s="161" t="s">
        <v>601</v>
      </c>
      <c r="R71" s="52"/>
    </row>
    <row r="72" spans="2:18">
      <c r="B72" s="30"/>
      <c r="C72" s="173" t="s">
        <v>672</v>
      </c>
      <c r="D72" s="172" t="s">
        <v>669</v>
      </c>
      <c r="E72" s="164" t="s">
        <v>599</v>
      </c>
      <c r="F72" s="164" t="s">
        <v>609</v>
      </c>
      <c r="G72" s="251" t="s">
        <v>0</v>
      </c>
      <c r="H72" s="690">
        <v>2</v>
      </c>
      <c r="I72" s="690">
        <v>19</v>
      </c>
      <c r="J72" s="690">
        <v>15</v>
      </c>
      <c r="K72" s="690">
        <v>5</v>
      </c>
      <c r="L72" s="690">
        <v>11</v>
      </c>
      <c r="M72" s="690">
        <v>25</v>
      </c>
      <c r="N72" s="690">
        <v>28</v>
      </c>
      <c r="O72" s="630">
        <v>22.089815613033657</v>
      </c>
      <c r="P72" s="631">
        <v>21.684575980110548</v>
      </c>
      <c r="Q72" s="161" t="s">
        <v>601</v>
      </c>
      <c r="R72" s="52"/>
    </row>
    <row r="73" spans="2:18">
      <c r="B73" s="30"/>
      <c r="C73" s="173" t="s">
        <v>673</v>
      </c>
      <c r="D73" s="172" t="s">
        <v>669</v>
      </c>
      <c r="E73" s="164" t="s">
        <v>611</v>
      </c>
      <c r="F73" s="164" t="s">
        <v>600</v>
      </c>
      <c r="G73" s="251" t="s">
        <v>0</v>
      </c>
      <c r="H73" s="692">
        <v>0</v>
      </c>
      <c r="I73" s="692">
        <v>0</v>
      </c>
      <c r="J73" s="692">
        <v>0</v>
      </c>
      <c r="K73" s="692">
        <v>0</v>
      </c>
      <c r="L73" s="692">
        <v>0</v>
      </c>
      <c r="M73" s="129">
        <v>0</v>
      </c>
      <c r="N73" s="129">
        <v>0</v>
      </c>
      <c r="O73" s="630">
        <v>0</v>
      </c>
      <c r="P73" s="631">
        <v>0</v>
      </c>
      <c r="Q73" s="161" t="s">
        <v>601</v>
      </c>
      <c r="R73" s="52"/>
    </row>
    <row r="74" spans="2:18">
      <c r="B74" s="30"/>
      <c r="C74" s="173" t="s">
        <v>674</v>
      </c>
      <c r="D74" s="172" t="s">
        <v>669</v>
      </c>
      <c r="E74" s="164" t="s">
        <v>611</v>
      </c>
      <c r="F74" s="164" t="s">
        <v>603</v>
      </c>
      <c r="G74" s="251" t="s">
        <v>0</v>
      </c>
      <c r="H74" s="692">
        <v>0</v>
      </c>
      <c r="I74" s="692">
        <v>0</v>
      </c>
      <c r="J74" s="692">
        <v>0</v>
      </c>
      <c r="K74" s="692">
        <v>0</v>
      </c>
      <c r="L74" s="692">
        <v>0</v>
      </c>
      <c r="M74" s="129">
        <v>0</v>
      </c>
      <c r="N74" s="129">
        <v>0</v>
      </c>
      <c r="O74" s="630">
        <v>0</v>
      </c>
      <c r="P74" s="631">
        <v>0</v>
      </c>
      <c r="Q74" s="161" t="s">
        <v>601</v>
      </c>
      <c r="R74" s="52"/>
    </row>
    <row r="75" spans="2:18">
      <c r="B75" s="30"/>
      <c r="C75" s="173" t="s">
        <v>675</v>
      </c>
      <c r="D75" s="172" t="s">
        <v>669</v>
      </c>
      <c r="E75" s="164" t="s">
        <v>611</v>
      </c>
      <c r="F75" s="164" t="s">
        <v>605</v>
      </c>
      <c r="G75" s="251" t="s">
        <v>0</v>
      </c>
      <c r="H75" s="692">
        <v>0</v>
      </c>
      <c r="I75" s="692">
        <v>0</v>
      </c>
      <c r="J75" s="692">
        <v>0</v>
      </c>
      <c r="K75" s="692">
        <v>0</v>
      </c>
      <c r="L75" s="692">
        <v>0</v>
      </c>
      <c r="M75" s="129">
        <v>0</v>
      </c>
      <c r="N75" s="129">
        <v>0</v>
      </c>
      <c r="O75" s="630">
        <v>0</v>
      </c>
      <c r="P75" s="631">
        <v>0</v>
      </c>
      <c r="Q75" s="161" t="s">
        <v>601</v>
      </c>
      <c r="R75" s="52"/>
    </row>
    <row r="76" spans="2:18">
      <c r="B76" s="30"/>
      <c r="C76" s="173" t="s">
        <v>676</v>
      </c>
      <c r="D76" s="172" t="s">
        <v>669</v>
      </c>
      <c r="E76" s="164" t="s">
        <v>611</v>
      </c>
      <c r="F76" s="164" t="s">
        <v>607</v>
      </c>
      <c r="G76" s="251" t="s">
        <v>0</v>
      </c>
      <c r="H76" s="692">
        <v>0</v>
      </c>
      <c r="I76" s="692">
        <v>0</v>
      </c>
      <c r="J76" s="692">
        <v>0</v>
      </c>
      <c r="K76" s="692">
        <v>0</v>
      </c>
      <c r="L76" s="692">
        <v>0</v>
      </c>
      <c r="M76" s="129">
        <v>0</v>
      </c>
      <c r="N76" s="129">
        <v>0</v>
      </c>
      <c r="O76" s="630">
        <v>0</v>
      </c>
      <c r="P76" s="631">
        <v>0</v>
      </c>
      <c r="Q76" s="161" t="s">
        <v>601</v>
      </c>
      <c r="R76" s="52"/>
    </row>
    <row r="77" spans="2:18">
      <c r="B77" s="30"/>
      <c r="C77" s="173" t="s">
        <v>677</v>
      </c>
      <c r="D77" s="172" t="s">
        <v>669</v>
      </c>
      <c r="E77" s="164" t="s">
        <v>611</v>
      </c>
      <c r="F77" s="164" t="s">
        <v>609</v>
      </c>
      <c r="G77" s="251" t="s">
        <v>0</v>
      </c>
      <c r="H77" s="690">
        <v>0</v>
      </c>
      <c r="I77" s="690">
        <v>0</v>
      </c>
      <c r="J77" s="690">
        <v>0</v>
      </c>
      <c r="K77" s="690">
        <v>0</v>
      </c>
      <c r="L77" s="690">
        <v>0</v>
      </c>
      <c r="M77" s="690">
        <v>0</v>
      </c>
      <c r="N77" s="690">
        <v>0</v>
      </c>
      <c r="O77" s="630">
        <v>0</v>
      </c>
      <c r="P77" s="631">
        <v>0</v>
      </c>
      <c r="Q77" s="161" t="s">
        <v>601</v>
      </c>
      <c r="R77" s="52"/>
    </row>
    <row r="78" spans="2:18">
      <c r="B78" s="30"/>
      <c r="C78" s="173" t="s">
        <v>678</v>
      </c>
      <c r="D78" s="11" t="s">
        <v>679</v>
      </c>
      <c r="E78" s="164" t="s">
        <v>599</v>
      </c>
      <c r="F78" s="164" t="s">
        <v>600</v>
      </c>
      <c r="G78" s="251" t="s">
        <v>0</v>
      </c>
      <c r="H78" s="692">
        <v>1</v>
      </c>
      <c r="I78" s="692">
        <v>0</v>
      </c>
      <c r="J78" s="692">
        <v>1</v>
      </c>
      <c r="K78" s="692">
        <v>0</v>
      </c>
      <c r="L78" s="692">
        <v>2</v>
      </c>
      <c r="M78" s="129">
        <v>1</v>
      </c>
      <c r="N78" s="129">
        <v>1</v>
      </c>
      <c r="O78" s="630">
        <v>1.0686219052255561</v>
      </c>
      <c r="P78" s="631">
        <v>1.0686152284872716</v>
      </c>
      <c r="Q78" s="161" t="s">
        <v>601</v>
      </c>
      <c r="R78" s="52"/>
    </row>
    <row r="79" spans="2:18">
      <c r="B79" s="30"/>
      <c r="C79" s="173" t="s">
        <v>269</v>
      </c>
      <c r="D79" s="11" t="s">
        <v>679</v>
      </c>
      <c r="E79" s="164" t="s">
        <v>599</v>
      </c>
      <c r="F79" s="164" t="s">
        <v>603</v>
      </c>
      <c r="G79" s="251" t="s">
        <v>0</v>
      </c>
      <c r="H79" s="692">
        <v>0</v>
      </c>
      <c r="I79" s="692">
        <v>0</v>
      </c>
      <c r="J79" s="692">
        <v>0</v>
      </c>
      <c r="K79" s="692">
        <v>0</v>
      </c>
      <c r="L79" s="692">
        <v>0</v>
      </c>
      <c r="M79" s="129">
        <v>0</v>
      </c>
      <c r="N79" s="129">
        <v>0</v>
      </c>
      <c r="O79" s="630">
        <v>0</v>
      </c>
      <c r="P79" s="631">
        <v>0</v>
      </c>
      <c r="Q79" s="161" t="s">
        <v>601</v>
      </c>
      <c r="R79" s="52"/>
    </row>
    <row r="80" spans="2:18">
      <c r="B80" s="30"/>
      <c r="C80" s="173" t="s">
        <v>680</v>
      </c>
      <c r="D80" s="11" t="s">
        <v>679</v>
      </c>
      <c r="E80" s="164" t="s">
        <v>599</v>
      </c>
      <c r="F80" s="164" t="s">
        <v>605</v>
      </c>
      <c r="G80" s="251" t="s">
        <v>0</v>
      </c>
      <c r="H80" s="692">
        <v>0</v>
      </c>
      <c r="I80" s="692">
        <v>0</v>
      </c>
      <c r="J80" s="692">
        <v>0</v>
      </c>
      <c r="K80" s="692">
        <v>0</v>
      </c>
      <c r="L80" s="692">
        <v>0</v>
      </c>
      <c r="M80" s="129">
        <v>0</v>
      </c>
      <c r="N80" s="129">
        <v>1</v>
      </c>
      <c r="O80" s="630">
        <v>0.34628156486525963</v>
      </c>
      <c r="P80" s="631">
        <v>0.34065621871811042</v>
      </c>
      <c r="Q80" s="161" t="s">
        <v>601</v>
      </c>
      <c r="R80" s="52"/>
    </row>
    <row r="81" spans="2:18">
      <c r="B81" s="30"/>
      <c r="C81" s="173" t="s">
        <v>681</v>
      </c>
      <c r="D81" s="11" t="s">
        <v>679</v>
      </c>
      <c r="E81" s="164" t="s">
        <v>599</v>
      </c>
      <c r="F81" s="164" t="s">
        <v>607</v>
      </c>
      <c r="G81" s="251" t="s">
        <v>0</v>
      </c>
      <c r="H81" s="692">
        <v>0</v>
      </c>
      <c r="I81" s="692">
        <v>1</v>
      </c>
      <c r="J81" s="692">
        <v>0</v>
      </c>
      <c r="K81" s="692">
        <v>0</v>
      </c>
      <c r="L81" s="692">
        <v>0</v>
      </c>
      <c r="M81" s="129">
        <v>0</v>
      </c>
      <c r="N81" s="129">
        <v>0</v>
      </c>
      <c r="O81" s="630">
        <v>2.5379933425465684E-2</v>
      </c>
      <c r="P81" s="631">
        <v>2.4752123393300088E-2</v>
      </c>
      <c r="Q81" s="161" t="s">
        <v>601</v>
      </c>
      <c r="R81" s="52"/>
    </row>
    <row r="82" spans="2:18">
      <c r="B82" s="30"/>
      <c r="C82" s="173" t="s">
        <v>682</v>
      </c>
      <c r="D82" s="11" t="s">
        <v>679</v>
      </c>
      <c r="E82" s="164" t="s">
        <v>599</v>
      </c>
      <c r="F82" s="164" t="s">
        <v>609</v>
      </c>
      <c r="G82" s="251" t="s">
        <v>0</v>
      </c>
      <c r="H82" s="690">
        <v>1</v>
      </c>
      <c r="I82" s="690">
        <v>1</v>
      </c>
      <c r="J82" s="690">
        <v>1</v>
      </c>
      <c r="K82" s="690">
        <v>0</v>
      </c>
      <c r="L82" s="690">
        <v>2</v>
      </c>
      <c r="M82" s="690">
        <v>1</v>
      </c>
      <c r="N82" s="690">
        <v>2</v>
      </c>
      <c r="O82" s="630">
        <v>1.4402834035162815</v>
      </c>
      <c r="P82" s="631">
        <v>1.4340235705986821</v>
      </c>
      <c r="Q82" s="161" t="s">
        <v>601</v>
      </c>
      <c r="R82" s="52"/>
    </row>
    <row r="83" spans="2:18">
      <c r="B83" s="30"/>
      <c r="C83" s="173" t="s">
        <v>683</v>
      </c>
      <c r="D83" s="11" t="s">
        <v>679</v>
      </c>
      <c r="E83" s="164" t="s">
        <v>611</v>
      </c>
      <c r="F83" s="164" t="s">
        <v>600</v>
      </c>
      <c r="G83" s="251" t="s">
        <v>0</v>
      </c>
      <c r="H83" s="692">
        <v>0</v>
      </c>
      <c r="I83" s="692">
        <v>0</v>
      </c>
      <c r="J83" s="692">
        <v>0</v>
      </c>
      <c r="K83" s="692">
        <v>0</v>
      </c>
      <c r="L83" s="692">
        <v>0</v>
      </c>
      <c r="M83" s="129">
        <v>0</v>
      </c>
      <c r="N83" s="129">
        <v>0</v>
      </c>
      <c r="O83" s="630">
        <v>0</v>
      </c>
      <c r="P83" s="631">
        <v>0</v>
      </c>
      <c r="Q83" s="161" t="s">
        <v>601</v>
      </c>
      <c r="R83" s="52"/>
    </row>
    <row r="84" spans="2:18">
      <c r="B84" s="30"/>
      <c r="C84" s="173" t="s">
        <v>684</v>
      </c>
      <c r="D84" s="11" t="s">
        <v>679</v>
      </c>
      <c r="E84" s="164" t="s">
        <v>611</v>
      </c>
      <c r="F84" s="164" t="s">
        <v>603</v>
      </c>
      <c r="G84" s="251" t="s">
        <v>0</v>
      </c>
      <c r="H84" s="692">
        <v>0</v>
      </c>
      <c r="I84" s="692">
        <v>0</v>
      </c>
      <c r="J84" s="692">
        <v>0</v>
      </c>
      <c r="K84" s="692">
        <v>0</v>
      </c>
      <c r="L84" s="692">
        <v>0</v>
      </c>
      <c r="M84" s="129">
        <v>0</v>
      </c>
      <c r="N84" s="129">
        <v>0</v>
      </c>
      <c r="O84" s="630">
        <v>0</v>
      </c>
      <c r="P84" s="631">
        <v>0</v>
      </c>
      <c r="Q84" s="161" t="s">
        <v>601</v>
      </c>
      <c r="R84" s="52"/>
    </row>
    <row r="85" spans="2:18">
      <c r="B85" s="30"/>
      <c r="C85" s="173" t="s">
        <v>685</v>
      </c>
      <c r="D85" s="11" t="s">
        <v>679</v>
      </c>
      <c r="E85" s="164" t="s">
        <v>611</v>
      </c>
      <c r="F85" s="164" t="s">
        <v>605</v>
      </c>
      <c r="G85" s="251" t="s">
        <v>0</v>
      </c>
      <c r="H85" s="692">
        <v>0</v>
      </c>
      <c r="I85" s="692">
        <v>0</v>
      </c>
      <c r="J85" s="692">
        <v>0</v>
      </c>
      <c r="K85" s="692">
        <v>0</v>
      </c>
      <c r="L85" s="692">
        <v>0</v>
      </c>
      <c r="M85" s="129">
        <v>0</v>
      </c>
      <c r="N85" s="129">
        <v>0</v>
      </c>
      <c r="O85" s="630">
        <v>0</v>
      </c>
      <c r="P85" s="631">
        <v>0</v>
      </c>
      <c r="Q85" s="161" t="s">
        <v>601</v>
      </c>
      <c r="R85" s="52"/>
    </row>
    <row r="86" spans="2:18">
      <c r="B86" s="30"/>
      <c r="C86" s="173" t="s">
        <v>686</v>
      </c>
      <c r="D86" s="11" t="s">
        <v>679</v>
      </c>
      <c r="E86" s="164" t="s">
        <v>611</v>
      </c>
      <c r="F86" s="164" t="s">
        <v>607</v>
      </c>
      <c r="G86" s="251" t="s">
        <v>0</v>
      </c>
      <c r="H86" s="692">
        <v>0</v>
      </c>
      <c r="I86" s="692">
        <v>0</v>
      </c>
      <c r="J86" s="692">
        <v>0</v>
      </c>
      <c r="K86" s="692">
        <v>0</v>
      </c>
      <c r="L86" s="692">
        <v>0</v>
      </c>
      <c r="M86" s="129">
        <v>0</v>
      </c>
      <c r="N86" s="129">
        <v>0</v>
      </c>
      <c r="O86" s="630">
        <v>0</v>
      </c>
      <c r="P86" s="631">
        <v>0</v>
      </c>
      <c r="Q86" s="161" t="s">
        <v>601</v>
      </c>
      <c r="R86" s="52"/>
    </row>
    <row r="87" spans="2:18">
      <c r="B87" s="30"/>
      <c r="C87" s="173" t="s">
        <v>687</v>
      </c>
      <c r="D87" s="11" t="s">
        <v>679</v>
      </c>
      <c r="E87" s="164" t="s">
        <v>611</v>
      </c>
      <c r="F87" s="164" t="s">
        <v>609</v>
      </c>
      <c r="G87" s="251" t="s">
        <v>0</v>
      </c>
      <c r="H87" s="690">
        <v>0</v>
      </c>
      <c r="I87" s="690">
        <v>0</v>
      </c>
      <c r="J87" s="690">
        <v>0</v>
      </c>
      <c r="K87" s="690">
        <v>0</v>
      </c>
      <c r="L87" s="690">
        <v>0</v>
      </c>
      <c r="M87" s="690">
        <v>0</v>
      </c>
      <c r="N87" s="690">
        <v>0</v>
      </c>
      <c r="O87" s="630">
        <v>0</v>
      </c>
      <c r="P87" s="631">
        <v>0</v>
      </c>
      <c r="Q87" s="161" t="s">
        <v>601</v>
      </c>
      <c r="R87" s="52"/>
    </row>
    <row r="88" spans="2:18" ht="28.9">
      <c r="B88" s="30"/>
      <c r="C88" s="174" t="s">
        <v>688</v>
      </c>
      <c r="D88" s="11" t="s">
        <v>689</v>
      </c>
      <c r="E88" s="164" t="s">
        <v>599</v>
      </c>
      <c r="F88" s="164" t="s">
        <v>600</v>
      </c>
      <c r="G88" s="251" t="s">
        <v>0</v>
      </c>
      <c r="H88" s="692">
        <v>2</v>
      </c>
      <c r="I88" s="692">
        <v>0</v>
      </c>
      <c r="J88" s="692">
        <v>2</v>
      </c>
      <c r="K88" s="692">
        <v>0</v>
      </c>
      <c r="L88" s="692">
        <v>1</v>
      </c>
      <c r="M88" s="129">
        <v>2</v>
      </c>
      <c r="N88" s="129">
        <v>3</v>
      </c>
      <c r="O88" s="630">
        <v>2.1386350042605353</v>
      </c>
      <c r="P88" s="631">
        <v>2.1385971037190834</v>
      </c>
      <c r="Q88" s="161" t="s">
        <v>601</v>
      </c>
      <c r="R88" s="52"/>
    </row>
    <row r="89" spans="2:18" ht="28.9">
      <c r="B89" s="30"/>
      <c r="C89" s="174" t="s">
        <v>271</v>
      </c>
      <c r="D89" s="11" t="s">
        <v>689</v>
      </c>
      <c r="E89" s="164" t="s">
        <v>599</v>
      </c>
      <c r="F89" s="164" t="s">
        <v>603</v>
      </c>
      <c r="G89" s="251" t="s">
        <v>0</v>
      </c>
      <c r="H89" s="692">
        <v>0</v>
      </c>
      <c r="I89" s="692">
        <v>0</v>
      </c>
      <c r="J89" s="692">
        <v>0</v>
      </c>
      <c r="K89" s="692">
        <v>0</v>
      </c>
      <c r="L89" s="692">
        <v>0</v>
      </c>
      <c r="M89" s="129">
        <v>0</v>
      </c>
      <c r="N89" s="129">
        <v>0</v>
      </c>
      <c r="O89" s="630">
        <v>0</v>
      </c>
      <c r="P89" s="631">
        <v>0</v>
      </c>
      <c r="Q89" s="161" t="s">
        <v>601</v>
      </c>
      <c r="R89" s="52"/>
    </row>
    <row r="90" spans="2:18" ht="28.9">
      <c r="B90" s="30"/>
      <c r="C90" s="173" t="s">
        <v>690</v>
      </c>
      <c r="D90" s="11" t="s">
        <v>689</v>
      </c>
      <c r="E90" s="164" t="s">
        <v>599</v>
      </c>
      <c r="F90" s="164" t="s">
        <v>605</v>
      </c>
      <c r="G90" s="251" t="s">
        <v>0</v>
      </c>
      <c r="H90" s="692">
        <v>0</v>
      </c>
      <c r="I90" s="692">
        <v>0</v>
      </c>
      <c r="J90" s="692">
        <v>0</v>
      </c>
      <c r="K90" s="692">
        <v>0</v>
      </c>
      <c r="L90" s="692">
        <v>0</v>
      </c>
      <c r="M90" s="129">
        <v>0</v>
      </c>
      <c r="N90" s="129">
        <v>0</v>
      </c>
      <c r="O90" s="630">
        <v>0</v>
      </c>
      <c r="P90" s="631">
        <v>0</v>
      </c>
      <c r="Q90" s="161" t="s">
        <v>601</v>
      </c>
      <c r="R90" s="52"/>
    </row>
    <row r="91" spans="2:18" ht="28.9">
      <c r="B91" s="30"/>
      <c r="C91" s="173" t="s">
        <v>691</v>
      </c>
      <c r="D91" s="11" t="s">
        <v>689</v>
      </c>
      <c r="E91" s="164" t="s">
        <v>599</v>
      </c>
      <c r="F91" s="164" t="s">
        <v>607</v>
      </c>
      <c r="G91" s="251" t="s">
        <v>0</v>
      </c>
      <c r="H91" s="692">
        <v>0</v>
      </c>
      <c r="I91" s="692">
        <v>0</v>
      </c>
      <c r="J91" s="692">
        <v>0</v>
      </c>
      <c r="K91" s="692">
        <v>0</v>
      </c>
      <c r="L91" s="692">
        <v>0</v>
      </c>
      <c r="M91" s="129">
        <v>0</v>
      </c>
      <c r="N91" s="129">
        <v>0</v>
      </c>
      <c r="O91" s="630">
        <v>0</v>
      </c>
      <c r="P91" s="631">
        <v>0</v>
      </c>
      <c r="Q91" s="161" t="s">
        <v>601</v>
      </c>
      <c r="R91" s="52"/>
    </row>
    <row r="92" spans="2:18" ht="28.9">
      <c r="B92" s="30"/>
      <c r="C92" s="173" t="s">
        <v>692</v>
      </c>
      <c r="D92" s="11" t="s">
        <v>689</v>
      </c>
      <c r="E92" s="164" t="s">
        <v>599</v>
      </c>
      <c r="F92" s="164" t="s">
        <v>609</v>
      </c>
      <c r="G92" s="251" t="s">
        <v>0</v>
      </c>
      <c r="H92" s="690">
        <v>2</v>
      </c>
      <c r="I92" s="690">
        <v>0</v>
      </c>
      <c r="J92" s="690">
        <v>2</v>
      </c>
      <c r="K92" s="690">
        <v>0</v>
      </c>
      <c r="L92" s="690">
        <v>1</v>
      </c>
      <c r="M92" s="690">
        <v>2</v>
      </c>
      <c r="N92" s="690">
        <v>3</v>
      </c>
      <c r="O92" s="630">
        <v>2.1386350042605353</v>
      </c>
      <c r="P92" s="631">
        <v>2.1385971037190834</v>
      </c>
      <c r="Q92" s="161" t="s">
        <v>601</v>
      </c>
      <c r="R92" s="52"/>
    </row>
    <row r="93" spans="2:18" ht="28.9">
      <c r="B93" s="30"/>
      <c r="C93" s="173" t="s">
        <v>693</v>
      </c>
      <c r="D93" s="11" t="s">
        <v>689</v>
      </c>
      <c r="E93" s="164" t="s">
        <v>611</v>
      </c>
      <c r="F93" s="164" t="s">
        <v>600</v>
      </c>
      <c r="G93" s="251" t="s">
        <v>0</v>
      </c>
      <c r="H93" s="692">
        <v>0</v>
      </c>
      <c r="I93" s="692">
        <v>0</v>
      </c>
      <c r="J93" s="692">
        <v>0</v>
      </c>
      <c r="K93" s="692">
        <v>0</v>
      </c>
      <c r="L93" s="692">
        <v>1</v>
      </c>
      <c r="M93" s="129">
        <v>0</v>
      </c>
      <c r="N93" s="129">
        <v>0</v>
      </c>
      <c r="O93" s="630">
        <v>3.5003523918870329E-2</v>
      </c>
      <c r="P93" s="631">
        <v>3.5003523918870329E-2</v>
      </c>
      <c r="Q93" s="161" t="s">
        <v>601</v>
      </c>
      <c r="R93" s="52"/>
    </row>
    <row r="94" spans="2:18" ht="28.9">
      <c r="B94" s="30"/>
      <c r="C94" s="173" t="s">
        <v>694</v>
      </c>
      <c r="D94" s="11" t="s">
        <v>689</v>
      </c>
      <c r="E94" s="164" t="s">
        <v>611</v>
      </c>
      <c r="F94" s="164" t="s">
        <v>603</v>
      </c>
      <c r="G94" s="251" t="s">
        <v>0</v>
      </c>
      <c r="H94" s="692">
        <v>0</v>
      </c>
      <c r="I94" s="692">
        <v>0</v>
      </c>
      <c r="J94" s="692">
        <v>0</v>
      </c>
      <c r="K94" s="692">
        <v>0</v>
      </c>
      <c r="L94" s="692">
        <v>0</v>
      </c>
      <c r="M94" s="129">
        <v>0</v>
      </c>
      <c r="N94" s="129">
        <v>0</v>
      </c>
      <c r="O94" s="630">
        <v>0</v>
      </c>
      <c r="P94" s="631">
        <v>0</v>
      </c>
      <c r="Q94" s="161" t="s">
        <v>601</v>
      </c>
      <c r="R94" s="52"/>
    </row>
    <row r="95" spans="2:18" ht="28.9">
      <c r="B95" s="30"/>
      <c r="C95" s="173" t="s">
        <v>695</v>
      </c>
      <c r="D95" s="11" t="s">
        <v>689</v>
      </c>
      <c r="E95" s="164" t="s">
        <v>611</v>
      </c>
      <c r="F95" s="164" t="s">
        <v>605</v>
      </c>
      <c r="G95" s="251" t="s">
        <v>0</v>
      </c>
      <c r="H95" s="692">
        <v>0</v>
      </c>
      <c r="I95" s="692">
        <v>0</v>
      </c>
      <c r="J95" s="692">
        <v>0</v>
      </c>
      <c r="K95" s="692">
        <v>0</v>
      </c>
      <c r="L95" s="692">
        <v>0</v>
      </c>
      <c r="M95" s="129">
        <v>0</v>
      </c>
      <c r="N95" s="129">
        <v>0</v>
      </c>
      <c r="O95" s="630">
        <v>0</v>
      </c>
      <c r="P95" s="631">
        <v>0</v>
      </c>
      <c r="Q95" s="161" t="s">
        <v>601</v>
      </c>
      <c r="R95" s="52"/>
    </row>
    <row r="96" spans="2:18" ht="28.9">
      <c r="B96" s="30"/>
      <c r="C96" s="173" t="s">
        <v>696</v>
      </c>
      <c r="D96" s="11" t="s">
        <v>689</v>
      </c>
      <c r="E96" s="164" t="s">
        <v>611</v>
      </c>
      <c r="F96" s="164" t="s">
        <v>607</v>
      </c>
      <c r="G96" s="251" t="s">
        <v>0</v>
      </c>
      <c r="H96" s="692">
        <v>0</v>
      </c>
      <c r="I96" s="692">
        <v>0</v>
      </c>
      <c r="J96" s="692">
        <v>0</v>
      </c>
      <c r="K96" s="692">
        <v>0</v>
      </c>
      <c r="L96" s="692">
        <v>0</v>
      </c>
      <c r="M96" s="129">
        <v>0</v>
      </c>
      <c r="N96" s="129">
        <v>0</v>
      </c>
      <c r="O96" s="630">
        <v>0</v>
      </c>
      <c r="P96" s="631">
        <v>0</v>
      </c>
      <c r="Q96" s="161" t="s">
        <v>601</v>
      </c>
      <c r="R96" s="52"/>
    </row>
    <row r="97" spans="2:18" ht="28.9">
      <c r="B97" s="30"/>
      <c r="C97" s="173" t="s">
        <v>697</v>
      </c>
      <c r="D97" s="11" t="s">
        <v>689</v>
      </c>
      <c r="E97" s="164" t="s">
        <v>611</v>
      </c>
      <c r="F97" s="164" t="s">
        <v>609</v>
      </c>
      <c r="G97" s="251" t="s">
        <v>0</v>
      </c>
      <c r="H97" s="690">
        <v>0</v>
      </c>
      <c r="I97" s="690">
        <v>0</v>
      </c>
      <c r="J97" s="690">
        <v>0</v>
      </c>
      <c r="K97" s="690">
        <v>0</v>
      </c>
      <c r="L97" s="690">
        <v>1</v>
      </c>
      <c r="M97" s="690">
        <v>0</v>
      </c>
      <c r="N97" s="690">
        <v>0</v>
      </c>
      <c r="O97" s="630">
        <v>3.5003523918870329E-2</v>
      </c>
      <c r="P97" s="631">
        <v>3.5003523918870329E-2</v>
      </c>
      <c r="Q97" s="161" t="s">
        <v>601</v>
      </c>
      <c r="R97" s="52"/>
    </row>
    <row r="98" spans="2:18">
      <c r="B98" s="30"/>
      <c r="C98" s="174" t="s">
        <v>698</v>
      </c>
      <c r="D98" s="11" t="s">
        <v>699</v>
      </c>
      <c r="E98" s="164" t="s">
        <v>599</v>
      </c>
      <c r="F98" s="164" t="s">
        <v>600</v>
      </c>
      <c r="G98" s="251" t="s">
        <v>0</v>
      </c>
      <c r="H98" s="692">
        <v>0</v>
      </c>
      <c r="I98" s="692">
        <v>0</v>
      </c>
      <c r="J98" s="692">
        <v>0</v>
      </c>
      <c r="K98" s="692">
        <v>1</v>
      </c>
      <c r="L98" s="692">
        <v>2</v>
      </c>
      <c r="M98" s="129">
        <v>5</v>
      </c>
      <c r="N98" s="129">
        <v>3</v>
      </c>
      <c r="O98" s="630">
        <v>3.3946266574667723</v>
      </c>
      <c r="P98" s="631">
        <v>3.394315808297061</v>
      </c>
      <c r="Q98" s="161" t="s">
        <v>601</v>
      </c>
      <c r="R98" s="52"/>
    </row>
    <row r="99" spans="2:18">
      <c r="B99" s="30"/>
      <c r="C99" s="174" t="s">
        <v>700</v>
      </c>
      <c r="D99" s="11" t="s">
        <v>699</v>
      </c>
      <c r="E99" s="164" t="s">
        <v>599</v>
      </c>
      <c r="F99" s="164" t="s">
        <v>603</v>
      </c>
      <c r="G99" s="251" t="s">
        <v>0</v>
      </c>
      <c r="H99" s="692">
        <v>0</v>
      </c>
      <c r="I99" s="692">
        <v>0</v>
      </c>
      <c r="J99" s="692">
        <v>0</v>
      </c>
      <c r="K99" s="692">
        <v>0</v>
      </c>
      <c r="L99" s="692">
        <v>0</v>
      </c>
      <c r="M99" s="129">
        <v>0</v>
      </c>
      <c r="N99" s="129">
        <v>0</v>
      </c>
      <c r="O99" s="630">
        <v>0</v>
      </c>
      <c r="P99" s="631">
        <v>0</v>
      </c>
      <c r="Q99" s="161" t="s">
        <v>601</v>
      </c>
      <c r="R99" s="52"/>
    </row>
    <row r="100" spans="2:18">
      <c r="B100" s="30"/>
      <c r="C100" s="173" t="s">
        <v>701</v>
      </c>
      <c r="D100" s="11" t="s">
        <v>699</v>
      </c>
      <c r="E100" s="164" t="s">
        <v>599</v>
      </c>
      <c r="F100" s="164" t="s">
        <v>605</v>
      </c>
      <c r="G100" s="251" t="s">
        <v>0</v>
      </c>
      <c r="H100" s="692">
        <v>0</v>
      </c>
      <c r="I100" s="692">
        <v>0</v>
      </c>
      <c r="J100" s="692">
        <v>0</v>
      </c>
      <c r="K100" s="692">
        <v>0</v>
      </c>
      <c r="L100" s="692">
        <v>0</v>
      </c>
      <c r="M100" s="129">
        <v>0</v>
      </c>
      <c r="N100" s="129">
        <v>0</v>
      </c>
      <c r="O100" s="630">
        <v>0</v>
      </c>
      <c r="P100" s="631">
        <v>0</v>
      </c>
      <c r="Q100" s="161" t="s">
        <v>601</v>
      </c>
      <c r="R100" s="52"/>
    </row>
    <row r="101" spans="2:18">
      <c r="B101" s="30"/>
      <c r="C101" s="173" t="s">
        <v>702</v>
      </c>
      <c r="D101" s="11" t="s">
        <v>699</v>
      </c>
      <c r="E101" s="164" t="s">
        <v>599</v>
      </c>
      <c r="F101" s="164" t="s">
        <v>607</v>
      </c>
      <c r="G101" s="251" t="s">
        <v>0</v>
      </c>
      <c r="H101" s="692">
        <v>0</v>
      </c>
      <c r="I101" s="692">
        <v>0</v>
      </c>
      <c r="J101" s="692">
        <v>0</v>
      </c>
      <c r="K101" s="692">
        <v>0</v>
      </c>
      <c r="L101" s="692">
        <v>0</v>
      </c>
      <c r="M101" s="129">
        <v>0</v>
      </c>
      <c r="N101" s="129">
        <v>1</v>
      </c>
      <c r="O101" s="630">
        <v>0.38024618357472972</v>
      </c>
      <c r="P101" s="631">
        <v>0.37308014703546855</v>
      </c>
      <c r="Q101" s="161" t="s">
        <v>601</v>
      </c>
      <c r="R101" s="52"/>
    </row>
    <row r="102" spans="2:18">
      <c r="B102" s="30"/>
      <c r="C102" s="173" t="s">
        <v>703</v>
      </c>
      <c r="D102" s="11" t="s">
        <v>699</v>
      </c>
      <c r="E102" s="164" t="s">
        <v>599</v>
      </c>
      <c r="F102" s="164" t="s">
        <v>609</v>
      </c>
      <c r="G102" s="251" t="s">
        <v>0</v>
      </c>
      <c r="H102" s="690">
        <v>0</v>
      </c>
      <c r="I102" s="690">
        <v>0</v>
      </c>
      <c r="J102" s="690">
        <v>0</v>
      </c>
      <c r="K102" s="690">
        <v>1</v>
      </c>
      <c r="L102" s="690">
        <v>2</v>
      </c>
      <c r="M102" s="690">
        <v>5</v>
      </c>
      <c r="N102" s="690">
        <v>4</v>
      </c>
      <c r="O102" s="630">
        <v>3.774872841041502</v>
      </c>
      <c r="P102" s="631">
        <v>3.7673959553325296</v>
      </c>
      <c r="Q102" s="161" t="s">
        <v>601</v>
      </c>
      <c r="R102" s="52"/>
    </row>
    <row r="103" spans="2:18">
      <c r="B103" s="30"/>
      <c r="C103" s="173" t="s">
        <v>704</v>
      </c>
      <c r="D103" s="11" t="s">
        <v>699</v>
      </c>
      <c r="E103" s="164" t="s">
        <v>611</v>
      </c>
      <c r="F103" s="164" t="s">
        <v>600</v>
      </c>
      <c r="G103" s="251" t="s">
        <v>0</v>
      </c>
      <c r="H103" s="692">
        <v>0</v>
      </c>
      <c r="I103" s="692">
        <v>0</v>
      </c>
      <c r="J103" s="692">
        <v>0</v>
      </c>
      <c r="K103" s="692">
        <v>0</v>
      </c>
      <c r="L103" s="692">
        <v>0</v>
      </c>
      <c r="M103" s="129">
        <v>0</v>
      </c>
      <c r="N103" s="129">
        <v>0</v>
      </c>
      <c r="O103" s="630">
        <v>0</v>
      </c>
      <c r="P103" s="631">
        <v>0</v>
      </c>
      <c r="Q103" s="161" t="s">
        <v>601</v>
      </c>
      <c r="R103" s="52"/>
    </row>
    <row r="104" spans="2:18">
      <c r="B104" s="30"/>
      <c r="C104" s="173" t="s">
        <v>705</v>
      </c>
      <c r="D104" s="11" t="s">
        <v>699</v>
      </c>
      <c r="E104" s="164" t="s">
        <v>611</v>
      </c>
      <c r="F104" s="164" t="s">
        <v>603</v>
      </c>
      <c r="G104" s="251" t="s">
        <v>0</v>
      </c>
      <c r="H104" s="692">
        <v>0</v>
      </c>
      <c r="I104" s="692">
        <v>0</v>
      </c>
      <c r="J104" s="692">
        <v>0</v>
      </c>
      <c r="K104" s="692">
        <v>0</v>
      </c>
      <c r="L104" s="692">
        <v>0</v>
      </c>
      <c r="M104" s="129">
        <v>0</v>
      </c>
      <c r="N104" s="129">
        <v>0</v>
      </c>
      <c r="O104" s="630">
        <v>0</v>
      </c>
      <c r="P104" s="631">
        <v>0</v>
      </c>
      <c r="Q104" s="161" t="s">
        <v>601</v>
      </c>
      <c r="R104" s="52"/>
    </row>
    <row r="105" spans="2:18">
      <c r="B105" s="30"/>
      <c r="C105" s="173" t="s">
        <v>706</v>
      </c>
      <c r="D105" s="11" t="s">
        <v>699</v>
      </c>
      <c r="E105" s="164" t="s">
        <v>611</v>
      </c>
      <c r="F105" s="164" t="s">
        <v>605</v>
      </c>
      <c r="G105" s="251" t="s">
        <v>0</v>
      </c>
      <c r="H105" s="692">
        <v>0</v>
      </c>
      <c r="I105" s="692">
        <v>0</v>
      </c>
      <c r="J105" s="692">
        <v>0</v>
      </c>
      <c r="K105" s="692">
        <v>0</v>
      </c>
      <c r="L105" s="692">
        <v>0</v>
      </c>
      <c r="M105" s="129">
        <v>0</v>
      </c>
      <c r="N105" s="129">
        <v>0</v>
      </c>
      <c r="O105" s="630">
        <v>0</v>
      </c>
      <c r="P105" s="631">
        <v>0</v>
      </c>
      <c r="Q105" s="161" t="s">
        <v>601</v>
      </c>
      <c r="R105" s="52"/>
    </row>
    <row r="106" spans="2:18">
      <c r="B106" s="30"/>
      <c r="C106" s="173" t="s">
        <v>707</v>
      </c>
      <c r="D106" s="11" t="s">
        <v>699</v>
      </c>
      <c r="E106" s="164" t="s">
        <v>611</v>
      </c>
      <c r="F106" s="164" t="s">
        <v>607</v>
      </c>
      <c r="G106" s="251" t="s">
        <v>0</v>
      </c>
      <c r="H106" s="692">
        <v>0</v>
      </c>
      <c r="I106" s="692">
        <v>0</v>
      </c>
      <c r="J106" s="692">
        <v>0</v>
      </c>
      <c r="K106" s="692">
        <v>0</v>
      </c>
      <c r="L106" s="692">
        <v>0</v>
      </c>
      <c r="M106" s="129">
        <v>0</v>
      </c>
      <c r="N106" s="129">
        <v>0</v>
      </c>
      <c r="O106" s="630">
        <v>0</v>
      </c>
      <c r="P106" s="631">
        <v>0</v>
      </c>
      <c r="Q106" s="161" t="s">
        <v>601</v>
      </c>
      <c r="R106" s="52"/>
    </row>
    <row r="107" spans="2:18">
      <c r="B107" s="30"/>
      <c r="C107" s="173" t="s">
        <v>708</v>
      </c>
      <c r="D107" s="11" t="s">
        <v>699</v>
      </c>
      <c r="E107" s="164" t="s">
        <v>611</v>
      </c>
      <c r="F107" s="164" t="s">
        <v>609</v>
      </c>
      <c r="G107" s="251" t="s">
        <v>0</v>
      </c>
      <c r="H107" s="690">
        <v>0</v>
      </c>
      <c r="I107" s="690">
        <v>0</v>
      </c>
      <c r="J107" s="690">
        <v>0</v>
      </c>
      <c r="K107" s="690">
        <v>0</v>
      </c>
      <c r="L107" s="690">
        <v>0</v>
      </c>
      <c r="M107" s="690">
        <v>0</v>
      </c>
      <c r="N107" s="690">
        <v>0</v>
      </c>
      <c r="O107" s="630">
        <v>0</v>
      </c>
      <c r="P107" s="631">
        <v>0</v>
      </c>
      <c r="Q107" s="161" t="s">
        <v>601</v>
      </c>
      <c r="R107" s="52"/>
    </row>
    <row r="108" spans="2:18">
      <c r="B108" s="30"/>
      <c r="C108" s="174" t="s">
        <v>709</v>
      </c>
      <c r="D108" s="11" t="s">
        <v>710</v>
      </c>
      <c r="E108" s="164" t="s">
        <v>599</v>
      </c>
      <c r="F108" s="164" t="s">
        <v>600</v>
      </c>
      <c r="G108" s="251" t="s">
        <v>0</v>
      </c>
      <c r="H108" s="692">
        <v>1</v>
      </c>
      <c r="I108" s="692">
        <v>2</v>
      </c>
      <c r="J108" s="692">
        <v>1</v>
      </c>
      <c r="K108" s="692">
        <v>0</v>
      </c>
      <c r="L108" s="692">
        <v>0</v>
      </c>
      <c r="M108" s="129">
        <v>2</v>
      </c>
      <c r="N108" s="129">
        <v>0</v>
      </c>
      <c r="O108" s="630">
        <v>0.74396801996625717</v>
      </c>
      <c r="P108" s="631">
        <v>0.74394905519819388</v>
      </c>
      <c r="Q108" s="161" t="s">
        <v>601</v>
      </c>
      <c r="R108" s="52"/>
    </row>
    <row r="109" spans="2:18">
      <c r="B109" s="30"/>
      <c r="C109" s="174" t="s">
        <v>711</v>
      </c>
      <c r="D109" s="11" t="s">
        <v>710</v>
      </c>
      <c r="E109" s="164" t="s">
        <v>599</v>
      </c>
      <c r="F109" s="164" t="s">
        <v>603</v>
      </c>
      <c r="G109" s="251" t="s">
        <v>0</v>
      </c>
      <c r="H109" s="692">
        <v>0</v>
      </c>
      <c r="I109" s="692">
        <v>0</v>
      </c>
      <c r="J109" s="692">
        <v>0</v>
      </c>
      <c r="K109" s="692">
        <v>0</v>
      </c>
      <c r="L109" s="692">
        <v>0</v>
      </c>
      <c r="M109" s="129">
        <v>0</v>
      </c>
      <c r="N109" s="129">
        <v>0</v>
      </c>
      <c r="O109" s="630">
        <v>0</v>
      </c>
      <c r="P109" s="631">
        <v>0</v>
      </c>
      <c r="Q109" s="161" t="s">
        <v>601</v>
      </c>
      <c r="R109" s="52"/>
    </row>
    <row r="110" spans="2:18">
      <c r="B110" s="30"/>
      <c r="C110" s="173" t="s">
        <v>712</v>
      </c>
      <c r="D110" s="11" t="s">
        <v>710</v>
      </c>
      <c r="E110" s="164" t="s">
        <v>599</v>
      </c>
      <c r="F110" s="164" t="s">
        <v>605</v>
      </c>
      <c r="G110" s="251" t="s">
        <v>0</v>
      </c>
      <c r="H110" s="692">
        <v>0</v>
      </c>
      <c r="I110" s="692">
        <v>0</v>
      </c>
      <c r="J110" s="692">
        <v>0</v>
      </c>
      <c r="K110" s="692">
        <v>0</v>
      </c>
      <c r="L110" s="692">
        <v>0</v>
      </c>
      <c r="M110" s="129">
        <v>1</v>
      </c>
      <c r="N110" s="129">
        <v>0</v>
      </c>
      <c r="O110" s="630">
        <v>3.4127469831241188E-2</v>
      </c>
      <c r="P110" s="631">
        <v>3.3074690835507792E-2</v>
      </c>
      <c r="Q110" s="161" t="s">
        <v>601</v>
      </c>
      <c r="R110" s="52"/>
    </row>
    <row r="111" spans="2:18">
      <c r="B111" s="30"/>
      <c r="C111" s="173" t="s">
        <v>713</v>
      </c>
      <c r="D111" s="11" t="s">
        <v>710</v>
      </c>
      <c r="E111" s="164" t="s">
        <v>599</v>
      </c>
      <c r="F111" s="164" t="s">
        <v>607</v>
      </c>
      <c r="G111" s="251" t="s">
        <v>0</v>
      </c>
      <c r="H111" s="692">
        <v>0</v>
      </c>
      <c r="I111" s="692">
        <v>0</v>
      </c>
      <c r="J111" s="692">
        <v>0</v>
      </c>
      <c r="K111" s="692">
        <v>0</v>
      </c>
      <c r="L111" s="692">
        <v>1</v>
      </c>
      <c r="M111" s="129">
        <v>0</v>
      </c>
      <c r="N111" s="129">
        <v>0</v>
      </c>
      <c r="O111" s="630">
        <v>3.4093547657120089E-2</v>
      </c>
      <c r="P111" s="631">
        <v>3.302393878284305E-2</v>
      </c>
      <c r="Q111" s="161" t="s">
        <v>601</v>
      </c>
      <c r="R111" s="52"/>
    </row>
    <row r="112" spans="2:18">
      <c r="B112" s="30"/>
      <c r="C112" s="173" t="s">
        <v>714</v>
      </c>
      <c r="D112" s="11" t="s">
        <v>710</v>
      </c>
      <c r="E112" s="164" t="s">
        <v>599</v>
      </c>
      <c r="F112" s="164" t="s">
        <v>609</v>
      </c>
      <c r="G112" s="251" t="s">
        <v>0</v>
      </c>
      <c r="H112" s="690">
        <v>1</v>
      </c>
      <c r="I112" s="690">
        <v>2</v>
      </c>
      <c r="J112" s="690">
        <v>1</v>
      </c>
      <c r="K112" s="690">
        <v>0</v>
      </c>
      <c r="L112" s="690">
        <v>1</v>
      </c>
      <c r="M112" s="690">
        <v>3</v>
      </c>
      <c r="N112" s="690">
        <v>0</v>
      </c>
      <c r="O112" s="630">
        <v>0.81218903745461846</v>
      </c>
      <c r="P112" s="631">
        <v>0.81004768481654477</v>
      </c>
      <c r="Q112" s="161" t="s">
        <v>601</v>
      </c>
      <c r="R112" s="52"/>
    </row>
    <row r="113" spans="2:18">
      <c r="B113" s="30"/>
      <c r="C113" s="173" t="s">
        <v>715</v>
      </c>
      <c r="D113" s="11" t="s">
        <v>710</v>
      </c>
      <c r="E113" s="164" t="s">
        <v>611</v>
      </c>
      <c r="F113" s="164" t="s">
        <v>600</v>
      </c>
      <c r="G113" s="251" t="s">
        <v>0</v>
      </c>
      <c r="H113" s="692">
        <v>0</v>
      </c>
      <c r="I113" s="692">
        <v>0</v>
      </c>
      <c r="J113" s="692">
        <v>0</v>
      </c>
      <c r="K113" s="692">
        <v>0</v>
      </c>
      <c r="L113" s="692">
        <v>0</v>
      </c>
      <c r="M113" s="129">
        <v>0</v>
      </c>
      <c r="N113" s="129">
        <v>0</v>
      </c>
      <c r="O113" s="630">
        <v>0</v>
      </c>
      <c r="P113" s="631">
        <v>0</v>
      </c>
      <c r="Q113" s="161" t="s">
        <v>601</v>
      </c>
      <c r="R113" s="52"/>
    </row>
    <row r="114" spans="2:18">
      <c r="B114" s="30"/>
      <c r="C114" s="173" t="s">
        <v>716</v>
      </c>
      <c r="D114" s="11" t="s">
        <v>710</v>
      </c>
      <c r="E114" s="164" t="s">
        <v>611</v>
      </c>
      <c r="F114" s="164" t="s">
        <v>603</v>
      </c>
      <c r="G114" s="251" t="s">
        <v>0</v>
      </c>
      <c r="H114" s="692">
        <v>0</v>
      </c>
      <c r="I114" s="692">
        <v>0</v>
      </c>
      <c r="J114" s="692">
        <v>0</v>
      </c>
      <c r="K114" s="692">
        <v>0</v>
      </c>
      <c r="L114" s="692">
        <v>0</v>
      </c>
      <c r="M114" s="129">
        <v>0</v>
      </c>
      <c r="N114" s="129">
        <v>0</v>
      </c>
      <c r="O114" s="630">
        <v>0</v>
      </c>
      <c r="P114" s="631">
        <v>0</v>
      </c>
      <c r="Q114" s="161" t="s">
        <v>601</v>
      </c>
      <c r="R114" s="52"/>
    </row>
    <row r="115" spans="2:18">
      <c r="B115" s="30"/>
      <c r="C115" s="173" t="s">
        <v>717</v>
      </c>
      <c r="D115" s="11" t="s">
        <v>710</v>
      </c>
      <c r="E115" s="164" t="s">
        <v>611</v>
      </c>
      <c r="F115" s="164" t="s">
        <v>605</v>
      </c>
      <c r="G115" s="251" t="s">
        <v>0</v>
      </c>
      <c r="H115" s="692">
        <v>0</v>
      </c>
      <c r="I115" s="692">
        <v>0</v>
      </c>
      <c r="J115" s="692">
        <v>0</v>
      </c>
      <c r="K115" s="692">
        <v>0</v>
      </c>
      <c r="L115" s="692">
        <v>0</v>
      </c>
      <c r="M115" s="129">
        <v>0</v>
      </c>
      <c r="N115" s="129">
        <v>0</v>
      </c>
      <c r="O115" s="630">
        <v>0</v>
      </c>
      <c r="P115" s="631">
        <v>0</v>
      </c>
      <c r="Q115" s="161" t="s">
        <v>601</v>
      </c>
      <c r="R115" s="52"/>
    </row>
    <row r="116" spans="2:18">
      <c r="B116" s="30"/>
      <c r="C116" s="173" t="s">
        <v>718</v>
      </c>
      <c r="D116" s="11" t="s">
        <v>710</v>
      </c>
      <c r="E116" s="164" t="s">
        <v>611</v>
      </c>
      <c r="F116" s="164" t="s">
        <v>607</v>
      </c>
      <c r="G116" s="251" t="s">
        <v>0</v>
      </c>
      <c r="H116" s="692">
        <v>0</v>
      </c>
      <c r="I116" s="692">
        <v>0</v>
      </c>
      <c r="J116" s="692">
        <v>0</v>
      </c>
      <c r="K116" s="692">
        <v>0</v>
      </c>
      <c r="L116" s="692">
        <v>0</v>
      </c>
      <c r="M116" s="129">
        <v>0</v>
      </c>
      <c r="N116" s="129">
        <v>0</v>
      </c>
      <c r="O116" s="630">
        <v>0</v>
      </c>
      <c r="P116" s="631">
        <v>0</v>
      </c>
      <c r="Q116" s="161" t="s">
        <v>601</v>
      </c>
      <c r="R116" s="52"/>
    </row>
    <row r="117" spans="2:18">
      <c r="B117" s="30"/>
      <c r="C117" s="173" t="s">
        <v>719</v>
      </c>
      <c r="D117" s="11" t="s">
        <v>710</v>
      </c>
      <c r="E117" s="164" t="s">
        <v>611</v>
      </c>
      <c r="F117" s="164" t="s">
        <v>609</v>
      </c>
      <c r="G117" s="251" t="s">
        <v>0</v>
      </c>
      <c r="H117" s="690">
        <v>0</v>
      </c>
      <c r="I117" s="690">
        <v>0</v>
      </c>
      <c r="J117" s="690">
        <v>0</v>
      </c>
      <c r="K117" s="690">
        <v>0</v>
      </c>
      <c r="L117" s="690">
        <v>0</v>
      </c>
      <c r="M117" s="690">
        <v>0</v>
      </c>
      <c r="N117" s="690">
        <v>0</v>
      </c>
      <c r="O117" s="630">
        <v>0</v>
      </c>
      <c r="P117" s="631">
        <v>0</v>
      </c>
      <c r="Q117" s="161" t="s">
        <v>601</v>
      </c>
      <c r="R117" s="52"/>
    </row>
    <row r="118" spans="2:18" ht="28.9">
      <c r="B118" s="30"/>
      <c r="C118" s="174" t="s">
        <v>720</v>
      </c>
      <c r="D118" s="11" t="s">
        <v>721</v>
      </c>
      <c r="E118" s="164" t="s">
        <v>599</v>
      </c>
      <c r="F118" s="164" t="s">
        <v>600</v>
      </c>
      <c r="G118" s="251" t="s">
        <v>0</v>
      </c>
      <c r="H118" s="692">
        <v>0</v>
      </c>
      <c r="I118" s="692">
        <v>0</v>
      </c>
      <c r="J118" s="692">
        <v>0</v>
      </c>
      <c r="K118" s="692">
        <v>0</v>
      </c>
      <c r="L118" s="692">
        <v>2</v>
      </c>
      <c r="M118" s="129">
        <v>5</v>
      </c>
      <c r="N118" s="129">
        <v>1</v>
      </c>
      <c r="O118" s="630">
        <v>1.5862128313165194</v>
      </c>
      <c r="P118" s="631">
        <v>1.5861648748442423</v>
      </c>
      <c r="Q118" s="161" t="s">
        <v>601</v>
      </c>
      <c r="R118" s="52"/>
    </row>
    <row r="119" spans="2:18" ht="28.9">
      <c r="B119" s="30"/>
      <c r="C119" s="174" t="s">
        <v>722</v>
      </c>
      <c r="D119" s="11" t="s">
        <v>721</v>
      </c>
      <c r="E119" s="164" t="s">
        <v>599</v>
      </c>
      <c r="F119" s="164" t="s">
        <v>603</v>
      </c>
      <c r="G119" s="251" t="s">
        <v>0</v>
      </c>
      <c r="H119" s="692">
        <v>0</v>
      </c>
      <c r="I119" s="692">
        <v>0</v>
      </c>
      <c r="J119" s="692">
        <v>0</v>
      </c>
      <c r="K119" s="692">
        <v>0</v>
      </c>
      <c r="L119" s="692">
        <v>0</v>
      </c>
      <c r="M119" s="129">
        <v>0</v>
      </c>
      <c r="N119" s="129">
        <v>0</v>
      </c>
      <c r="O119" s="630">
        <v>0</v>
      </c>
      <c r="P119" s="631">
        <v>0</v>
      </c>
      <c r="Q119" s="161" t="s">
        <v>601</v>
      </c>
      <c r="R119" s="52"/>
    </row>
    <row r="120" spans="2:18" ht="28.9">
      <c r="B120" s="30"/>
      <c r="C120" s="173" t="s">
        <v>723</v>
      </c>
      <c r="D120" s="11" t="s">
        <v>721</v>
      </c>
      <c r="E120" s="164" t="s">
        <v>599</v>
      </c>
      <c r="F120" s="164" t="s">
        <v>605</v>
      </c>
      <c r="G120" s="251" t="s">
        <v>0</v>
      </c>
      <c r="H120" s="692">
        <v>1</v>
      </c>
      <c r="I120" s="692">
        <v>2</v>
      </c>
      <c r="J120" s="692">
        <v>0</v>
      </c>
      <c r="K120" s="692">
        <v>0</v>
      </c>
      <c r="L120" s="692">
        <v>0</v>
      </c>
      <c r="M120" s="129">
        <v>1</v>
      </c>
      <c r="N120" s="129">
        <v>0</v>
      </c>
      <c r="O120" s="630">
        <v>0.39137149834478241</v>
      </c>
      <c r="P120" s="631">
        <v>0.34847470270231545</v>
      </c>
      <c r="Q120" s="161" t="s">
        <v>601</v>
      </c>
      <c r="R120" s="52"/>
    </row>
    <row r="121" spans="2:18" ht="28.9">
      <c r="B121" s="30"/>
      <c r="C121" s="173" t="s">
        <v>724</v>
      </c>
      <c r="D121" s="11" t="s">
        <v>721</v>
      </c>
      <c r="E121" s="164" t="s">
        <v>599</v>
      </c>
      <c r="F121" s="164" t="s">
        <v>607</v>
      </c>
      <c r="G121" s="251" t="s">
        <v>0</v>
      </c>
      <c r="H121" s="692">
        <v>0</v>
      </c>
      <c r="I121" s="692">
        <v>0</v>
      </c>
      <c r="J121" s="692">
        <v>2</v>
      </c>
      <c r="K121" s="692">
        <v>1</v>
      </c>
      <c r="L121" s="692">
        <v>0</v>
      </c>
      <c r="M121" s="129">
        <v>1</v>
      </c>
      <c r="N121" s="129">
        <v>0</v>
      </c>
      <c r="O121" s="630">
        <v>0.38049328281562705</v>
      </c>
      <c r="P121" s="631">
        <v>0.32760963822348577</v>
      </c>
      <c r="Q121" s="161" t="s">
        <v>601</v>
      </c>
      <c r="R121" s="52"/>
    </row>
    <row r="122" spans="2:18" ht="28.9">
      <c r="B122" s="30"/>
      <c r="C122" s="173" t="s">
        <v>725</v>
      </c>
      <c r="D122" s="11" t="s">
        <v>721</v>
      </c>
      <c r="E122" s="164" t="s">
        <v>599</v>
      </c>
      <c r="F122" s="164" t="s">
        <v>609</v>
      </c>
      <c r="G122" s="251" t="s">
        <v>0</v>
      </c>
      <c r="H122" s="690">
        <v>1</v>
      </c>
      <c r="I122" s="690">
        <v>2</v>
      </c>
      <c r="J122" s="690">
        <v>2</v>
      </c>
      <c r="K122" s="690">
        <v>1</v>
      </c>
      <c r="L122" s="690">
        <v>2</v>
      </c>
      <c r="M122" s="690">
        <v>7</v>
      </c>
      <c r="N122" s="690">
        <v>1</v>
      </c>
      <c r="O122" s="630">
        <v>2.3580776124769289</v>
      </c>
      <c r="P122" s="631">
        <v>2.2622492157700433</v>
      </c>
      <c r="Q122" s="161" t="s">
        <v>601</v>
      </c>
      <c r="R122" s="52"/>
    </row>
    <row r="123" spans="2:18" ht="28.9">
      <c r="B123" s="30"/>
      <c r="C123" s="173" t="s">
        <v>726</v>
      </c>
      <c r="D123" s="11" t="s">
        <v>721</v>
      </c>
      <c r="E123" s="164" t="s">
        <v>611</v>
      </c>
      <c r="F123" s="164" t="s">
        <v>600</v>
      </c>
      <c r="G123" s="251" t="s">
        <v>0</v>
      </c>
      <c r="H123" s="692">
        <v>0</v>
      </c>
      <c r="I123" s="692">
        <v>0</v>
      </c>
      <c r="J123" s="692">
        <v>0</v>
      </c>
      <c r="K123" s="692">
        <v>0</v>
      </c>
      <c r="L123" s="692">
        <v>1</v>
      </c>
      <c r="M123" s="129">
        <v>0</v>
      </c>
      <c r="N123" s="129">
        <v>0</v>
      </c>
      <c r="O123" s="630">
        <v>0</v>
      </c>
      <c r="P123" s="631">
        <v>0</v>
      </c>
      <c r="Q123" s="161" t="s">
        <v>601</v>
      </c>
      <c r="R123" s="52"/>
    </row>
    <row r="124" spans="2:18" ht="28.9">
      <c r="B124" s="30"/>
      <c r="C124" s="173" t="s">
        <v>727</v>
      </c>
      <c r="D124" s="11" t="s">
        <v>721</v>
      </c>
      <c r="E124" s="164" t="s">
        <v>611</v>
      </c>
      <c r="F124" s="164" t="s">
        <v>603</v>
      </c>
      <c r="G124" s="251" t="s">
        <v>0</v>
      </c>
      <c r="H124" s="692">
        <v>0</v>
      </c>
      <c r="I124" s="692">
        <v>0</v>
      </c>
      <c r="J124" s="692">
        <v>0</v>
      </c>
      <c r="K124" s="692">
        <v>0</v>
      </c>
      <c r="L124" s="692">
        <v>0</v>
      </c>
      <c r="M124" s="129">
        <v>0</v>
      </c>
      <c r="N124" s="129">
        <v>0</v>
      </c>
      <c r="O124" s="630">
        <v>0</v>
      </c>
      <c r="P124" s="631">
        <v>0</v>
      </c>
      <c r="Q124" s="161" t="s">
        <v>601</v>
      </c>
      <c r="R124" s="52"/>
    </row>
    <row r="125" spans="2:18" ht="28.9">
      <c r="B125" s="30"/>
      <c r="C125" s="173" t="s">
        <v>728</v>
      </c>
      <c r="D125" s="11" t="s">
        <v>721</v>
      </c>
      <c r="E125" s="164" t="s">
        <v>611</v>
      </c>
      <c r="F125" s="164" t="s">
        <v>605</v>
      </c>
      <c r="G125" s="251" t="s">
        <v>0</v>
      </c>
      <c r="H125" s="692">
        <v>0</v>
      </c>
      <c r="I125" s="692">
        <v>0</v>
      </c>
      <c r="J125" s="692">
        <v>0</v>
      </c>
      <c r="K125" s="692">
        <v>0</v>
      </c>
      <c r="L125" s="692">
        <v>0</v>
      </c>
      <c r="M125" s="129">
        <v>0</v>
      </c>
      <c r="N125" s="129">
        <v>0</v>
      </c>
      <c r="O125" s="630">
        <v>0</v>
      </c>
      <c r="P125" s="631">
        <v>0</v>
      </c>
      <c r="Q125" s="161" t="s">
        <v>601</v>
      </c>
      <c r="R125" s="52"/>
    </row>
    <row r="126" spans="2:18" ht="28.9">
      <c r="B126" s="30"/>
      <c r="C126" s="173" t="s">
        <v>729</v>
      </c>
      <c r="D126" s="11" t="s">
        <v>721</v>
      </c>
      <c r="E126" s="164" t="s">
        <v>611</v>
      </c>
      <c r="F126" s="164" t="s">
        <v>607</v>
      </c>
      <c r="G126" s="251" t="s">
        <v>0</v>
      </c>
      <c r="H126" s="692">
        <v>0</v>
      </c>
      <c r="I126" s="692">
        <v>0</v>
      </c>
      <c r="J126" s="692">
        <v>0</v>
      </c>
      <c r="K126" s="692">
        <v>0</v>
      </c>
      <c r="L126" s="692">
        <v>0</v>
      </c>
      <c r="M126" s="129">
        <v>0</v>
      </c>
      <c r="N126" s="129">
        <v>0</v>
      </c>
      <c r="O126" s="630">
        <v>0</v>
      </c>
      <c r="P126" s="631">
        <v>0</v>
      </c>
      <c r="Q126" s="161" t="s">
        <v>601</v>
      </c>
      <c r="R126" s="52"/>
    </row>
    <row r="127" spans="2:18" ht="28.9">
      <c r="B127" s="30"/>
      <c r="C127" s="173" t="s">
        <v>730</v>
      </c>
      <c r="D127" s="11" t="s">
        <v>721</v>
      </c>
      <c r="E127" s="164" t="s">
        <v>611</v>
      </c>
      <c r="F127" s="164" t="s">
        <v>609</v>
      </c>
      <c r="G127" s="251" t="s">
        <v>0</v>
      </c>
      <c r="H127" s="690">
        <v>0</v>
      </c>
      <c r="I127" s="690">
        <v>0</v>
      </c>
      <c r="J127" s="690">
        <v>0</v>
      </c>
      <c r="K127" s="690">
        <v>0</v>
      </c>
      <c r="L127" s="690">
        <v>1</v>
      </c>
      <c r="M127" s="690">
        <v>0</v>
      </c>
      <c r="N127" s="690">
        <v>0</v>
      </c>
      <c r="O127" s="630">
        <v>0</v>
      </c>
      <c r="P127" s="631">
        <v>0</v>
      </c>
      <c r="Q127" s="161" t="s">
        <v>601</v>
      </c>
      <c r="R127" s="52"/>
    </row>
    <row r="128" spans="2:18" ht="28.9">
      <c r="B128" s="30"/>
      <c r="C128" s="174" t="s">
        <v>731</v>
      </c>
      <c r="D128" s="11" t="s">
        <v>732</v>
      </c>
      <c r="E128" s="164" t="s">
        <v>599</v>
      </c>
      <c r="F128" s="164" t="s">
        <v>600</v>
      </c>
      <c r="G128" s="251" t="s">
        <v>0</v>
      </c>
      <c r="H128" s="692">
        <v>1</v>
      </c>
      <c r="I128" s="692">
        <v>2</v>
      </c>
      <c r="J128" s="692">
        <v>1</v>
      </c>
      <c r="K128" s="692">
        <v>1</v>
      </c>
      <c r="L128" s="692">
        <v>0</v>
      </c>
      <c r="M128" s="129">
        <v>0</v>
      </c>
      <c r="N128" s="129">
        <v>0</v>
      </c>
      <c r="O128" s="630">
        <v>0.31512064493049163</v>
      </c>
      <c r="P128" s="631">
        <v>0.31511301270979902</v>
      </c>
      <c r="Q128" s="161" t="s">
        <v>601</v>
      </c>
      <c r="R128" s="52"/>
    </row>
    <row r="129" spans="2:18" ht="28.9">
      <c r="B129" s="30"/>
      <c r="C129" s="174" t="s">
        <v>733</v>
      </c>
      <c r="D129" s="11" t="s">
        <v>732</v>
      </c>
      <c r="E129" s="164" t="s">
        <v>599</v>
      </c>
      <c r="F129" s="164" t="s">
        <v>603</v>
      </c>
      <c r="G129" s="251" t="s">
        <v>0</v>
      </c>
      <c r="H129" s="692">
        <v>0</v>
      </c>
      <c r="I129" s="692">
        <v>0</v>
      </c>
      <c r="J129" s="692">
        <v>0</v>
      </c>
      <c r="K129" s="692">
        <v>0</v>
      </c>
      <c r="L129" s="692">
        <v>0</v>
      </c>
      <c r="M129" s="129">
        <v>0</v>
      </c>
      <c r="N129" s="129">
        <v>0</v>
      </c>
      <c r="O129" s="630">
        <v>0</v>
      </c>
      <c r="P129" s="631">
        <v>0</v>
      </c>
      <c r="Q129" s="161" t="s">
        <v>601</v>
      </c>
      <c r="R129" s="52"/>
    </row>
    <row r="130" spans="2:18" ht="28.9">
      <c r="B130" s="30"/>
      <c r="C130" s="173" t="s">
        <v>734</v>
      </c>
      <c r="D130" s="11" t="s">
        <v>732</v>
      </c>
      <c r="E130" s="164" t="s">
        <v>599</v>
      </c>
      <c r="F130" s="164" t="s">
        <v>605</v>
      </c>
      <c r="G130" s="251" t="s">
        <v>0</v>
      </c>
      <c r="H130" s="692">
        <v>0</v>
      </c>
      <c r="I130" s="692">
        <v>0</v>
      </c>
      <c r="J130" s="692">
        <v>0</v>
      </c>
      <c r="K130" s="692">
        <v>0</v>
      </c>
      <c r="L130" s="692">
        <v>0</v>
      </c>
      <c r="M130" s="129">
        <v>0</v>
      </c>
      <c r="N130" s="129">
        <v>0</v>
      </c>
      <c r="O130" s="630">
        <v>0</v>
      </c>
      <c r="P130" s="631">
        <v>0</v>
      </c>
      <c r="Q130" s="161" t="s">
        <v>601</v>
      </c>
      <c r="R130" s="52"/>
    </row>
    <row r="131" spans="2:18" ht="28.9">
      <c r="B131" s="30"/>
      <c r="C131" s="173" t="s">
        <v>735</v>
      </c>
      <c r="D131" s="11" t="s">
        <v>732</v>
      </c>
      <c r="E131" s="164" t="s">
        <v>599</v>
      </c>
      <c r="F131" s="164" t="s">
        <v>607</v>
      </c>
      <c r="G131" s="251" t="s">
        <v>0</v>
      </c>
      <c r="H131" s="692">
        <v>0</v>
      </c>
      <c r="I131" s="692">
        <v>0</v>
      </c>
      <c r="J131" s="692">
        <v>0</v>
      </c>
      <c r="K131" s="692">
        <v>0</v>
      </c>
      <c r="L131" s="692">
        <v>1</v>
      </c>
      <c r="M131" s="129">
        <v>0</v>
      </c>
      <c r="N131" s="129">
        <v>0</v>
      </c>
      <c r="O131" s="630">
        <v>5.5128245997806254E-2</v>
      </c>
      <c r="P131" s="631">
        <v>5.0012773559818618E-2</v>
      </c>
      <c r="Q131" s="161" t="s">
        <v>601</v>
      </c>
      <c r="R131" s="52"/>
    </row>
    <row r="132" spans="2:18" ht="28.9">
      <c r="B132" s="30"/>
      <c r="C132" s="173" t="s">
        <v>736</v>
      </c>
      <c r="D132" s="11" t="s">
        <v>732</v>
      </c>
      <c r="E132" s="164" t="s">
        <v>599</v>
      </c>
      <c r="F132" s="164" t="s">
        <v>609</v>
      </c>
      <c r="G132" s="251" t="s">
        <v>0</v>
      </c>
      <c r="H132" s="690">
        <v>1</v>
      </c>
      <c r="I132" s="690">
        <v>2</v>
      </c>
      <c r="J132" s="690">
        <v>1</v>
      </c>
      <c r="K132" s="690">
        <v>1</v>
      </c>
      <c r="L132" s="690">
        <v>1</v>
      </c>
      <c r="M132" s="690">
        <v>0</v>
      </c>
      <c r="N132" s="690">
        <v>0</v>
      </c>
      <c r="O132" s="630">
        <v>0.37024889092829788</v>
      </c>
      <c r="P132" s="631">
        <v>0.36512578626961767</v>
      </c>
      <c r="Q132" s="161" t="s">
        <v>601</v>
      </c>
      <c r="R132" s="52"/>
    </row>
    <row r="133" spans="2:18" ht="28.9">
      <c r="B133" s="30"/>
      <c r="C133" s="173" t="s">
        <v>737</v>
      </c>
      <c r="D133" s="11" t="s">
        <v>732</v>
      </c>
      <c r="E133" s="164" t="s">
        <v>611</v>
      </c>
      <c r="F133" s="164" t="s">
        <v>600</v>
      </c>
      <c r="G133" s="251" t="s">
        <v>0</v>
      </c>
      <c r="H133" s="692">
        <v>0</v>
      </c>
      <c r="I133" s="692">
        <v>0</v>
      </c>
      <c r="J133" s="262">
        <v>1</v>
      </c>
      <c r="K133" s="692">
        <v>0</v>
      </c>
      <c r="L133" s="692">
        <v>0</v>
      </c>
      <c r="M133" s="129">
        <v>0</v>
      </c>
      <c r="N133" s="129">
        <v>0</v>
      </c>
      <c r="O133" s="630">
        <v>3.5003523918870336E-2</v>
      </c>
      <c r="P133" s="631">
        <v>3.5003523918870336E-2</v>
      </c>
      <c r="Q133" s="161" t="s">
        <v>601</v>
      </c>
      <c r="R133" s="52"/>
    </row>
    <row r="134" spans="2:18" ht="28.9">
      <c r="B134" s="30"/>
      <c r="C134" s="173" t="s">
        <v>738</v>
      </c>
      <c r="D134" s="11" t="s">
        <v>732</v>
      </c>
      <c r="E134" s="164" t="s">
        <v>611</v>
      </c>
      <c r="F134" s="164" t="s">
        <v>603</v>
      </c>
      <c r="G134" s="251" t="s">
        <v>0</v>
      </c>
      <c r="H134" s="692">
        <v>0</v>
      </c>
      <c r="I134" s="692">
        <v>0</v>
      </c>
      <c r="J134" s="692">
        <v>0</v>
      </c>
      <c r="K134" s="692">
        <v>0</v>
      </c>
      <c r="L134" s="692">
        <v>0</v>
      </c>
      <c r="M134" s="129">
        <v>0</v>
      </c>
      <c r="N134" s="129">
        <v>0</v>
      </c>
      <c r="O134" s="630">
        <v>0</v>
      </c>
      <c r="P134" s="631">
        <v>0</v>
      </c>
      <c r="Q134" s="161" t="s">
        <v>601</v>
      </c>
      <c r="R134" s="52"/>
    </row>
    <row r="135" spans="2:18" ht="28.9">
      <c r="B135" s="30"/>
      <c r="C135" s="173" t="s">
        <v>739</v>
      </c>
      <c r="D135" s="11" t="s">
        <v>732</v>
      </c>
      <c r="E135" s="164" t="s">
        <v>611</v>
      </c>
      <c r="F135" s="164" t="s">
        <v>605</v>
      </c>
      <c r="G135" s="251" t="s">
        <v>0</v>
      </c>
      <c r="H135" s="692">
        <v>0</v>
      </c>
      <c r="I135" s="692">
        <v>0</v>
      </c>
      <c r="J135" s="692">
        <v>0</v>
      </c>
      <c r="K135" s="692">
        <v>0</v>
      </c>
      <c r="L135" s="692">
        <v>0</v>
      </c>
      <c r="M135" s="129">
        <v>0</v>
      </c>
      <c r="N135" s="129">
        <v>0</v>
      </c>
      <c r="O135" s="630">
        <v>0</v>
      </c>
      <c r="P135" s="631">
        <v>0</v>
      </c>
      <c r="Q135" s="161" t="s">
        <v>601</v>
      </c>
      <c r="R135" s="52"/>
    </row>
    <row r="136" spans="2:18" ht="28.9">
      <c r="B136" s="30"/>
      <c r="C136" s="173" t="s">
        <v>740</v>
      </c>
      <c r="D136" s="11" t="s">
        <v>732</v>
      </c>
      <c r="E136" s="164" t="s">
        <v>611</v>
      </c>
      <c r="F136" s="164" t="s">
        <v>607</v>
      </c>
      <c r="G136" s="251" t="s">
        <v>0</v>
      </c>
      <c r="H136" s="692">
        <v>0</v>
      </c>
      <c r="I136" s="692">
        <v>0</v>
      </c>
      <c r="J136" s="692">
        <v>0</v>
      </c>
      <c r="K136" s="692">
        <v>0</v>
      </c>
      <c r="L136" s="692">
        <v>0</v>
      </c>
      <c r="M136" s="129">
        <v>0</v>
      </c>
      <c r="N136" s="129">
        <v>0</v>
      </c>
      <c r="O136" s="630">
        <v>0</v>
      </c>
      <c r="P136" s="631">
        <v>0</v>
      </c>
      <c r="Q136" s="161" t="s">
        <v>601</v>
      </c>
      <c r="R136" s="52"/>
    </row>
    <row r="137" spans="2:18" ht="28.9">
      <c r="B137" s="30"/>
      <c r="C137" s="173" t="s">
        <v>741</v>
      </c>
      <c r="D137" s="11" t="s">
        <v>732</v>
      </c>
      <c r="E137" s="164" t="s">
        <v>611</v>
      </c>
      <c r="F137" s="164" t="s">
        <v>609</v>
      </c>
      <c r="G137" s="251" t="s">
        <v>0</v>
      </c>
      <c r="H137" s="690">
        <v>0</v>
      </c>
      <c r="I137" s="690">
        <v>0</v>
      </c>
      <c r="J137" s="690">
        <v>1</v>
      </c>
      <c r="K137" s="690">
        <v>0</v>
      </c>
      <c r="L137" s="690">
        <v>0</v>
      </c>
      <c r="M137" s="690">
        <v>0</v>
      </c>
      <c r="N137" s="690">
        <v>0</v>
      </c>
      <c r="O137" s="630">
        <v>3.5003523918870336E-2</v>
      </c>
      <c r="P137" s="631">
        <v>3.5003523918870336E-2</v>
      </c>
      <c r="Q137" s="161" t="s">
        <v>601</v>
      </c>
      <c r="R137" s="52"/>
    </row>
    <row r="138" spans="2:18" ht="28.9">
      <c r="B138" s="30"/>
      <c r="C138" s="174" t="s">
        <v>742</v>
      </c>
      <c r="D138" s="11" t="s">
        <v>743</v>
      </c>
      <c r="E138" s="164" t="s">
        <v>599</v>
      </c>
      <c r="F138" s="164" t="s">
        <v>600</v>
      </c>
      <c r="G138" s="251" t="s">
        <v>0</v>
      </c>
      <c r="H138" s="692">
        <v>0</v>
      </c>
      <c r="I138" s="692">
        <v>0</v>
      </c>
      <c r="J138" s="692">
        <v>0</v>
      </c>
      <c r="K138" s="692">
        <v>0</v>
      </c>
      <c r="L138" s="692">
        <v>0</v>
      </c>
      <c r="M138" s="129">
        <v>0</v>
      </c>
      <c r="N138" s="129">
        <v>0</v>
      </c>
      <c r="O138" s="630">
        <v>0</v>
      </c>
      <c r="P138" s="631">
        <v>0</v>
      </c>
      <c r="Q138" s="161" t="s">
        <v>601</v>
      </c>
      <c r="R138" s="52"/>
    </row>
    <row r="139" spans="2:18" ht="28.9">
      <c r="B139" s="30"/>
      <c r="C139" s="174" t="s">
        <v>744</v>
      </c>
      <c r="D139" s="11" t="s">
        <v>743</v>
      </c>
      <c r="E139" s="164" t="s">
        <v>599</v>
      </c>
      <c r="F139" s="164" t="s">
        <v>603</v>
      </c>
      <c r="G139" s="251" t="s">
        <v>0</v>
      </c>
      <c r="H139" s="692">
        <v>0</v>
      </c>
      <c r="I139" s="692">
        <v>0</v>
      </c>
      <c r="J139" s="692">
        <v>0</v>
      </c>
      <c r="K139" s="692">
        <v>0</v>
      </c>
      <c r="L139" s="692">
        <v>0</v>
      </c>
      <c r="M139" s="129">
        <v>0</v>
      </c>
      <c r="N139" s="129">
        <v>0</v>
      </c>
      <c r="O139" s="630">
        <v>0</v>
      </c>
      <c r="P139" s="631">
        <v>0</v>
      </c>
      <c r="Q139" s="161" t="s">
        <v>601</v>
      </c>
      <c r="R139" s="52"/>
    </row>
    <row r="140" spans="2:18" ht="28.9">
      <c r="B140" s="30"/>
      <c r="C140" s="173" t="s">
        <v>745</v>
      </c>
      <c r="D140" s="11" t="s">
        <v>743</v>
      </c>
      <c r="E140" s="164" t="s">
        <v>599</v>
      </c>
      <c r="F140" s="164" t="s">
        <v>605</v>
      </c>
      <c r="G140" s="251" t="s">
        <v>0</v>
      </c>
      <c r="H140" s="692">
        <v>0</v>
      </c>
      <c r="I140" s="692">
        <v>0</v>
      </c>
      <c r="J140" s="692">
        <v>0</v>
      </c>
      <c r="K140" s="692">
        <v>0</v>
      </c>
      <c r="L140" s="692">
        <v>0</v>
      </c>
      <c r="M140" s="129">
        <v>0</v>
      </c>
      <c r="N140" s="129">
        <v>0</v>
      </c>
      <c r="O140" s="630">
        <v>0</v>
      </c>
      <c r="P140" s="631">
        <v>0</v>
      </c>
      <c r="Q140" s="161" t="s">
        <v>601</v>
      </c>
      <c r="R140" s="52"/>
    </row>
    <row r="141" spans="2:18" ht="28.9">
      <c r="B141" s="30"/>
      <c r="C141" s="173" t="s">
        <v>746</v>
      </c>
      <c r="D141" s="11" t="s">
        <v>743</v>
      </c>
      <c r="E141" s="164" t="s">
        <v>599</v>
      </c>
      <c r="F141" s="164" t="s">
        <v>607</v>
      </c>
      <c r="G141" s="251" t="s">
        <v>0</v>
      </c>
      <c r="H141" s="692">
        <v>0</v>
      </c>
      <c r="I141" s="692">
        <v>0</v>
      </c>
      <c r="J141" s="692">
        <v>0</v>
      </c>
      <c r="K141" s="692">
        <v>0</v>
      </c>
      <c r="L141" s="692">
        <v>0</v>
      </c>
      <c r="M141" s="129">
        <v>0</v>
      </c>
      <c r="N141" s="129">
        <v>0</v>
      </c>
      <c r="O141" s="630">
        <v>0</v>
      </c>
      <c r="P141" s="631">
        <v>0</v>
      </c>
      <c r="Q141" s="161" t="s">
        <v>601</v>
      </c>
      <c r="R141" s="52"/>
    </row>
    <row r="142" spans="2:18" ht="28.9">
      <c r="B142" s="30"/>
      <c r="C142" s="173" t="s">
        <v>747</v>
      </c>
      <c r="D142" s="11" t="s">
        <v>743</v>
      </c>
      <c r="E142" s="164" t="s">
        <v>599</v>
      </c>
      <c r="F142" s="164" t="s">
        <v>609</v>
      </c>
      <c r="G142" s="251" t="s">
        <v>0</v>
      </c>
      <c r="H142" s="690">
        <v>0</v>
      </c>
      <c r="I142" s="690">
        <v>0</v>
      </c>
      <c r="J142" s="690">
        <v>0</v>
      </c>
      <c r="K142" s="690">
        <v>0</v>
      </c>
      <c r="L142" s="690">
        <v>0</v>
      </c>
      <c r="M142" s="690">
        <v>0</v>
      </c>
      <c r="N142" s="690">
        <v>0</v>
      </c>
      <c r="O142" s="630">
        <v>0</v>
      </c>
      <c r="P142" s="631">
        <v>0</v>
      </c>
      <c r="Q142" s="161" t="s">
        <v>601</v>
      </c>
      <c r="R142" s="52"/>
    </row>
    <row r="143" spans="2:18" ht="28.9">
      <c r="B143" s="30"/>
      <c r="C143" s="173" t="s">
        <v>748</v>
      </c>
      <c r="D143" s="11" t="s">
        <v>743</v>
      </c>
      <c r="E143" s="164" t="s">
        <v>611</v>
      </c>
      <c r="F143" s="164" t="s">
        <v>600</v>
      </c>
      <c r="G143" s="251" t="s">
        <v>0</v>
      </c>
      <c r="H143" s="692">
        <v>0</v>
      </c>
      <c r="I143" s="692">
        <v>0</v>
      </c>
      <c r="J143" s="692">
        <v>0</v>
      </c>
      <c r="K143" s="692">
        <v>0</v>
      </c>
      <c r="L143" s="692">
        <v>0</v>
      </c>
      <c r="M143" s="129">
        <v>0</v>
      </c>
      <c r="N143" s="129">
        <v>0</v>
      </c>
      <c r="O143" s="630">
        <v>0</v>
      </c>
      <c r="P143" s="631">
        <v>0</v>
      </c>
      <c r="Q143" s="161" t="s">
        <v>601</v>
      </c>
      <c r="R143" s="52"/>
    </row>
    <row r="144" spans="2:18" ht="28.9">
      <c r="B144" s="30"/>
      <c r="C144" s="173" t="s">
        <v>749</v>
      </c>
      <c r="D144" s="11" t="s">
        <v>743</v>
      </c>
      <c r="E144" s="164" t="s">
        <v>611</v>
      </c>
      <c r="F144" s="164" t="s">
        <v>603</v>
      </c>
      <c r="G144" s="251" t="s">
        <v>0</v>
      </c>
      <c r="H144" s="692">
        <v>0</v>
      </c>
      <c r="I144" s="692">
        <v>0</v>
      </c>
      <c r="J144" s="692">
        <v>0</v>
      </c>
      <c r="K144" s="692">
        <v>0</v>
      </c>
      <c r="L144" s="692">
        <v>0</v>
      </c>
      <c r="M144" s="129">
        <v>0</v>
      </c>
      <c r="N144" s="129">
        <v>0</v>
      </c>
      <c r="O144" s="630">
        <v>0</v>
      </c>
      <c r="P144" s="631">
        <v>0</v>
      </c>
      <c r="Q144" s="161" t="s">
        <v>601</v>
      </c>
      <c r="R144" s="52"/>
    </row>
    <row r="145" spans="2:18" ht="28.9">
      <c r="B145" s="30"/>
      <c r="C145" s="173" t="s">
        <v>750</v>
      </c>
      <c r="D145" s="11" t="s">
        <v>743</v>
      </c>
      <c r="E145" s="164" t="s">
        <v>611</v>
      </c>
      <c r="F145" s="164" t="s">
        <v>605</v>
      </c>
      <c r="G145" s="251" t="s">
        <v>0</v>
      </c>
      <c r="H145" s="692">
        <v>0</v>
      </c>
      <c r="I145" s="692">
        <v>0</v>
      </c>
      <c r="J145" s="692">
        <v>0</v>
      </c>
      <c r="K145" s="692">
        <v>0</v>
      </c>
      <c r="L145" s="692">
        <v>0</v>
      </c>
      <c r="M145" s="129">
        <v>0</v>
      </c>
      <c r="N145" s="129">
        <v>0</v>
      </c>
      <c r="O145" s="630">
        <v>0</v>
      </c>
      <c r="P145" s="631">
        <v>0</v>
      </c>
      <c r="Q145" s="161" t="s">
        <v>601</v>
      </c>
      <c r="R145" s="52"/>
    </row>
    <row r="146" spans="2:18" ht="28.9">
      <c r="B146" s="30"/>
      <c r="C146" s="173" t="s">
        <v>751</v>
      </c>
      <c r="D146" s="11" t="s">
        <v>743</v>
      </c>
      <c r="E146" s="164" t="s">
        <v>611</v>
      </c>
      <c r="F146" s="164" t="s">
        <v>607</v>
      </c>
      <c r="G146" s="251" t="s">
        <v>0</v>
      </c>
      <c r="H146" s="692">
        <v>0</v>
      </c>
      <c r="I146" s="692">
        <v>0</v>
      </c>
      <c r="J146" s="692">
        <v>0</v>
      </c>
      <c r="K146" s="692">
        <v>0</v>
      </c>
      <c r="L146" s="692">
        <v>0</v>
      </c>
      <c r="M146" s="129">
        <v>0</v>
      </c>
      <c r="N146" s="129">
        <v>0</v>
      </c>
      <c r="O146" s="630">
        <v>0</v>
      </c>
      <c r="P146" s="631">
        <v>0</v>
      </c>
      <c r="Q146" s="161" t="s">
        <v>601</v>
      </c>
      <c r="R146" s="52"/>
    </row>
    <row r="147" spans="2:18" ht="28.9">
      <c r="B147" s="30"/>
      <c r="C147" s="173" t="s">
        <v>752</v>
      </c>
      <c r="D147" s="11" t="s">
        <v>743</v>
      </c>
      <c r="E147" s="164" t="s">
        <v>611</v>
      </c>
      <c r="F147" s="164" t="s">
        <v>609</v>
      </c>
      <c r="G147" s="251" t="s">
        <v>0</v>
      </c>
      <c r="H147" s="690">
        <v>0</v>
      </c>
      <c r="I147" s="690">
        <v>0</v>
      </c>
      <c r="J147" s="690">
        <v>0</v>
      </c>
      <c r="K147" s="690">
        <v>0</v>
      </c>
      <c r="L147" s="690">
        <v>0</v>
      </c>
      <c r="M147" s="690">
        <v>0</v>
      </c>
      <c r="N147" s="690">
        <v>0</v>
      </c>
      <c r="O147" s="630">
        <v>0</v>
      </c>
      <c r="P147" s="631">
        <v>0</v>
      </c>
      <c r="Q147" s="161" t="s">
        <v>601</v>
      </c>
      <c r="R147" s="52"/>
    </row>
    <row r="148" spans="2:18" ht="28.9">
      <c r="B148" s="30"/>
      <c r="C148" s="174" t="s">
        <v>753</v>
      </c>
      <c r="D148" s="11" t="s">
        <v>754</v>
      </c>
      <c r="E148" s="164" t="s">
        <v>599</v>
      </c>
      <c r="F148" s="164" t="s">
        <v>600</v>
      </c>
      <c r="G148" s="251" t="s">
        <v>0</v>
      </c>
      <c r="H148" s="692">
        <v>0</v>
      </c>
      <c r="I148" s="692">
        <v>0</v>
      </c>
      <c r="J148" s="692">
        <v>0</v>
      </c>
      <c r="K148" s="692">
        <v>0</v>
      </c>
      <c r="L148" s="692">
        <v>0</v>
      </c>
      <c r="M148" s="129">
        <v>0</v>
      </c>
      <c r="N148" s="129">
        <v>0</v>
      </c>
      <c r="O148" s="630">
        <v>0</v>
      </c>
      <c r="P148" s="631">
        <v>0</v>
      </c>
      <c r="Q148" s="161" t="s">
        <v>601</v>
      </c>
      <c r="R148" s="52"/>
    </row>
    <row r="149" spans="2:18" ht="28.9">
      <c r="B149" s="30"/>
      <c r="C149" s="174" t="s">
        <v>755</v>
      </c>
      <c r="D149" s="11" t="s">
        <v>754</v>
      </c>
      <c r="E149" s="164" t="s">
        <v>599</v>
      </c>
      <c r="F149" s="164" t="s">
        <v>603</v>
      </c>
      <c r="G149" s="251" t="s">
        <v>0</v>
      </c>
      <c r="H149" s="692">
        <v>0</v>
      </c>
      <c r="I149" s="692">
        <v>0</v>
      </c>
      <c r="J149" s="692">
        <v>0</v>
      </c>
      <c r="K149" s="692">
        <v>0</v>
      </c>
      <c r="L149" s="692">
        <v>0</v>
      </c>
      <c r="M149" s="129">
        <v>0</v>
      </c>
      <c r="N149" s="129">
        <v>0</v>
      </c>
      <c r="O149" s="630">
        <v>0</v>
      </c>
      <c r="P149" s="631">
        <v>0</v>
      </c>
      <c r="Q149" s="161" t="s">
        <v>601</v>
      </c>
      <c r="R149" s="52"/>
    </row>
    <row r="150" spans="2:18" ht="28.9">
      <c r="B150" s="30"/>
      <c r="C150" s="173" t="s">
        <v>756</v>
      </c>
      <c r="D150" s="11" t="s">
        <v>754</v>
      </c>
      <c r="E150" s="164" t="s">
        <v>599</v>
      </c>
      <c r="F150" s="164" t="s">
        <v>605</v>
      </c>
      <c r="G150" s="251" t="s">
        <v>0</v>
      </c>
      <c r="H150" s="692">
        <v>0</v>
      </c>
      <c r="I150" s="692">
        <v>0</v>
      </c>
      <c r="J150" s="692">
        <v>0</v>
      </c>
      <c r="K150" s="692">
        <v>0</v>
      </c>
      <c r="L150" s="692">
        <v>0</v>
      </c>
      <c r="M150" s="129">
        <v>0</v>
      </c>
      <c r="N150" s="129">
        <v>0</v>
      </c>
      <c r="O150" s="630">
        <v>0</v>
      </c>
      <c r="P150" s="631">
        <v>0</v>
      </c>
      <c r="Q150" s="161" t="s">
        <v>601</v>
      </c>
      <c r="R150" s="52"/>
    </row>
    <row r="151" spans="2:18" ht="28.9">
      <c r="B151" s="30"/>
      <c r="C151" s="173" t="s">
        <v>757</v>
      </c>
      <c r="D151" s="11" t="s">
        <v>754</v>
      </c>
      <c r="E151" s="164" t="s">
        <v>599</v>
      </c>
      <c r="F151" s="164" t="s">
        <v>607</v>
      </c>
      <c r="G151" s="251" t="s">
        <v>0</v>
      </c>
      <c r="H151" s="692">
        <v>0</v>
      </c>
      <c r="I151" s="692">
        <v>0</v>
      </c>
      <c r="J151" s="692">
        <v>0</v>
      </c>
      <c r="K151" s="692">
        <v>0</v>
      </c>
      <c r="L151" s="692">
        <v>0</v>
      </c>
      <c r="M151" s="129">
        <v>0</v>
      </c>
      <c r="N151" s="129">
        <v>0</v>
      </c>
      <c r="O151" s="630">
        <v>0</v>
      </c>
      <c r="P151" s="631">
        <v>0</v>
      </c>
      <c r="Q151" s="161" t="s">
        <v>601</v>
      </c>
      <c r="R151" s="52"/>
    </row>
    <row r="152" spans="2:18" ht="28.9">
      <c r="B152" s="30"/>
      <c r="C152" s="173" t="s">
        <v>758</v>
      </c>
      <c r="D152" s="11" t="s">
        <v>754</v>
      </c>
      <c r="E152" s="164" t="s">
        <v>599</v>
      </c>
      <c r="F152" s="164" t="s">
        <v>609</v>
      </c>
      <c r="G152" s="251" t="s">
        <v>0</v>
      </c>
      <c r="H152" s="690">
        <v>0</v>
      </c>
      <c r="I152" s="690">
        <v>0</v>
      </c>
      <c r="J152" s="690">
        <v>0</v>
      </c>
      <c r="K152" s="690">
        <v>0</v>
      </c>
      <c r="L152" s="690">
        <v>0</v>
      </c>
      <c r="M152" s="690">
        <v>0</v>
      </c>
      <c r="N152" s="690">
        <v>0</v>
      </c>
      <c r="O152" s="630">
        <v>0</v>
      </c>
      <c r="P152" s="631">
        <v>0</v>
      </c>
      <c r="Q152" s="161" t="s">
        <v>601</v>
      </c>
      <c r="R152" s="52"/>
    </row>
    <row r="153" spans="2:18" ht="28.9">
      <c r="B153" s="30"/>
      <c r="C153" s="173" t="s">
        <v>759</v>
      </c>
      <c r="D153" s="11" t="s">
        <v>754</v>
      </c>
      <c r="E153" s="164" t="s">
        <v>611</v>
      </c>
      <c r="F153" s="164" t="s">
        <v>600</v>
      </c>
      <c r="G153" s="251" t="s">
        <v>0</v>
      </c>
      <c r="H153" s="692">
        <v>0</v>
      </c>
      <c r="I153" s="692">
        <v>0</v>
      </c>
      <c r="J153" s="692">
        <v>0</v>
      </c>
      <c r="K153" s="692">
        <v>0</v>
      </c>
      <c r="L153" s="692">
        <v>0</v>
      </c>
      <c r="M153" s="129">
        <v>0</v>
      </c>
      <c r="N153" s="129">
        <v>0</v>
      </c>
      <c r="O153" s="630">
        <v>0</v>
      </c>
      <c r="P153" s="631">
        <v>0</v>
      </c>
      <c r="Q153" s="161" t="s">
        <v>601</v>
      </c>
      <c r="R153" s="52"/>
    </row>
    <row r="154" spans="2:18" ht="28.9">
      <c r="B154" s="30"/>
      <c r="C154" s="173" t="s">
        <v>760</v>
      </c>
      <c r="D154" s="11" t="s">
        <v>754</v>
      </c>
      <c r="E154" s="164" t="s">
        <v>611</v>
      </c>
      <c r="F154" s="164" t="s">
        <v>603</v>
      </c>
      <c r="G154" s="251" t="s">
        <v>0</v>
      </c>
      <c r="H154" s="692">
        <v>0</v>
      </c>
      <c r="I154" s="692">
        <v>0</v>
      </c>
      <c r="J154" s="692">
        <v>0</v>
      </c>
      <c r="K154" s="692">
        <v>0</v>
      </c>
      <c r="L154" s="692">
        <v>0</v>
      </c>
      <c r="M154" s="129">
        <v>0</v>
      </c>
      <c r="N154" s="129">
        <v>0</v>
      </c>
      <c r="O154" s="630">
        <v>0</v>
      </c>
      <c r="P154" s="631">
        <v>0</v>
      </c>
      <c r="Q154" s="161" t="s">
        <v>601</v>
      </c>
      <c r="R154" s="52"/>
    </row>
    <row r="155" spans="2:18" ht="28.9">
      <c r="B155" s="30"/>
      <c r="C155" s="173" t="s">
        <v>761</v>
      </c>
      <c r="D155" s="11" t="s">
        <v>754</v>
      </c>
      <c r="E155" s="164" t="s">
        <v>611</v>
      </c>
      <c r="F155" s="164" t="s">
        <v>605</v>
      </c>
      <c r="G155" s="251" t="s">
        <v>0</v>
      </c>
      <c r="H155" s="692">
        <v>0</v>
      </c>
      <c r="I155" s="692">
        <v>0</v>
      </c>
      <c r="J155" s="692">
        <v>0</v>
      </c>
      <c r="K155" s="692">
        <v>0</v>
      </c>
      <c r="L155" s="692">
        <v>0</v>
      </c>
      <c r="M155" s="129">
        <v>0</v>
      </c>
      <c r="N155" s="129">
        <v>0</v>
      </c>
      <c r="O155" s="630">
        <v>0</v>
      </c>
      <c r="P155" s="631">
        <v>0</v>
      </c>
      <c r="Q155" s="161" t="s">
        <v>601</v>
      </c>
      <c r="R155" s="52"/>
    </row>
    <row r="156" spans="2:18" ht="28.9">
      <c r="B156" s="30"/>
      <c r="C156" s="173" t="s">
        <v>762</v>
      </c>
      <c r="D156" s="11" t="s">
        <v>754</v>
      </c>
      <c r="E156" s="164" t="s">
        <v>611</v>
      </c>
      <c r="F156" s="164" t="s">
        <v>607</v>
      </c>
      <c r="G156" s="251" t="s">
        <v>0</v>
      </c>
      <c r="H156" s="692">
        <v>0</v>
      </c>
      <c r="I156" s="692">
        <v>0</v>
      </c>
      <c r="J156" s="692">
        <v>0</v>
      </c>
      <c r="K156" s="692">
        <v>0</v>
      </c>
      <c r="L156" s="692">
        <v>0</v>
      </c>
      <c r="M156" s="129">
        <v>0</v>
      </c>
      <c r="N156" s="129">
        <v>0</v>
      </c>
      <c r="O156" s="630">
        <v>0</v>
      </c>
      <c r="P156" s="631">
        <v>0</v>
      </c>
      <c r="Q156" s="161" t="s">
        <v>601</v>
      </c>
      <c r="R156" s="52"/>
    </row>
    <row r="157" spans="2:18" ht="28.9">
      <c r="B157" s="30"/>
      <c r="C157" s="173" t="s">
        <v>763</v>
      </c>
      <c r="D157" s="11" t="s">
        <v>754</v>
      </c>
      <c r="E157" s="164" t="s">
        <v>611</v>
      </c>
      <c r="F157" s="164" t="s">
        <v>609</v>
      </c>
      <c r="G157" s="251" t="s">
        <v>0</v>
      </c>
      <c r="H157" s="690">
        <v>0</v>
      </c>
      <c r="I157" s="690">
        <v>0</v>
      </c>
      <c r="J157" s="690">
        <v>0</v>
      </c>
      <c r="K157" s="690">
        <v>0</v>
      </c>
      <c r="L157" s="690">
        <v>0</v>
      </c>
      <c r="M157" s="690">
        <v>0</v>
      </c>
      <c r="N157" s="690">
        <v>0</v>
      </c>
      <c r="O157" s="630">
        <v>0</v>
      </c>
      <c r="P157" s="631">
        <v>0</v>
      </c>
      <c r="Q157" s="161" t="s">
        <v>601</v>
      </c>
      <c r="R157" s="52"/>
    </row>
    <row r="158" spans="2:18" ht="28.9">
      <c r="B158" s="30"/>
      <c r="C158" s="174" t="s">
        <v>764</v>
      </c>
      <c r="D158" s="11" t="s">
        <v>765</v>
      </c>
      <c r="E158" s="164" t="s">
        <v>599</v>
      </c>
      <c r="F158" s="164" t="s">
        <v>600</v>
      </c>
      <c r="G158" s="251" t="s">
        <v>0</v>
      </c>
      <c r="H158" s="692">
        <v>0</v>
      </c>
      <c r="I158" s="692">
        <v>0</v>
      </c>
      <c r="J158" s="692">
        <v>0</v>
      </c>
      <c r="K158" s="692">
        <v>0</v>
      </c>
      <c r="L158" s="692">
        <v>0</v>
      </c>
      <c r="M158" s="129">
        <v>0</v>
      </c>
      <c r="N158" s="129">
        <v>0</v>
      </c>
      <c r="O158" s="630">
        <v>0</v>
      </c>
      <c r="P158" s="631">
        <v>0</v>
      </c>
      <c r="Q158" s="161" t="s">
        <v>601</v>
      </c>
      <c r="R158" s="52"/>
    </row>
    <row r="159" spans="2:18" ht="28.9">
      <c r="B159" s="30"/>
      <c r="C159" s="174" t="s">
        <v>766</v>
      </c>
      <c r="D159" s="11" t="s">
        <v>765</v>
      </c>
      <c r="E159" s="164" t="s">
        <v>599</v>
      </c>
      <c r="F159" s="164" t="s">
        <v>603</v>
      </c>
      <c r="G159" s="251" t="s">
        <v>0</v>
      </c>
      <c r="H159" s="692">
        <v>0</v>
      </c>
      <c r="I159" s="692">
        <v>0</v>
      </c>
      <c r="J159" s="692">
        <v>0</v>
      </c>
      <c r="K159" s="692">
        <v>0</v>
      </c>
      <c r="L159" s="692">
        <v>0</v>
      </c>
      <c r="M159" s="129">
        <v>0</v>
      </c>
      <c r="N159" s="129">
        <v>0</v>
      </c>
      <c r="O159" s="630">
        <v>0</v>
      </c>
      <c r="P159" s="631">
        <v>0</v>
      </c>
      <c r="Q159" s="161" t="s">
        <v>601</v>
      </c>
      <c r="R159" s="52"/>
    </row>
    <row r="160" spans="2:18" ht="28.9">
      <c r="B160" s="30"/>
      <c r="C160" s="173" t="s">
        <v>767</v>
      </c>
      <c r="D160" s="11" t="s">
        <v>765</v>
      </c>
      <c r="E160" s="164" t="s">
        <v>599</v>
      </c>
      <c r="F160" s="164" t="s">
        <v>605</v>
      </c>
      <c r="G160" s="251" t="s">
        <v>0</v>
      </c>
      <c r="H160" s="692">
        <v>0</v>
      </c>
      <c r="I160" s="692">
        <v>0</v>
      </c>
      <c r="J160" s="692">
        <v>0</v>
      </c>
      <c r="K160" s="692">
        <v>0</v>
      </c>
      <c r="L160" s="692">
        <v>0</v>
      </c>
      <c r="M160" s="129">
        <v>0</v>
      </c>
      <c r="N160" s="129">
        <v>0</v>
      </c>
      <c r="O160" s="630">
        <v>0</v>
      </c>
      <c r="P160" s="631">
        <v>0</v>
      </c>
      <c r="Q160" s="161" t="s">
        <v>601</v>
      </c>
      <c r="R160" s="52"/>
    </row>
    <row r="161" spans="2:18" ht="28.9">
      <c r="B161" s="30"/>
      <c r="C161" s="173" t="s">
        <v>768</v>
      </c>
      <c r="D161" s="11" t="s">
        <v>765</v>
      </c>
      <c r="E161" s="164" t="s">
        <v>599</v>
      </c>
      <c r="F161" s="164" t="s">
        <v>607</v>
      </c>
      <c r="G161" s="251" t="s">
        <v>0</v>
      </c>
      <c r="H161" s="692">
        <v>0</v>
      </c>
      <c r="I161" s="692">
        <v>0</v>
      </c>
      <c r="J161" s="692">
        <v>0</v>
      </c>
      <c r="K161" s="692">
        <v>0</v>
      </c>
      <c r="L161" s="692">
        <v>0</v>
      </c>
      <c r="M161" s="129">
        <v>0</v>
      </c>
      <c r="N161" s="129">
        <v>0</v>
      </c>
      <c r="O161" s="630">
        <v>0</v>
      </c>
      <c r="P161" s="631">
        <v>0</v>
      </c>
      <c r="Q161" s="161" t="s">
        <v>601</v>
      </c>
      <c r="R161" s="52"/>
    </row>
    <row r="162" spans="2:18" ht="28.9">
      <c r="B162" s="30"/>
      <c r="C162" s="173" t="s">
        <v>769</v>
      </c>
      <c r="D162" s="11" t="s">
        <v>765</v>
      </c>
      <c r="E162" s="164" t="s">
        <v>599</v>
      </c>
      <c r="F162" s="164" t="s">
        <v>609</v>
      </c>
      <c r="G162" s="251" t="s">
        <v>0</v>
      </c>
      <c r="H162" s="690">
        <v>0</v>
      </c>
      <c r="I162" s="690">
        <v>0</v>
      </c>
      <c r="J162" s="690">
        <v>0</v>
      </c>
      <c r="K162" s="690">
        <v>0</v>
      </c>
      <c r="L162" s="690">
        <v>0</v>
      </c>
      <c r="M162" s="690">
        <v>0</v>
      </c>
      <c r="N162" s="690">
        <v>0</v>
      </c>
      <c r="O162" s="630">
        <v>0</v>
      </c>
      <c r="P162" s="631">
        <v>0</v>
      </c>
      <c r="Q162" s="161" t="s">
        <v>601</v>
      </c>
      <c r="R162" s="52"/>
    </row>
    <row r="163" spans="2:18" ht="28.9">
      <c r="B163" s="30"/>
      <c r="C163" s="173" t="s">
        <v>770</v>
      </c>
      <c r="D163" s="11" t="s">
        <v>765</v>
      </c>
      <c r="E163" s="164" t="s">
        <v>611</v>
      </c>
      <c r="F163" s="164" t="s">
        <v>600</v>
      </c>
      <c r="G163" s="251" t="s">
        <v>0</v>
      </c>
      <c r="H163" s="692">
        <v>0</v>
      </c>
      <c r="I163" s="692">
        <v>0</v>
      </c>
      <c r="J163" s="692">
        <v>0</v>
      </c>
      <c r="K163" s="692">
        <v>0</v>
      </c>
      <c r="L163" s="692">
        <v>0</v>
      </c>
      <c r="M163" s="129">
        <v>0</v>
      </c>
      <c r="N163" s="129">
        <v>0</v>
      </c>
      <c r="O163" s="630">
        <v>0</v>
      </c>
      <c r="P163" s="631">
        <v>0</v>
      </c>
      <c r="Q163" s="161" t="s">
        <v>601</v>
      </c>
      <c r="R163" s="52"/>
    </row>
    <row r="164" spans="2:18" ht="28.9">
      <c r="B164" s="30"/>
      <c r="C164" s="173" t="s">
        <v>771</v>
      </c>
      <c r="D164" s="11" t="s">
        <v>765</v>
      </c>
      <c r="E164" s="164" t="s">
        <v>611</v>
      </c>
      <c r="F164" s="164" t="s">
        <v>603</v>
      </c>
      <c r="G164" s="251" t="s">
        <v>0</v>
      </c>
      <c r="H164" s="692">
        <v>0</v>
      </c>
      <c r="I164" s="692">
        <v>0</v>
      </c>
      <c r="J164" s="692">
        <v>0</v>
      </c>
      <c r="K164" s="692">
        <v>0</v>
      </c>
      <c r="L164" s="692">
        <v>0</v>
      </c>
      <c r="M164" s="129">
        <v>0</v>
      </c>
      <c r="N164" s="129">
        <v>0</v>
      </c>
      <c r="O164" s="630">
        <v>0</v>
      </c>
      <c r="P164" s="631">
        <v>0</v>
      </c>
      <c r="Q164" s="161" t="s">
        <v>601</v>
      </c>
      <c r="R164" s="52"/>
    </row>
    <row r="165" spans="2:18" ht="28.9">
      <c r="B165" s="30"/>
      <c r="C165" s="173" t="s">
        <v>772</v>
      </c>
      <c r="D165" s="11" t="s">
        <v>765</v>
      </c>
      <c r="E165" s="164" t="s">
        <v>611</v>
      </c>
      <c r="F165" s="164" t="s">
        <v>605</v>
      </c>
      <c r="G165" s="251" t="s">
        <v>0</v>
      </c>
      <c r="H165" s="692">
        <v>0</v>
      </c>
      <c r="I165" s="692">
        <v>0</v>
      </c>
      <c r="J165" s="692">
        <v>0</v>
      </c>
      <c r="K165" s="692">
        <v>0</v>
      </c>
      <c r="L165" s="692">
        <v>0</v>
      </c>
      <c r="M165" s="129">
        <v>0</v>
      </c>
      <c r="N165" s="129">
        <v>0</v>
      </c>
      <c r="O165" s="630">
        <v>0</v>
      </c>
      <c r="P165" s="631">
        <v>0</v>
      </c>
      <c r="Q165" s="161" t="s">
        <v>601</v>
      </c>
      <c r="R165" s="52"/>
    </row>
    <row r="166" spans="2:18" ht="28.9">
      <c r="B166" s="30"/>
      <c r="C166" s="173" t="s">
        <v>773</v>
      </c>
      <c r="D166" s="11" t="s">
        <v>765</v>
      </c>
      <c r="E166" s="164" t="s">
        <v>611</v>
      </c>
      <c r="F166" s="164" t="s">
        <v>607</v>
      </c>
      <c r="G166" s="251" t="s">
        <v>0</v>
      </c>
      <c r="H166" s="692">
        <v>0</v>
      </c>
      <c r="I166" s="692">
        <v>0</v>
      </c>
      <c r="J166" s="692">
        <v>0</v>
      </c>
      <c r="K166" s="692">
        <v>0</v>
      </c>
      <c r="L166" s="692">
        <v>0</v>
      </c>
      <c r="M166" s="129">
        <v>0</v>
      </c>
      <c r="N166" s="129">
        <v>0</v>
      </c>
      <c r="O166" s="630">
        <v>0</v>
      </c>
      <c r="P166" s="631">
        <v>0</v>
      </c>
      <c r="Q166" s="161" t="s">
        <v>601</v>
      </c>
      <c r="R166" s="52"/>
    </row>
    <row r="167" spans="2:18" ht="28.9">
      <c r="B167" s="30"/>
      <c r="C167" s="173" t="s">
        <v>774</v>
      </c>
      <c r="D167" s="11" t="s">
        <v>765</v>
      </c>
      <c r="E167" s="164" t="s">
        <v>611</v>
      </c>
      <c r="F167" s="164" t="s">
        <v>609</v>
      </c>
      <c r="G167" s="251" t="s">
        <v>0</v>
      </c>
      <c r="H167" s="690">
        <v>0</v>
      </c>
      <c r="I167" s="690">
        <v>0</v>
      </c>
      <c r="J167" s="690">
        <v>0</v>
      </c>
      <c r="K167" s="690">
        <v>0</v>
      </c>
      <c r="L167" s="690">
        <v>0</v>
      </c>
      <c r="M167" s="690">
        <v>0</v>
      </c>
      <c r="N167" s="690">
        <v>0</v>
      </c>
      <c r="O167" s="630">
        <v>0</v>
      </c>
      <c r="P167" s="631">
        <v>0</v>
      </c>
      <c r="Q167" s="161" t="s">
        <v>601</v>
      </c>
      <c r="R167" s="52"/>
    </row>
    <row r="168" spans="2:18" ht="28.9">
      <c r="B168" s="30"/>
      <c r="C168" s="174" t="s">
        <v>775</v>
      </c>
      <c r="D168" s="11" t="s">
        <v>776</v>
      </c>
      <c r="E168" s="164" t="s">
        <v>599</v>
      </c>
      <c r="F168" s="164" t="s">
        <v>600</v>
      </c>
      <c r="G168" s="251" t="s">
        <v>0</v>
      </c>
      <c r="H168" s="692">
        <v>0</v>
      </c>
      <c r="I168" s="692">
        <v>0</v>
      </c>
      <c r="J168" s="692">
        <v>0</v>
      </c>
      <c r="K168" s="692">
        <v>0</v>
      </c>
      <c r="L168" s="692">
        <v>0</v>
      </c>
      <c r="M168" s="129">
        <v>0</v>
      </c>
      <c r="N168" s="129">
        <v>0</v>
      </c>
      <c r="O168" s="630">
        <v>0</v>
      </c>
      <c r="P168" s="631">
        <v>0</v>
      </c>
      <c r="Q168" s="161" t="s">
        <v>601</v>
      </c>
      <c r="R168" s="52"/>
    </row>
    <row r="169" spans="2:18" ht="28.9">
      <c r="B169" s="30"/>
      <c r="C169" s="174" t="s">
        <v>777</v>
      </c>
      <c r="D169" s="11" t="s">
        <v>776</v>
      </c>
      <c r="E169" s="164" t="s">
        <v>599</v>
      </c>
      <c r="F169" s="164" t="s">
        <v>603</v>
      </c>
      <c r="G169" s="251" t="s">
        <v>0</v>
      </c>
      <c r="H169" s="692">
        <v>0</v>
      </c>
      <c r="I169" s="692">
        <v>0</v>
      </c>
      <c r="J169" s="692">
        <v>0</v>
      </c>
      <c r="K169" s="692">
        <v>0</v>
      </c>
      <c r="L169" s="692">
        <v>0</v>
      </c>
      <c r="M169" s="129">
        <v>0</v>
      </c>
      <c r="N169" s="129">
        <v>0</v>
      </c>
      <c r="O169" s="630">
        <v>0</v>
      </c>
      <c r="P169" s="631">
        <v>0</v>
      </c>
      <c r="Q169" s="161" t="s">
        <v>601</v>
      </c>
      <c r="R169" s="52"/>
    </row>
    <row r="170" spans="2:18" ht="28.9">
      <c r="B170" s="30"/>
      <c r="C170" s="173" t="s">
        <v>778</v>
      </c>
      <c r="D170" s="11" t="s">
        <v>776</v>
      </c>
      <c r="E170" s="164" t="s">
        <v>599</v>
      </c>
      <c r="F170" s="164" t="s">
        <v>605</v>
      </c>
      <c r="G170" s="251" t="s">
        <v>0</v>
      </c>
      <c r="H170" s="692">
        <v>0</v>
      </c>
      <c r="I170" s="692">
        <v>0</v>
      </c>
      <c r="J170" s="692">
        <v>0</v>
      </c>
      <c r="K170" s="692">
        <v>0</v>
      </c>
      <c r="L170" s="692">
        <v>0</v>
      </c>
      <c r="M170" s="129">
        <v>0</v>
      </c>
      <c r="N170" s="129">
        <v>0</v>
      </c>
      <c r="O170" s="630">
        <v>0</v>
      </c>
      <c r="P170" s="631">
        <v>0</v>
      </c>
      <c r="Q170" s="161" t="s">
        <v>601</v>
      </c>
      <c r="R170" s="52"/>
    </row>
    <row r="171" spans="2:18" ht="28.9">
      <c r="B171" s="30"/>
      <c r="C171" s="173" t="s">
        <v>779</v>
      </c>
      <c r="D171" s="11" t="s">
        <v>776</v>
      </c>
      <c r="E171" s="164" t="s">
        <v>599</v>
      </c>
      <c r="F171" s="164" t="s">
        <v>607</v>
      </c>
      <c r="G171" s="251" t="s">
        <v>0</v>
      </c>
      <c r="H171" s="692">
        <v>0</v>
      </c>
      <c r="I171" s="692">
        <v>0</v>
      </c>
      <c r="J171" s="692">
        <v>0</v>
      </c>
      <c r="K171" s="692">
        <v>0</v>
      </c>
      <c r="L171" s="692">
        <v>0</v>
      </c>
      <c r="M171" s="129">
        <v>0</v>
      </c>
      <c r="N171" s="129">
        <v>0</v>
      </c>
      <c r="O171" s="630">
        <v>0</v>
      </c>
      <c r="P171" s="631">
        <v>0</v>
      </c>
      <c r="Q171" s="161" t="s">
        <v>601</v>
      </c>
      <c r="R171" s="52"/>
    </row>
    <row r="172" spans="2:18" ht="28.9">
      <c r="B172" s="30"/>
      <c r="C172" s="173" t="s">
        <v>780</v>
      </c>
      <c r="D172" s="11" t="s">
        <v>776</v>
      </c>
      <c r="E172" s="164" t="s">
        <v>599</v>
      </c>
      <c r="F172" s="164" t="s">
        <v>609</v>
      </c>
      <c r="G172" s="251" t="s">
        <v>0</v>
      </c>
      <c r="H172" s="690">
        <v>0</v>
      </c>
      <c r="I172" s="690">
        <v>0</v>
      </c>
      <c r="J172" s="690">
        <v>0</v>
      </c>
      <c r="K172" s="690">
        <v>0</v>
      </c>
      <c r="L172" s="690">
        <v>0</v>
      </c>
      <c r="M172" s="690">
        <v>0</v>
      </c>
      <c r="N172" s="690">
        <v>0</v>
      </c>
      <c r="O172" s="630">
        <v>0</v>
      </c>
      <c r="P172" s="631">
        <v>0</v>
      </c>
      <c r="Q172" s="161" t="s">
        <v>601</v>
      </c>
      <c r="R172" s="52"/>
    </row>
    <row r="173" spans="2:18" ht="28.9">
      <c r="B173" s="30"/>
      <c r="C173" s="173" t="s">
        <v>781</v>
      </c>
      <c r="D173" s="11" t="s">
        <v>776</v>
      </c>
      <c r="E173" s="164" t="s">
        <v>611</v>
      </c>
      <c r="F173" s="164" t="s">
        <v>600</v>
      </c>
      <c r="G173" s="251" t="s">
        <v>0</v>
      </c>
      <c r="H173" s="692">
        <v>0</v>
      </c>
      <c r="I173" s="692">
        <v>0</v>
      </c>
      <c r="J173" s="692">
        <v>0</v>
      </c>
      <c r="K173" s="692">
        <v>0</v>
      </c>
      <c r="L173" s="692">
        <v>0</v>
      </c>
      <c r="M173" s="129">
        <v>0</v>
      </c>
      <c r="N173" s="129">
        <v>0</v>
      </c>
      <c r="O173" s="630">
        <v>0</v>
      </c>
      <c r="P173" s="631">
        <v>0</v>
      </c>
      <c r="Q173" s="161" t="s">
        <v>601</v>
      </c>
      <c r="R173" s="52"/>
    </row>
    <row r="174" spans="2:18" ht="28.9">
      <c r="B174" s="30"/>
      <c r="C174" s="173" t="s">
        <v>782</v>
      </c>
      <c r="D174" s="11" t="s">
        <v>776</v>
      </c>
      <c r="E174" s="164" t="s">
        <v>611</v>
      </c>
      <c r="F174" s="164" t="s">
        <v>603</v>
      </c>
      <c r="G174" s="251" t="s">
        <v>0</v>
      </c>
      <c r="H174" s="692">
        <v>0</v>
      </c>
      <c r="I174" s="692">
        <v>0</v>
      </c>
      <c r="J174" s="692">
        <v>0</v>
      </c>
      <c r="K174" s="692">
        <v>0</v>
      </c>
      <c r="L174" s="692">
        <v>0</v>
      </c>
      <c r="M174" s="129">
        <v>0</v>
      </c>
      <c r="N174" s="129">
        <v>0</v>
      </c>
      <c r="O174" s="630">
        <v>0</v>
      </c>
      <c r="P174" s="631">
        <v>0</v>
      </c>
      <c r="Q174" s="161" t="s">
        <v>601</v>
      </c>
      <c r="R174" s="52"/>
    </row>
    <row r="175" spans="2:18" ht="28.9">
      <c r="B175" s="30"/>
      <c r="C175" s="173" t="s">
        <v>783</v>
      </c>
      <c r="D175" s="11" t="s">
        <v>776</v>
      </c>
      <c r="E175" s="164" t="s">
        <v>611</v>
      </c>
      <c r="F175" s="164" t="s">
        <v>605</v>
      </c>
      <c r="G175" s="251" t="s">
        <v>0</v>
      </c>
      <c r="H175" s="692">
        <v>0</v>
      </c>
      <c r="I175" s="692">
        <v>0</v>
      </c>
      <c r="J175" s="692">
        <v>0</v>
      </c>
      <c r="K175" s="692">
        <v>0</v>
      </c>
      <c r="L175" s="692">
        <v>0</v>
      </c>
      <c r="M175" s="129">
        <v>0</v>
      </c>
      <c r="N175" s="129">
        <v>0</v>
      </c>
      <c r="O175" s="630">
        <v>0</v>
      </c>
      <c r="P175" s="631">
        <v>0</v>
      </c>
      <c r="Q175" s="161" t="s">
        <v>601</v>
      </c>
      <c r="R175" s="52"/>
    </row>
    <row r="176" spans="2:18" ht="28.9">
      <c r="B176" s="30"/>
      <c r="C176" s="173" t="s">
        <v>784</v>
      </c>
      <c r="D176" s="11" t="s">
        <v>776</v>
      </c>
      <c r="E176" s="164" t="s">
        <v>611</v>
      </c>
      <c r="F176" s="164" t="s">
        <v>607</v>
      </c>
      <c r="G176" s="251" t="s">
        <v>0</v>
      </c>
      <c r="H176" s="692">
        <v>0</v>
      </c>
      <c r="I176" s="692">
        <v>0</v>
      </c>
      <c r="J176" s="692">
        <v>0</v>
      </c>
      <c r="K176" s="692">
        <v>0</v>
      </c>
      <c r="L176" s="692">
        <v>0</v>
      </c>
      <c r="M176" s="129">
        <v>0</v>
      </c>
      <c r="N176" s="129">
        <v>0</v>
      </c>
      <c r="O176" s="630">
        <v>0</v>
      </c>
      <c r="P176" s="631">
        <v>0</v>
      </c>
      <c r="Q176" s="161" t="s">
        <v>601</v>
      </c>
      <c r="R176" s="52"/>
    </row>
    <row r="177" spans="2:18" ht="28.9">
      <c r="B177" s="30"/>
      <c r="C177" s="173" t="s">
        <v>785</v>
      </c>
      <c r="D177" s="11" t="s">
        <v>776</v>
      </c>
      <c r="E177" s="164" t="s">
        <v>611</v>
      </c>
      <c r="F177" s="164" t="s">
        <v>609</v>
      </c>
      <c r="G177" s="251" t="s">
        <v>0</v>
      </c>
      <c r="H177" s="690">
        <v>0</v>
      </c>
      <c r="I177" s="690">
        <v>0</v>
      </c>
      <c r="J177" s="690">
        <v>0</v>
      </c>
      <c r="K177" s="690">
        <v>0</v>
      </c>
      <c r="L177" s="690">
        <v>0</v>
      </c>
      <c r="M177" s="690">
        <v>0</v>
      </c>
      <c r="N177" s="690">
        <v>0</v>
      </c>
      <c r="O177" s="630">
        <v>0</v>
      </c>
      <c r="P177" s="631">
        <v>0</v>
      </c>
      <c r="Q177" s="161" t="s">
        <v>601</v>
      </c>
      <c r="R177" s="52"/>
    </row>
    <row r="178" spans="2:18" ht="28.9">
      <c r="B178" s="30"/>
      <c r="C178" s="174" t="s">
        <v>786</v>
      </c>
      <c r="D178" s="11" t="s">
        <v>787</v>
      </c>
      <c r="E178" s="164" t="s">
        <v>599</v>
      </c>
      <c r="F178" s="164" t="s">
        <v>600</v>
      </c>
      <c r="G178" s="251" t="s">
        <v>0</v>
      </c>
      <c r="H178" s="692">
        <v>1</v>
      </c>
      <c r="I178" s="692">
        <v>1</v>
      </c>
      <c r="J178" s="692">
        <v>2</v>
      </c>
      <c r="K178" s="692">
        <v>0</v>
      </c>
      <c r="L178" s="692">
        <v>4</v>
      </c>
      <c r="M178" s="129">
        <v>3</v>
      </c>
      <c r="N178" s="129">
        <v>7</v>
      </c>
      <c r="O178" s="630">
        <v>4.2329082349919291</v>
      </c>
      <c r="P178" s="631">
        <v>4.2326224795062197</v>
      </c>
      <c r="Q178" s="161" t="s">
        <v>601</v>
      </c>
      <c r="R178" s="52"/>
    </row>
    <row r="179" spans="2:18" ht="28.9">
      <c r="B179" s="30"/>
      <c r="C179" s="174" t="s">
        <v>788</v>
      </c>
      <c r="D179" s="11" t="s">
        <v>787</v>
      </c>
      <c r="E179" s="164" t="s">
        <v>599</v>
      </c>
      <c r="F179" s="164" t="s">
        <v>603</v>
      </c>
      <c r="G179" s="251" t="s">
        <v>0</v>
      </c>
      <c r="H179" s="692">
        <v>0</v>
      </c>
      <c r="I179" s="692">
        <v>0</v>
      </c>
      <c r="J179" s="692">
        <v>0</v>
      </c>
      <c r="K179" s="692">
        <v>0</v>
      </c>
      <c r="L179" s="692">
        <v>0</v>
      </c>
      <c r="M179" s="129">
        <v>0</v>
      </c>
      <c r="N179" s="129">
        <v>0</v>
      </c>
      <c r="O179" s="630">
        <v>0</v>
      </c>
      <c r="P179" s="631">
        <v>0</v>
      </c>
      <c r="Q179" s="161" t="s">
        <v>601</v>
      </c>
      <c r="R179" s="52"/>
    </row>
    <row r="180" spans="2:18" ht="28.9">
      <c r="B180" s="30"/>
      <c r="C180" s="173" t="s">
        <v>789</v>
      </c>
      <c r="D180" s="11" t="s">
        <v>787</v>
      </c>
      <c r="E180" s="164" t="s">
        <v>599</v>
      </c>
      <c r="F180" s="164" t="s">
        <v>605</v>
      </c>
      <c r="G180" s="251" t="s">
        <v>0</v>
      </c>
      <c r="H180" s="692">
        <v>1</v>
      </c>
      <c r="I180" s="692">
        <v>2</v>
      </c>
      <c r="J180" s="692">
        <v>0</v>
      </c>
      <c r="K180" s="692">
        <v>0</v>
      </c>
      <c r="L180" s="692">
        <v>1</v>
      </c>
      <c r="M180" s="129">
        <v>0</v>
      </c>
      <c r="N180" s="129">
        <v>4</v>
      </c>
      <c r="O180" s="630">
        <v>2.1394721982580234</v>
      </c>
      <c r="P180" s="631">
        <v>1.9734480477956973</v>
      </c>
      <c r="Q180" s="161" t="s">
        <v>601</v>
      </c>
      <c r="R180" s="52"/>
    </row>
    <row r="181" spans="2:18" ht="28.9">
      <c r="B181" s="30"/>
      <c r="C181" s="173" t="s">
        <v>790</v>
      </c>
      <c r="D181" s="11" t="s">
        <v>787</v>
      </c>
      <c r="E181" s="164" t="s">
        <v>599</v>
      </c>
      <c r="F181" s="164" t="s">
        <v>607</v>
      </c>
      <c r="G181" s="251" t="s">
        <v>0</v>
      </c>
      <c r="H181" s="692">
        <v>2</v>
      </c>
      <c r="I181" s="692">
        <v>1</v>
      </c>
      <c r="J181" s="692">
        <v>1</v>
      </c>
      <c r="K181" s="692">
        <v>1</v>
      </c>
      <c r="L181" s="692">
        <v>2</v>
      </c>
      <c r="M181" s="129">
        <v>0</v>
      </c>
      <c r="N181" s="129">
        <v>2</v>
      </c>
      <c r="O181" s="630">
        <v>3.4304196585649618</v>
      </c>
      <c r="P181" s="631">
        <v>3.1421469276082767</v>
      </c>
      <c r="Q181" s="161" t="s">
        <v>601</v>
      </c>
      <c r="R181" s="52"/>
    </row>
    <row r="182" spans="2:18" ht="28.9">
      <c r="B182" s="30"/>
      <c r="C182" s="173" t="s">
        <v>791</v>
      </c>
      <c r="D182" s="11" t="s">
        <v>787</v>
      </c>
      <c r="E182" s="164" t="s">
        <v>599</v>
      </c>
      <c r="F182" s="164" t="s">
        <v>609</v>
      </c>
      <c r="G182" s="251" t="s">
        <v>0</v>
      </c>
      <c r="H182" s="690">
        <v>4</v>
      </c>
      <c r="I182" s="690">
        <v>4</v>
      </c>
      <c r="J182" s="690">
        <v>3</v>
      </c>
      <c r="K182" s="690">
        <v>1</v>
      </c>
      <c r="L182" s="690">
        <v>7</v>
      </c>
      <c r="M182" s="690">
        <v>3</v>
      </c>
      <c r="N182" s="690">
        <v>13</v>
      </c>
      <c r="O182" s="630">
        <v>9.8028000918149143</v>
      </c>
      <c r="P182" s="631">
        <v>9.3482174549101931</v>
      </c>
      <c r="Q182" s="161" t="s">
        <v>601</v>
      </c>
      <c r="R182" s="52"/>
    </row>
    <row r="183" spans="2:18" ht="28.9">
      <c r="B183" s="30"/>
      <c r="C183" s="173" t="s">
        <v>792</v>
      </c>
      <c r="D183" s="11" t="s">
        <v>787</v>
      </c>
      <c r="E183" s="164" t="s">
        <v>611</v>
      </c>
      <c r="F183" s="164" t="s">
        <v>600</v>
      </c>
      <c r="G183" s="251" t="s">
        <v>0</v>
      </c>
      <c r="H183" s="692">
        <v>0</v>
      </c>
      <c r="I183" s="692">
        <v>0</v>
      </c>
      <c r="J183" s="692">
        <v>0</v>
      </c>
      <c r="K183" s="692">
        <v>1</v>
      </c>
      <c r="L183" s="692">
        <v>1</v>
      </c>
      <c r="M183" s="129">
        <v>0</v>
      </c>
      <c r="N183" s="129">
        <v>0</v>
      </c>
      <c r="O183" s="630">
        <v>3.5003523918870336E-2</v>
      </c>
      <c r="P183" s="631">
        <v>3.5003523918870336E-2</v>
      </c>
      <c r="Q183" s="161" t="s">
        <v>601</v>
      </c>
      <c r="R183" s="52"/>
    </row>
    <row r="184" spans="2:18" ht="28.9">
      <c r="B184" s="30"/>
      <c r="C184" s="173" t="s">
        <v>793</v>
      </c>
      <c r="D184" s="11" t="s">
        <v>787</v>
      </c>
      <c r="E184" s="164" t="s">
        <v>611</v>
      </c>
      <c r="F184" s="164" t="s">
        <v>603</v>
      </c>
      <c r="G184" s="251" t="s">
        <v>0</v>
      </c>
      <c r="H184" s="692">
        <v>0</v>
      </c>
      <c r="I184" s="692">
        <v>0</v>
      </c>
      <c r="J184" s="692">
        <v>0</v>
      </c>
      <c r="K184" s="692">
        <v>0</v>
      </c>
      <c r="L184" s="692">
        <v>0</v>
      </c>
      <c r="M184" s="129">
        <v>0</v>
      </c>
      <c r="N184" s="129">
        <v>0</v>
      </c>
      <c r="O184" s="630">
        <v>0</v>
      </c>
      <c r="P184" s="631">
        <v>0</v>
      </c>
      <c r="Q184" s="161" t="s">
        <v>601</v>
      </c>
      <c r="R184" s="52"/>
    </row>
    <row r="185" spans="2:18" ht="28.9">
      <c r="B185" s="30"/>
      <c r="C185" s="173" t="s">
        <v>794</v>
      </c>
      <c r="D185" s="11" t="s">
        <v>787</v>
      </c>
      <c r="E185" s="164" t="s">
        <v>611</v>
      </c>
      <c r="F185" s="164" t="s">
        <v>605</v>
      </c>
      <c r="G185" s="251" t="s">
        <v>0</v>
      </c>
      <c r="H185" s="692">
        <v>0</v>
      </c>
      <c r="I185" s="692">
        <v>0</v>
      </c>
      <c r="J185" s="692">
        <v>0</v>
      </c>
      <c r="K185" s="692">
        <v>0</v>
      </c>
      <c r="L185" s="692">
        <v>0</v>
      </c>
      <c r="M185" s="129">
        <v>0</v>
      </c>
      <c r="N185" s="129">
        <v>0</v>
      </c>
      <c r="O185" s="630">
        <v>0</v>
      </c>
      <c r="P185" s="631">
        <v>0</v>
      </c>
      <c r="Q185" s="161" t="s">
        <v>601</v>
      </c>
      <c r="R185" s="52"/>
    </row>
    <row r="186" spans="2:18" ht="28.9">
      <c r="B186" s="30"/>
      <c r="C186" s="173" t="s">
        <v>795</v>
      </c>
      <c r="D186" s="11" t="s">
        <v>787</v>
      </c>
      <c r="E186" s="164" t="s">
        <v>611</v>
      </c>
      <c r="F186" s="164" t="s">
        <v>607</v>
      </c>
      <c r="G186" s="251" t="s">
        <v>0</v>
      </c>
      <c r="H186" s="692">
        <v>0</v>
      </c>
      <c r="I186" s="692">
        <v>0</v>
      </c>
      <c r="J186" s="692">
        <v>0</v>
      </c>
      <c r="K186" s="692">
        <v>0</v>
      </c>
      <c r="L186" s="692">
        <v>0</v>
      </c>
      <c r="M186" s="129">
        <v>0</v>
      </c>
      <c r="N186" s="129">
        <v>0</v>
      </c>
      <c r="O186" s="630">
        <v>0</v>
      </c>
      <c r="P186" s="631">
        <v>0</v>
      </c>
      <c r="Q186" s="161" t="s">
        <v>601</v>
      </c>
      <c r="R186" s="52"/>
    </row>
    <row r="187" spans="2:18" ht="28.9">
      <c r="B187" s="30"/>
      <c r="C187" s="173" t="s">
        <v>796</v>
      </c>
      <c r="D187" s="11" t="s">
        <v>787</v>
      </c>
      <c r="E187" s="164" t="s">
        <v>611</v>
      </c>
      <c r="F187" s="164" t="s">
        <v>609</v>
      </c>
      <c r="G187" s="251" t="s">
        <v>0</v>
      </c>
      <c r="H187" s="690">
        <v>0</v>
      </c>
      <c r="I187" s="690">
        <v>0</v>
      </c>
      <c r="J187" s="690">
        <v>0</v>
      </c>
      <c r="K187" s="690">
        <v>1</v>
      </c>
      <c r="L187" s="690">
        <v>1</v>
      </c>
      <c r="M187" s="690">
        <v>0</v>
      </c>
      <c r="N187" s="690">
        <v>0</v>
      </c>
      <c r="O187" s="630">
        <v>3.5003523918870336E-2</v>
      </c>
      <c r="P187" s="631">
        <v>3.5003523918870336E-2</v>
      </c>
      <c r="Q187" s="161" t="s">
        <v>601</v>
      </c>
      <c r="R187" s="52"/>
    </row>
    <row r="188" spans="2:18" ht="15" customHeight="1">
      <c r="B188" s="30"/>
      <c r="C188" s="174" t="s">
        <v>797</v>
      </c>
      <c r="D188" s="11" t="s">
        <v>798</v>
      </c>
      <c r="E188" s="164" t="s">
        <v>599</v>
      </c>
      <c r="F188" s="164" t="s">
        <v>600</v>
      </c>
      <c r="G188" s="251" t="s">
        <v>0</v>
      </c>
      <c r="H188" s="68">
        <v>2</v>
      </c>
      <c r="I188" s="68">
        <v>1</v>
      </c>
      <c r="J188" s="68">
        <v>1</v>
      </c>
      <c r="K188" s="68">
        <v>8</v>
      </c>
      <c r="L188" s="68">
        <v>2</v>
      </c>
      <c r="M188" s="103">
        <v>8</v>
      </c>
      <c r="N188" s="150">
        <v>6</v>
      </c>
      <c r="O188" s="630">
        <v>4.023898890613701</v>
      </c>
      <c r="P188" s="631">
        <v>4.023856201270319</v>
      </c>
      <c r="Q188" s="161" t="s">
        <v>601</v>
      </c>
      <c r="R188" s="52"/>
    </row>
    <row r="189" spans="2:18" ht="15" customHeight="1">
      <c r="B189" s="30"/>
      <c r="C189" s="174" t="s">
        <v>799</v>
      </c>
      <c r="D189" s="11" t="s">
        <v>798</v>
      </c>
      <c r="E189" s="164" t="s">
        <v>599</v>
      </c>
      <c r="F189" s="164" t="s">
        <v>603</v>
      </c>
      <c r="G189" s="251" t="s">
        <v>0</v>
      </c>
      <c r="H189" s="68">
        <v>0</v>
      </c>
      <c r="I189" s="68">
        <v>0</v>
      </c>
      <c r="J189" s="68">
        <v>0</v>
      </c>
      <c r="K189" s="68">
        <v>0</v>
      </c>
      <c r="L189" s="68">
        <v>0</v>
      </c>
      <c r="M189" s="103">
        <v>0</v>
      </c>
      <c r="N189" s="150">
        <v>0</v>
      </c>
      <c r="O189" s="630">
        <v>0</v>
      </c>
      <c r="P189" s="631">
        <v>0</v>
      </c>
      <c r="Q189" s="161" t="s">
        <v>601</v>
      </c>
      <c r="R189" s="52"/>
    </row>
    <row r="190" spans="2:18" ht="15" customHeight="1">
      <c r="B190" s="30"/>
      <c r="C190" s="173" t="s">
        <v>800</v>
      </c>
      <c r="D190" s="11" t="s">
        <v>798</v>
      </c>
      <c r="E190" s="164" t="s">
        <v>599</v>
      </c>
      <c r="F190" s="164" t="s">
        <v>605</v>
      </c>
      <c r="G190" s="251" t="s">
        <v>0</v>
      </c>
      <c r="H190" s="68">
        <v>0</v>
      </c>
      <c r="I190" s="68">
        <v>1</v>
      </c>
      <c r="J190" s="68">
        <v>0</v>
      </c>
      <c r="K190" s="68">
        <v>0</v>
      </c>
      <c r="L190" s="68">
        <v>0</v>
      </c>
      <c r="M190" s="103">
        <v>1</v>
      </c>
      <c r="N190" s="150">
        <v>2</v>
      </c>
      <c r="O190" s="630">
        <v>0.40137565236909423</v>
      </c>
      <c r="P190" s="631">
        <v>0.33032158541371548</v>
      </c>
      <c r="Q190" s="161" t="s">
        <v>601</v>
      </c>
      <c r="R190" s="52"/>
    </row>
    <row r="191" spans="2:18" ht="15" customHeight="1">
      <c r="B191" s="30"/>
      <c r="C191" s="173" t="s">
        <v>801</v>
      </c>
      <c r="D191" s="11" t="s">
        <v>798</v>
      </c>
      <c r="E191" s="164" t="s">
        <v>599</v>
      </c>
      <c r="F191" s="164" t="s">
        <v>607</v>
      </c>
      <c r="G191" s="251" t="s">
        <v>0</v>
      </c>
      <c r="H191" s="68">
        <v>1</v>
      </c>
      <c r="I191" s="68">
        <v>0</v>
      </c>
      <c r="J191" s="68">
        <v>1</v>
      </c>
      <c r="K191" s="68">
        <v>2</v>
      </c>
      <c r="L191" s="68">
        <v>1</v>
      </c>
      <c r="M191" s="103">
        <v>1</v>
      </c>
      <c r="N191" s="150">
        <v>2</v>
      </c>
      <c r="O191" s="630">
        <v>1.4853295189105029</v>
      </c>
      <c r="P191" s="631">
        <v>1.3707354305300459</v>
      </c>
      <c r="Q191" s="161" t="s">
        <v>601</v>
      </c>
      <c r="R191" s="52"/>
    </row>
    <row r="192" spans="2:18" ht="28.9">
      <c r="B192" s="30"/>
      <c r="C192" s="173" t="s">
        <v>802</v>
      </c>
      <c r="D192" s="11" t="s">
        <v>798</v>
      </c>
      <c r="E192" s="164" t="s">
        <v>599</v>
      </c>
      <c r="F192" s="164" t="s">
        <v>609</v>
      </c>
      <c r="G192" s="251" t="s">
        <v>0</v>
      </c>
      <c r="H192" s="690">
        <v>3</v>
      </c>
      <c r="I192" s="690">
        <v>2</v>
      </c>
      <c r="J192" s="690">
        <v>2</v>
      </c>
      <c r="K192" s="690">
        <v>10</v>
      </c>
      <c r="L192" s="690">
        <v>3</v>
      </c>
      <c r="M192" s="690">
        <v>10</v>
      </c>
      <c r="N192" s="693">
        <v>10</v>
      </c>
      <c r="O192" s="630">
        <v>5.9106040618932978</v>
      </c>
      <c r="P192" s="631">
        <v>5.7249132172140804</v>
      </c>
      <c r="Q192" s="161" t="s">
        <v>601</v>
      </c>
      <c r="R192" s="52"/>
    </row>
    <row r="193" spans="2:18" ht="28.9">
      <c r="B193" s="30"/>
      <c r="C193" s="173" t="s">
        <v>803</v>
      </c>
      <c r="D193" s="11" t="s">
        <v>798</v>
      </c>
      <c r="E193" s="164" t="s">
        <v>611</v>
      </c>
      <c r="F193" s="164" t="s">
        <v>600</v>
      </c>
      <c r="G193" s="251" t="s">
        <v>0</v>
      </c>
      <c r="H193" s="692">
        <v>0</v>
      </c>
      <c r="I193" s="692">
        <v>0</v>
      </c>
      <c r="J193" s="692">
        <v>0</v>
      </c>
      <c r="K193" s="692">
        <v>0</v>
      </c>
      <c r="L193" s="692">
        <v>0</v>
      </c>
      <c r="M193" s="129">
        <v>0</v>
      </c>
      <c r="N193" s="129">
        <v>0</v>
      </c>
      <c r="O193" s="630">
        <v>0</v>
      </c>
      <c r="P193" s="631">
        <v>0</v>
      </c>
      <c r="Q193" s="161" t="s">
        <v>601</v>
      </c>
      <c r="R193" s="52"/>
    </row>
    <row r="194" spans="2:18" ht="28.9">
      <c r="B194" s="30"/>
      <c r="C194" s="173" t="s">
        <v>804</v>
      </c>
      <c r="D194" s="11" t="s">
        <v>798</v>
      </c>
      <c r="E194" s="164" t="s">
        <v>611</v>
      </c>
      <c r="F194" s="164" t="s">
        <v>603</v>
      </c>
      <c r="G194" s="251" t="s">
        <v>0</v>
      </c>
      <c r="H194" s="692">
        <v>0</v>
      </c>
      <c r="I194" s="692">
        <v>0</v>
      </c>
      <c r="J194" s="692">
        <v>0</v>
      </c>
      <c r="K194" s="692">
        <v>0</v>
      </c>
      <c r="L194" s="692">
        <v>0</v>
      </c>
      <c r="M194" s="129">
        <v>0</v>
      </c>
      <c r="N194" s="129">
        <v>0</v>
      </c>
      <c r="O194" s="630">
        <v>0</v>
      </c>
      <c r="P194" s="631">
        <v>0</v>
      </c>
      <c r="Q194" s="161" t="s">
        <v>601</v>
      </c>
      <c r="R194" s="52"/>
    </row>
    <row r="195" spans="2:18" ht="28.9">
      <c r="B195" s="30"/>
      <c r="C195" s="173" t="s">
        <v>805</v>
      </c>
      <c r="D195" s="11" t="s">
        <v>798</v>
      </c>
      <c r="E195" s="164" t="s">
        <v>611</v>
      </c>
      <c r="F195" s="164" t="s">
        <v>605</v>
      </c>
      <c r="G195" s="251" t="s">
        <v>0</v>
      </c>
      <c r="H195" s="692">
        <v>0</v>
      </c>
      <c r="I195" s="692">
        <v>0</v>
      </c>
      <c r="J195" s="692">
        <v>0</v>
      </c>
      <c r="K195" s="692">
        <v>0</v>
      </c>
      <c r="L195" s="692">
        <v>0</v>
      </c>
      <c r="M195" s="129">
        <v>0</v>
      </c>
      <c r="N195" s="129">
        <v>0</v>
      </c>
      <c r="O195" s="630">
        <v>0</v>
      </c>
      <c r="P195" s="631">
        <v>0</v>
      </c>
      <c r="Q195" s="161" t="s">
        <v>601</v>
      </c>
      <c r="R195" s="52"/>
    </row>
    <row r="196" spans="2:18" ht="28.9">
      <c r="B196" s="30"/>
      <c r="C196" s="173" t="s">
        <v>806</v>
      </c>
      <c r="D196" s="11" t="s">
        <v>798</v>
      </c>
      <c r="E196" s="164" t="s">
        <v>611</v>
      </c>
      <c r="F196" s="164" t="s">
        <v>607</v>
      </c>
      <c r="G196" s="251" t="s">
        <v>0</v>
      </c>
      <c r="H196" s="692">
        <v>0</v>
      </c>
      <c r="I196" s="692">
        <v>0</v>
      </c>
      <c r="J196" s="692">
        <v>0</v>
      </c>
      <c r="K196" s="692">
        <v>0</v>
      </c>
      <c r="L196" s="692">
        <v>0</v>
      </c>
      <c r="M196" s="129">
        <v>0</v>
      </c>
      <c r="N196" s="129">
        <v>0</v>
      </c>
      <c r="O196" s="630">
        <v>0</v>
      </c>
      <c r="P196" s="631">
        <v>0</v>
      </c>
      <c r="Q196" s="161" t="s">
        <v>601</v>
      </c>
      <c r="R196" s="52"/>
    </row>
    <row r="197" spans="2:18" ht="28.9">
      <c r="B197" s="30"/>
      <c r="C197" s="173" t="s">
        <v>807</v>
      </c>
      <c r="D197" s="11" t="s">
        <v>798</v>
      </c>
      <c r="E197" s="164" t="s">
        <v>611</v>
      </c>
      <c r="F197" s="164" t="s">
        <v>609</v>
      </c>
      <c r="G197" s="251" t="s">
        <v>0</v>
      </c>
      <c r="H197" s="690">
        <v>0</v>
      </c>
      <c r="I197" s="690">
        <v>0</v>
      </c>
      <c r="J197" s="690">
        <v>0</v>
      </c>
      <c r="K197" s="690">
        <v>0</v>
      </c>
      <c r="L197" s="690">
        <v>0</v>
      </c>
      <c r="M197" s="690">
        <v>0</v>
      </c>
      <c r="N197" s="690">
        <v>0</v>
      </c>
      <c r="O197" s="630">
        <v>0</v>
      </c>
      <c r="P197" s="631">
        <v>0</v>
      </c>
      <c r="Q197" s="161" t="s">
        <v>601</v>
      </c>
      <c r="R197" s="52"/>
    </row>
    <row r="198" spans="2:18">
      <c r="B198" s="30"/>
      <c r="C198" s="174" t="s">
        <v>808</v>
      </c>
      <c r="D198" s="11" t="s">
        <v>809</v>
      </c>
      <c r="E198" s="164" t="s">
        <v>599</v>
      </c>
      <c r="F198" s="164" t="s">
        <v>600</v>
      </c>
      <c r="G198" s="251" t="s">
        <v>0</v>
      </c>
      <c r="H198" s="692">
        <v>4</v>
      </c>
      <c r="I198" s="692">
        <v>4</v>
      </c>
      <c r="J198" s="692">
        <v>0</v>
      </c>
      <c r="K198" s="692">
        <v>6</v>
      </c>
      <c r="L198" s="692">
        <v>2</v>
      </c>
      <c r="M198" s="129">
        <v>2</v>
      </c>
      <c r="N198" s="129">
        <v>7</v>
      </c>
      <c r="O198" s="630">
        <v>5.9332852244146537</v>
      </c>
      <c r="P198" s="631">
        <v>5.9331686737103846</v>
      </c>
      <c r="Q198" s="161" t="s">
        <v>601</v>
      </c>
      <c r="R198" s="52"/>
    </row>
    <row r="199" spans="2:18">
      <c r="B199" s="30"/>
      <c r="C199" s="174" t="s">
        <v>810</v>
      </c>
      <c r="D199" s="11" t="s">
        <v>809</v>
      </c>
      <c r="E199" s="164" t="s">
        <v>599</v>
      </c>
      <c r="F199" s="164" t="s">
        <v>603</v>
      </c>
      <c r="G199" s="251" t="s">
        <v>0</v>
      </c>
      <c r="H199" s="692">
        <v>0</v>
      </c>
      <c r="I199" s="692">
        <v>0</v>
      </c>
      <c r="J199" s="692">
        <v>0</v>
      </c>
      <c r="K199" s="692">
        <v>0</v>
      </c>
      <c r="L199" s="692">
        <v>0</v>
      </c>
      <c r="M199" s="129">
        <v>0</v>
      </c>
      <c r="N199" s="129">
        <v>0</v>
      </c>
      <c r="O199" s="630">
        <v>0</v>
      </c>
      <c r="P199" s="631">
        <v>0</v>
      </c>
      <c r="Q199" s="161" t="s">
        <v>601</v>
      </c>
      <c r="R199" s="52"/>
    </row>
    <row r="200" spans="2:18">
      <c r="B200" s="30"/>
      <c r="C200" s="173" t="s">
        <v>811</v>
      </c>
      <c r="D200" s="11" t="s">
        <v>809</v>
      </c>
      <c r="E200" s="164" t="s">
        <v>599</v>
      </c>
      <c r="F200" s="164" t="s">
        <v>605</v>
      </c>
      <c r="G200" s="251" t="s">
        <v>0</v>
      </c>
      <c r="H200" s="692">
        <v>0</v>
      </c>
      <c r="I200" s="692">
        <v>0</v>
      </c>
      <c r="J200" s="692">
        <v>0</v>
      </c>
      <c r="K200" s="692">
        <v>0</v>
      </c>
      <c r="L200" s="692">
        <v>0</v>
      </c>
      <c r="M200" s="129">
        <v>1</v>
      </c>
      <c r="N200" s="129">
        <v>1</v>
      </c>
      <c r="O200" s="630">
        <v>0.54795958274171952</v>
      </c>
      <c r="P200" s="631">
        <v>0.5472066350568866</v>
      </c>
      <c r="Q200" s="161" t="s">
        <v>601</v>
      </c>
      <c r="R200" s="52"/>
    </row>
    <row r="201" spans="2:18">
      <c r="B201" s="30"/>
      <c r="C201" s="173" t="s">
        <v>812</v>
      </c>
      <c r="D201" s="11" t="s">
        <v>809</v>
      </c>
      <c r="E201" s="164" t="s">
        <v>599</v>
      </c>
      <c r="F201" s="164" t="s">
        <v>607</v>
      </c>
      <c r="G201" s="251" t="s">
        <v>0</v>
      </c>
      <c r="H201" s="692">
        <v>2</v>
      </c>
      <c r="I201" s="692">
        <v>3</v>
      </c>
      <c r="J201" s="692">
        <v>1</v>
      </c>
      <c r="K201" s="692">
        <v>1</v>
      </c>
      <c r="L201" s="692">
        <v>0</v>
      </c>
      <c r="M201" s="129">
        <v>1</v>
      </c>
      <c r="N201" s="129">
        <v>2</v>
      </c>
      <c r="O201" s="630">
        <v>1.8175493768572415</v>
      </c>
      <c r="P201" s="631">
        <v>1.8123801648411479</v>
      </c>
      <c r="Q201" s="161" t="s">
        <v>601</v>
      </c>
      <c r="R201" s="52"/>
    </row>
    <row r="202" spans="2:18">
      <c r="B202" s="30"/>
      <c r="C202" s="173" t="s">
        <v>813</v>
      </c>
      <c r="D202" s="11" t="s">
        <v>809</v>
      </c>
      <c r="E202" s="164" t="s">
        <v>599</v>
      </c>
      <c r="F202" s="164" t="s">
        <v>609</v>
      </c>
      <c r="G202" s="251" t="s">
        <v>0</v>
      </c>
      <c r="H202" s="690">
        <v>6</v>
      </c>
      <c r="I202" s="690">
        <v>7</v>
      </c>
      <c r="J202" s="690">
        <v>1</v>
      </c>
      <c r="K202" s="690">
        <v>7</v>
      </c>
      <c r="L202" s="690">
        <v>2</v>
      </c>
      <c r="M202" s="690">
        <v>4</v>
      </c>
      <c r="N202" s="690">
        <v>10</v>
      </c>
      <c r="O202" s="630">
        <v>8.2987941840136141</v>
      </c>
      <c r="P202" s="631">
        <v>8.2927554736084197</v>
      </c>
      <c r="Q202" s="161" t="s">
        <v>601</v>
      </c>
      <c r="R202" s="52"/>
    </row>
    <row r="203" spans="2:18">
      <c r="B203" s="30"/>
      <c r="C203" s="173" t="s">
        <v>814</v>
      </c>
      <c r="D203" s="11" t="s">
        <v>809</v>
      </c>
      <c r="E203" s="164" t="s">
        <v>611</v>
      </c>
      <c r="F203" s="164" t="s">
        <v>600</v>
      </c>
      <c r="G203" s="251" t="s">
        <v>0</v>
      </c>
      <c r="H203" s="692">
        <v>0</v>
      </c>
      <c r="I203" s="692">
        <v>0</v>
      </c>
      <c r="J203" s="692">
        <v>1</v>
      </c>
      <c r="K203" s="692">
        <v>0</v>
      </c>
      <c r="L203" s="692">
        <v>0</v>
      </c>
      <c r="M203" s="129">
        <v>0</v>
      </c>
      <c r="N203" s="129">
        <v>0</v>
      </c>
      <c r="O203" s="630">
        <v>3.5003523918870336E-2</v>
      </c>
      <c r="P203" s="631">
        <v>3.5003523918870336E-2</v>
      </c>
      <c r="Q203" s="161" t="s">
        <v>601</v>
      </c>
      <c r="R203" s="52"/>
    </row>
    <row r="204" spans="2:18">
      <c r="B204" s="30"/>
      <c r="C204" s="173" t="s">
        <v>815</v>
      </c>
      <c r="D204" s="11" t="s">
        <v>809</v>
      </c>
      <c r="E204" s="164" t="s">
        <v>611</v>
      </c>
      <c r="F204" s="164" t="s">
        <v>603</v>
      </c>
      <c r="G204" s="251" t="s">
        <v>0</v>
      </c>
      <c r="H204" s="692">
        <v>0</v>
      </c>
      <c r="I204" s="692">
        <v>0</v>
      </c>
      <c r="J204" s="692">
        <v>0</v>
      </c>
      <c r="K204" s="692">
        <v>0</v>
      </c>
      <c r="L204" s="692">
        <v>0</v>
      </c>
      <c r="M204" s="129">
        <v>0</v>
      </c>
      <c r="N204" s="129">
        <v>0</v>
      </c>
      <c r="O204" s="630">
        <v>0</v>
      </c>
      <c r="P204" s="631">
        <v>0</v>
      </c>
      <c r="Q204" s="161" t="s">
        <v>601</v>
      </c>
      <c r="R204" s="52"/>
    </row>
    <row r="205" spans="2:18">
      <c r="B205" s="30"/>
      <c r="C205" s="173" t="s">
        <v>816</v>
      </c>
      <c r="D205" s="11" t="s">
        <v>809</v>
      </c>
      <c r="E205" s="164" t="s">
        <v>611</v>
      </c>
      <c r="F205" s="164" t="s">
        <v>605</v>
      </c>
      <c r="G205" s="251" t="s">
        <v>0</v>
      </c>
      <c r="H205" s="692">
        <v>0</v>
      </c>
      <c r="I205" s="692">
        <v>0</v>
      </c>
      <c r="J205" s="692">
        <v>0</v>
      </c>
      <c r="K205" s="692">
        <v>0</v>
      </c>
      <c r="L205" s="692">
        <v>0</v>
      </c>
      <c r="M205" s="129">
        <v>0</v>
      </c>
      <c r="N205" s="129">
        <v>0</v>
      </c>
      <c r="O205" s="630">
        <v>0</v>
      </c>
      <c r="P205" s="631">
        <v>0</v>
      </c>
      <c r="Q205" s="161" t="s">
        <v>601</v>
      </c>
      <c r="R205" s="52"/>
    </row>
    <row r="206" spans="2:18">
      <c r="B206" s="30"/>
      <c r="C206" s="173" t="s">
        <v>817</v>
      </c>
      <c r="D206" s="11" t="s">
        <v>809</v>
      </c>
      <c r="E206" s="164" t="s">
        <v>611</v>
      </c>
      <c r="F206" s="164" t="s">
        <v>607</v>
      </c>
      <c r="G206" s="251" t="s">
        <v>0</v>
      </c>
      <c r="H206" s="692">
        <v>0</v>
      </c>
      <c r="I206" s="692">
        <v>0</v>
      </c>
      <c r="J206" s="692">
        <v>0</v>
      </c>
      <c r="K206" s="692">
        <v>1</v>
      </c>
      <c r="L206" s="692">
        <v>0</v>
      </c>
      <c r="M206" s="129">
        <v>0</v>
      </c>
      <c r="N206" s="129">
        <v>0</v>
      </c>
      <c r="O206" s="630">
        <v>3.6466319257968303E-2</v>
      </c>
      <c r="P206" s="631">
        <v>3.6466319257968303E-2</v>
      </c>
      <c r="Q206" s="161" t="s">
        <v>601</v>
      </c>
      <c r="R206" s="52"/>
    </row>
    <row r="207" spans="2:18">
      <c r="B207" s="30"/>
      <c r="C207" s="173" t="s">
        <v>818</v>
      </c>
      <c r="D207" s="11" t="s">
        <v>809</v>
      </c>
      <c r="E207" s="164" t="s">
        <v>611</v>
      </c>
      <c r="F207" s="164" t="s">
        <v>609</v>
      </c>
      <c r="G207" s="251" t="s">
        <v>0</v>
      </c>
      <c r="H207" s="690">
        <v>0</v>
      </c>
      <c r="I207" s="690">
        <v>0</v>
      </c>
      <c r="J207" s="690">
        <v>1</v>
      </c>
      <c r="K207" s="690">
        <v>1</v>
      </c>
      <c r="L207" s="690">
        <v>0</v>
      </c>
      <c r="M207" s="690">
        <v>0</v>
      </c>
      <c r="N207" s="690">
        <v>0</v>
      </c>
      <c r="O207" s="630">
        <v>7.1469843176838632E-2</v>
      </c>
      <c r="P207" s="631">
        <v>7.1469843176838632E-2</v>
      </c>
      <c r="Q207" s="161" t="s">
        <v>601</v>
      </c>
      <c r="R207" s="52"/>
    </row>
    <row r="208" spans="2:18">
      <c r="B208" s="30" t="s">
        <v>819</v>
      </c>
      <c r="C208" s="174" t="s">
        <v>820</v>
      </c>
      <c r="D208" s="9" t="s">
        <v>821</v>
      </c>
      <c r="E208" s="164" t="s">
        <v>599</v>
      </c>
      <c r="F208" s="164" t="s">
        <v>600</v>
      </c>
      <c r="G208" s="251" t="s">
        <v>0</v>
      </c>
      <c r="H208" s="692">
        <v>0</v>
      </c>
      <c r="I208" s="692">
        <v>1</v>
      </c>
      <c r="J208" s="692">
        <v>2</v>
      </c>
      <c r="K208" s="692">
        <v>1</v>
      </c>
      <c r="L208" s="692">
        <v>6</v>
      </c>
      <c r="M208" s="129">
        <v>4</v>
      </c>
      <c r="N208" s="129">
        <v>5</v>
      </c>
      <c r="O208" s="630">
        <v>5.3818969670974219</v>
      </c>
      <c r="P208" s="631">
        <v>5.3817070427638223</v>
      </c>
      <c r="Q208" s="161" t="s">
        <v>601</v>
      </c>
      <c r="R208" s="52"/>
    </row>
    <row r="209" spans="2:18">
      <c r="B209" s="30"/>
      <c r="C209" s="174" t="s">
        <v>822</v>
      </c>
      <c r="D209" s="9" t="s">
        <v>821</v>
      </c>
      <c r="E209" s="164" t="s">
        <v>599</v>
      </c>
      <c r="F209" s="164" t="s">
        <v>603</v>
      </c>
      <c r="G209" s="251" t="s">
        <v>0</v>
      </c>
      <c r="H209" s="692">
        <v>0</v>
      </c>
      <c r="I209" s="692">
        <v>0</v>
      </c>
      <c r="J209" s="692">
        <v>0</v>
      </c>
      <c r="K209" s="692">
        <v>0</v>
      </c>
      <c r="L209" s="692">
        <v>0</v>
      </c>
      <c r="M209" s="129">
        <v>0</v>
      </c>
      <c r="N209" s="129">
        <v>0</v>
      </c>
      <c r="O209" s="630">
        <v>0</v>
      </c>
      <c r="P209" s="631">
        <v>0</v>
      </c>
      <c r="Q209" s="161" t="s">
        <v>601</v>
      </c>
      <c r="R209" s="52"/>
    </row>
    <row r="210" spans="2:18">
      <c r="B210" s="30"/>
      <c r="C210" s="173" t="s">
        <v>823</v>
      </c>
      <c r="D210" s="9" t="s">
        <v>821</v>
      </c>
      <c r="E210" s="164" t="s">
        <v>599</v>
      </c>
      <c r="F210" s="164" t="s">
        <v>605</v>
      </c>
      <c r="G210" s="251" t="s">
        <v>0</v>
      </c>
      <c r="H210" s="692">
        <v>0</v>
      </c>
      <c r="I210" s="692">
        <v>0</v>
      </c>
      <c r="J210" s="692">
        <v>0</v>
      </c>
      <c r="K210" s="692">
        <v>2</v>
      </c>
      <c r="L210" s="692">
        <v>1</v>
      </c>
      <c r="M210" s="129">
        <v>0</v>
      </c>
      <c r="N210" s="129">
        <v>1</v>
      </c>
      <c r="O210" s="630">
        <v>0.5426850036635199</v>
      </c>
      <c r="P210" s="631">
        <v>0.53713628250593481</v>
      </c>
      <c r="Q210" s="161" t="s">
        <v>601</v>
      </c>
      <c r="R210" s="52"/>
    </row>
    <row r="211" spans="2:18">
      <c r="B211" s="30"/>
      <c r="C211" s="173" t="s">
        <v>824</v>
      </c>
      <c r="D211" s="9" t="s">
        <v>821</v>
      </c>
      <c r="E211" s="164" t="s">
        <v>599</v>
      </c>
      <c r="F211" s="164" t="s">
        <v>607</v>
      </c>
      <c r="G211" s="251" t="s">
        <v>0</v>
      </c>
      <c r="H211" s="692">
        <v>1</v>
      </c>
      <c r="I211" s="692">
        <v>0</v>
      </c>
      <c r="J211" s="692">
        <v>1</v>
      </c>
      <c r="K211" s="692">
        <v>0</v>
      </c>
      <c r="L211" s="692">
        <v>1</v>
      </c>
      <c r="M211" s="129">
        <v>1</v>
      </c>
      <c r="N211" s="129">
        <v>0</v>
      </c>
      <c r="O211" s="630">
        <v>0.38675539907086692</v>
      </c>
      <c r="P211" s="631">
        <v>0.34458103848578187</v>
      </c>
      <c r="Q211" s="161" t="s">
        <v>601</v>
      </c>
      <c r="R211" s="52"/>
    </row>
    <row r="212" spans="2:18">
      <c r="B212" s="30"/>
      <c r="C212" s="173" t="s">
        <v>825</v>
      </c>
      <c r="D212" s="9" t="s">
        <v>821</v>
      </c>
      <c r="E212" s="164" t="s">
        <v>599</v>
      </c>
      <c r="F212" s="164" t="s">
        <v>609</v>
      </c>
      <c r="G212" s="251" t="s">
        <v>0</v>
      </c>
      <c r="H212" s="690">
        <v>1</v>
      </c>
      <c r="I212" s="690">
        <v>1</v>
      </c>
      <c r="J212" s="690">
        <v>3</v>
      </c>
      <c r="K212" s="690">
        <v>3</v>
      </c>
      <c r="L212" s="690">
        <v>8</v>
      </c>
      <c r="M212" s="690">
        <v>5</v>
      </c>
      <c r="N212" s="690">
        <v>6</v>
      </c>
      <c r="O212" s="630">
        <v>6.3113373698318087</v>
      </c>
      <c r="P212" s="631">
        <v>6.2634243637555391</v>
      </c>
      <c r="Q212" s="161" t="s">
        <v>601</v>
      </c>
      <c r="R212" s="52"/>
    </row>
    <row r="213" spans="2:18">
      <c r="B213" s="30"/>
      <c r="C213" s="173" t="s">
        <v>826</v>
      </c>
      <c r="D213" s="9" t="s">
        <v>821</v>
      </c>
      <c r="E213" s="164" t="s">
        <v>611</v>
      </c>
      <c r="F213" s="164" t="s">
        <v>600</v>
      </c>
      <c r="G213" s="251" t="s">
        <v>0</v>
      </c>
      <c r="H213" s="692">
        <v>0</v>
      </c>
      <c r="I213" s="692">
        <v>0</v>
      </c>
      <c r="J213" s="692">
        <v>0</v>
      </c>
      <c r="K213" s="692">
        <v>0</v>
      </c>
      <c r="L213" s="692">
        <v>0</v>
      </c>
      <c r="M213" s="129">
        <v>0</v>
      </c>
      <c r="N213" s="129">
        <v>0</v>
      </c>
      <c r="O213" s="630">
        <v>0</v>
      </c>
      <c r="P213" s="631">
        <v>0</v>
      </c>
      <c r="Q213" s="161" t="s">
        <v>601</v>
      </c>
      <c r="R213" s="52"/>
    </row>
    <row r="214" spans="2:18">
      <c r="B214" s="30"/>
      <c r="C214" s="173" t="s">
        <v>827</v>
      </c>
      <c r="D214" s="9" t="s">
        <v>821</v>
      </c>
      <c r="E214" s="164" t="s">
        <v>611</v>
      </c>
      <c r="F214" s="164" t="s">
        <v>603</v>
      </c>
      <c r="G214" s="251" t="s">
        <v>0</v>
      </c>
      <c r="H214" s="692">
        <v>0</v>
      </c>
      <c r="I214" s="692">
        <v>0</v>
      </c>
      <c r="J214" s="692">
        <v>0</v>
      </c>
      <c r="K214" s="692">
        <v>0</v>
      </c>
      <c r="L214" s="692">
        <v>0</v>
      </c>
      <c r="M214" s="129">
        <v>0</v>
      </c>
      <c r="N214" s="129">
        <v>0</v>
      </c>
      <c r="O214" s="630">
        <v>0</v>
      </c>
      <c r="P214" s="631">
        <v>0</v>
      </c>
      <c r="Q214" s="161" t="s">
        <v>601</v>
      </c>
      <c r="R214" s="52"/>
    </row>
    <row r="215" spans="2:18">
      <c r="B215" s="30"/>
      <c r="C215" s="173" t="s">
        <v>828</v>
      </c>
      <c r="D215" s="9" t="s">
        <v>821</v>
      </c>
      <c r="E215" s="164" t="s">
        <v>611</v>
      </c>
      <c r="F215" s="164" t="s">
        <v>605</v>
      </c>
      <c r="G215" s="251" t="s">
        <v>0</v>
      </c>
      <c r="H215" s="692">
        <v>0</v>
      </c>
      <c r="I215" s="692">
        <v>0</v>
      </c>
      <c r="J215" s="692">
        <v>0</v>
      </c>
      <c r="K215" s="692">
        <v>0</v>
      </c>
      <c r="L215" s="692">
        <v>0</v>
      </c>
      <c r="M215" s="129">
        <v>0</v>
      </c>
      <c r="N215" s="129">
        <v>0</v>
      </c>
      <c r="O215" s="630">
        <v>0</v>
      </c>
      <c r="P215" s="631">
        <v>0</v>
      </c>
      <c r="Q215" s="161" t="s">
        <v>601</v>
      </c>
      <c r="R215" s="52"/>
    </row>
    <row r="216" spans="2:18">
      <c r="B216" s="30"/>
      <c r="C216" s="173" t="s">
        <v>829</v>
      </c>
      <c r="D216" s="9" t="s">
        <v>821</v>
      </c>
      <c r="E216" s="164" t="s">
        <v>611</v>
      </c>
      <c r="F216" s="164" t="s">
        <v>607</v>
      </c>
      <c r="G216" s="251" t="s">
        <v>0</v>
      </c>
      <c r="H216" s="692">
        <v>0</v>
      </c>
      <c r="I216" s="692">
        <v>0</v>
      </c>
      <c r="J216" s="692">
        <v>0</v>
      </c>
      <c r="K216" s="692">
        <v>0</v>
      </c>
      <c r="L216" s="692">
        <v>0</v>
      </c>
      <c r="M216" s="129">
        <v>0</v>
      </c>
      <c r="N216" s="129">
        <v>0</v>
      </c>
      <c r="O216" s="630">
        <v>0</v>
      </c>
      <c r="P216" s="631">
        <v>0</v>
      </c>
      <c r="Q216" s="161" t="s">
        <v>601</v>
      </c>
      <c r="R216" s="52"/>
    </row>
    <row r="217" spans="2:18">
      <c r="B217" s="30"/>
      <c r="C217" s="173" t="s">
        <v>830</v>
      </c>
      <c r="D217" s="9" t="s">
        <v>821</v>
      </c>
      <c r="E217" s="164" t="s">
        <v>611</v>
      </c>
      <c r="F217" s="164" t="s">
        <v>609</v>
      </c>
      <c r="G217" s="251" t="s">
        <v>0</v>
      </c>
      <c r="H217" s="690">
        <v>0</v>
      </c>
      <c r="I217" s="690">
        <v>0</v>
      </c>
      <c r="J217" s="690">
        <v>0</v>
      </c>
      <c r="K217" s="690">
        <v>0</v>
      </c>
      <c r="L217" s="690">
        <v>0</v>
      </c>
      <c r="M217" s="690">
        <v>0</v>
      </c>
      <c r="N217" s="690">
        <v>0</v>
      </c>
      <c r="O217" s="630">
        <v>0</v>
      </c>
      <c r="P217" s="631">
        <v>0</v>
      </c>
      <c r="Q217" s="161" t="s">
        <v>601</v>
      </c>
      <c r="R217" s="52"/>
    </row>
    <row r="218" spans="2:18">
      <c r="B218" s="30" t="s">
        <v>831</v>
      </c>
      <c r="C218" s="174" t="s">
        <v>832</v>
      </c>
      <c r="D218" s="30" t="s">
        <v>833</v>
      </c>
      <c r="E218" s="164" t="s">
        <v>599</v>
      </c>
      <c r="F218" s="164" t="s">
        <v>600</v>
      </c>
      <c r="G218" s="251" t="s">
        <v>0</v>
      </c>
      <c r="H218" s="692">
        <v>1</v>
      </c>
      <c r="I218" s="692">
        <v>0</v>
      </c>
      <c r="J218" s="692">
        <v>0</v>
      </c>
      <c r="K218" s="692">
        <v>0</v>
      </c>
      <c r="L218" s="692">
        <v>2</v>
      </c>
      <c r="M218" s="129">
        <v>0</v>
      </c>
      <c r="N218" s="129">
        <v>0</v>
      </c>
      <c r="O218" s="630">
        <v>0.34823866286606681</v>
      </c>
      <c r="P218" s="631">
        <v>0.34822945810264355</v>
      </c>
      <c r="Q218" s="161" t="s">
        <v>601</v>
      </c>
      <c r="R218" s="52"/>
    </row>
    <row r="219" spans="2:18">
      <c r="B219" s="30"/>
      <c r="C219" s="174" t="s">
        <v>834</v>
      </c>
      <c r="D219" s="30" t="s">
        <v>833</v>
      </c>
      <c r="E219" s="164" t="s">
        <v>599</v>
      </c>
      <c r="F219" s="164" t="s">
        <v>603</v>
      </c>
      <c r="G219" s="251" t="s">
        <v>0</v>
      </c>
      <c r="H219" s="692">
        <v>0</v>
      </c>
      <c r="I219" s="692">
        <v>0</v>
      </c>
      <c r="J219" s="692">
        <v>0</v>
      </c>
      <c r="K219" s="692">
        <v>0</v>
      </c>
      <c r="L219" s="692">
        <v>0</v>
      </c>
      <c r="M219" s="129">
        <v>0</v>
      </c>
      <c r="N219" s="129">
        <v>0</v>
      </c>
      <c r="O219" s="630">
        <v>0</v>
      </c>
      <c r="P219" s="631">
        <v>0</v>
      </c>
      <c r="Q219" s="161" t="s">
        <v>601</v>
      </c>
      <c r="R219" s="52"/>
    </row>
    <row r="220" spans="2:18">
      <c r="B220" s="30"/>
      <c r="C220" s="173" t="s">
        <v>835</v>
      </c>
      <c r="D220" s="30" t="s">
        <v>833</v>
      </c>
      <c r="E220" s="164" t="s">
        <v>599</v>
      </c>
      <c r="F220" s="164" t="s">
        <v>605</v>
      </c>
      <c r="G220" s="251" t="s">
        <v>0</v>
      </c>
      <c r="H220" s="692">
        <v>0</v>
      </c>
      <c r="I220" s="692">
        <v>0</v>
      </c>
      <c r="J220" s="692">
        <v>1</v>
      </c>
      <c r="K220" s="692">
        <v>0</v>
      </c>
      <c r="L220" s="692">
        <v>0</v>
      </c>
      <c r="M220" s="129">
        <v>0</v>
      </c>
      <c r="N220" s="129">
        <v>0</v>
      </c>
      <c r="O220" s="630">
        <v>2.3178758800275631E-2</v>
      </c>
      <c r="P220" s="631">
        <v>2.3136044058510746E-2</v>
      </c>
      <c r="Q220" s="161" t="s">
        <v>601</v>
      </c>
      <c r="R220" s="52"/>
    </row>
    <row r="221" spans="2:18">
      <c r="B221" s="30"/>
      <c r="C221" s="173" t="s">
        <v>836</v>
      </c>
      <c r="D221" s="30" t="s">
        <v>833</v>
      </c>
      <c r="E221" s="164" t="s">
        <v>599</v>
      </c>
      <c r="F221" s="164" t="s">
        <v>607</v>
      </c>
      <c r="G221" s="251" t="s">
        <v>0</v>
      </c>
      <c r="H221" s="692">
        <v>0</v>
      </c>
      <c r="I221" s="692">
        <v>0</v>
      </c>
      <c r="J221" s="692">
        <v>0</v>
      </c>
      <c r="K221" s="692">
        <v>0</v>
      </c>
      <c r="L221" s="692">
        <v>0</v>
      </c>
      <c r="M221" s="129">
        <v>0</v>
      </c>
      <c r="N221" s="129">
        <v>0</v>
      </c>
      <c r="O221" s="630">
        <v>0</v>
      </c>
      <c r="P221" s="631">
        <v>0</v>
      </c>
      <c r="Q221" s="161" t="s">
        <v>601</v>
      </c>
      <c r="R221" s="52"/>
    </row>
    <row r="222" spans="2:18">
      <c r="B222" s="30"/>
      <c r="C222" s="173" t="s">
        <v>837</v>
      </c>
      <c r="D222" s="30" t="s">
        <v>833</v>
      </c>
      <c r="E222" s="164" t="s">
        <v>599</v>
      </c>
      <c r="F222" s="164" t="s">
        <v>609</v>
      </c>
      <c r="G222" s="251" t="s">
        <v>0</v>
      </c>
      <c r="H222" s="690">
        <v>1</v>
      </c>
      <c r="I222" s="690">
        <v>0</v>
      </c>
      <c r="J222" s="690">
        <v>1</v>
      </c>
      <c r="K222" s="690">
        <v>0</v>
      </c>
      <c r="L222" s="690">
        <v>2</v>
      </c>
      <c r="M222" s="690">
        <v>0</v>
      </c>
      <c r="N222" s="690">
        <v>0</v>
      </c>
      <c r="O222" s="630">
        <v>0.37141742166634245</v>
      </c>
      <c r="P222" s="631">
        <v>0.37136550216115427</v>
      </c>
      <c r="Q222" s="161" t="s">
        <v>601</v>
      </c>
      <c r="R222" s="52"/>
    </row>
    <row r="223" spans="2:18">
      <c r="B223" s="30"/>
      <c r="C223" s="173" t="s">
        <v>838</v>
      </c>
      <c r="D223" s="30" t="s">
        <v>833</v>
      </c>
      <c r="E223" s="164" t="s">
        <v>611</v>
      </c>
      <c r="F223" s="164" t="s">
        <v>600</v>
      </c>
      <c r="G223" s="251" t="s">
        <v>0</v>
      </c>
      <c r="H223" s="692">
        <v>0</v>
      </c>
      <c r="I223" s="692">
        <v>0</v>
      </c>
      <c r="J223" s="692">
        <v>0</v>
      </c>
      <c r="K223" s="692">
        <v>0</v>
      </c>
      <c r="L223" s="692">
        <v>0</v>
      </c>
      <c r="M223" s="129">
        <v>0</v>
      </c>
      <c r="N223" s="129">
        <v>0</v>
      </c>
      <c r="O223" s="630">
        <v>0</v>
      </c>
      <c r="P223" s="631">
        <v>0</v>
      </c>
      <c r="Q223" s="161" t="s">
        <v>601</v>
      </c>
      <c r="R223" s="52"/>
    </row>
    <row r="224" spans="2:18">
      <c r="B224" s="30"/>
      <c r="C224" s="173" t="s">
        <v>839</v>
      </c>
      <c r="D224" s="30" t="s">
        <v>833</v>
      </c>
      <c r="E224" s="164" t="s">
        <v>611</v>
      </c>
      <c r="F224" s="164" t="s">
        <v>603</v>
      </c>
      <c r="G224" s="251" t="s">
        <v>0</v>
      </c>
      <c r="H224" s="692">
        <v>0</v>
      </c>
      <c r="I224" s="692">
        <v>0</v>
      </c>
      <c r="J224" s="692">
        <v>0</v>
      </c>
      <c r="K224" s="692">
        <v>0</v>
      </c>
      <c r="L224" s="692">
        <v>0</v>
      </c>
      <c r="M224" s="129">
        <v>0</v>
      </c>
      <c r="N224" s="129">
        <v>0</v>
      </c>
      <c r="O224" s="630">
        <v>0</v>
      </c>
      <c r="P224" s="631">
        <v>0</v>
      </c>
      <c r="Q224" s="161" t="s">
        <v>601</v>
      </c>
      <c r="R224" s="52"/>
    </row>
    <row r="225" spans="2:18">
      <c r="B225" s="30"/>
      <c r="C225" s="173" t="s">
        <v>840</v>
      </c>
      <c r="D225" s="30" t="s">
        <v>833</v>
      </c>
      <c r="E225" s="164" t="s">
        <v>611</v>
      </c>
      <c r="F225" s="164" t="s">
        <v>605</v>
      </c>
      <c r="G225" s="251" t="s">
        <v>0</v>
      </c>
      <c r="H225" s="692">
        <v>0</v>
      </c>
      <c r="I225" s="692">
        <v>0</v>
      </c>
      <c r="J225" s="692">
        <v>0</v>
      </c>
      <c r="K225" s="692">
        <v>0</v>
      </c>
      <c r="L225" s="692">
        <v>0</v>
      </c>
      <c r="M225" s="129">
        <v>0</v>
      </c>
      <c r="N225" s="129">
        <v>0</v>
      </c>
      <c r="O225" s="630">
        <v>0</v>
      </c>
      <c r="P225" s="631">
        <v>0</v>
      </c>
      <c r="Q225" s="161" t="s">
        <v>601</v>
      </c>
      <c r="R225" s="52"/>
    </row>
    <row r="226" spans="2:18">
      <c r="B226" s="30"/>
      <c r="C226" s="173" t="s">
        <v>841</v>
      </c>
      <c r="D226" s="30" t="s">
        <v>833</v>
      </c>
      <c r="E226" s="164" t="s">
        <v>611</v>
      </c>
      <c r="F226" s="164" t="s">
        <v>607</v>
      </c>
      <c r="G226" s="251" t="s">
        <v>0</v>
      </c>
      <c r="H226" s="692">
        <v>0</v>
      </c>
      <c r="I226" s="692">
        <v>0</v>
      </c>
      <c r="J226" s="692">
        <v>0</v>
      </c>
      <c r="K226" s="692">
        <v>0</v>
      </c>
      <c r="L226" s="692">
        <v>1</v>
      </c>
      <c r="M226" s="129">
        <v>0</v>
      </c>
      <c r="N226" s="129">
        <v>0</v>
      </c>
      <c r="O226" s="630">
        <v>5.3283954557211922E-3</v>
      </c>
      <c r="P226" s="631">
        <v>5.1825891601440877E-3</v>
      </c>
      <c r="Q226" s="161" t="s">
        <v>601</v>
      </c>
      <c r="R226" s="52"/>
    </row>
    <row r="227" spans="2:18">
      <c r="B227" s="30"/>
      <c r="C227" s="173" t="s">
        <v>842</v>
      </c>
      <c r="D227" s="30" t="s">
        <v>833</v>
      </c>
      <c r="E227" s="164" t="s">
        <v>611</v>
      </c>
      <c r="F227" s="164" t="s">
        <v>609</v>
      </c>
      <c r="G227" s="251" t="s">
        <v>0</v>
      </c>
      <c r="H227" s="690">
        <v>0</v>
      </c>
      <c r="I227" s="690">
        <v>0</v>
      </c>
      <c r="J227" s="690">
        <v>0</v>
      </c>
      <c r="K227" s="690">
        <v>0</v>
      </c>
      <c r="L227" s="690">
        <v>1</v>
      </c>
      <c r="M227" s="690">
        <v>0</v>
      </c>
      <c r="N227" s="690">
        <v>0</v>
      </c>
      <c r="O227" s="630">
        <v>5.3283954557211922E-3</v>
      </c>
      <c r="P227" s="631">
        <v>5.1825891601440877E-3</v>
      </c>
      <c r="Q227" s="161" t="s">
        <v>601</v>
      </c>
      <c r="R227" s="52"/>
    </row>
    <row r="228" spans="2:18" ht="28.9">
      <c r="B228" s="30" t="s">
        <v>440</v>
      </c>
      <c r="C228" s="174" t="s">
        <v>843</v>
      </c>
      <c r="D228" s="9" t="s">
        <v>441</v>
      </c>
      <c r="E228" s="164" t="s">
        <v>599</v>
      </c>
      <c r="F228" s="164" t="s">
        <v>600</v>
      </c>
      <c r="G228" s="251" t="s">
        <v>0</v>
      </c>
      <c r="H228" s="692">
        <v>0</v>
      </c>
      <c r="I228" s="692">
        <v>0</v>
      </c>
      <c r="J228" s="692">
        <v>0</v>
      </c>
      <c r="K228" s="692">
        <v>0</v>
      </c>
      <c r="L228" s="692">
        <v>0</v>
      </c>
      <c r="M228" s="129">
        <v>0</v>
      </c>
      <c r="N228" s="129">
        <v>0</v>
      </c>
      <c r="O228" s="630">
        <v>0</v>
      </c>
      <c r="P228" s="631">
        <v>0</v>
      </c>
      <c r="Q228" s="161" t="s">
        <v>601</v>
      </c>
      <c r="R228" s="52"/>
    </row>
    <row r="229" spans="2:18">
      <c r="B229" s="30"/>
      <c r="C229" s="174" t="s">
        <v>844</v>
      </c>
      <c r="D229" s="9" t="s">
        <v>441</v>
      </c>
      <c r="E229" s="164" t="s">
        <v>599</v>
      </c>
      <c r="F229" s="164" t="s">
        <v>603</v>
      </c>
      <c r="G229" s="251" t="s">
        <v>0</v>
      </c>
      <c r="H229" s="692">
        <v>0</v>
      </c>
      <c r="I229" s="692">
        <v>0</v>
      </c>
      <c r="J229" s="692">
        <v>0</v>
      </c>
      <c r="K229" s="692">
        <v>0</v>
      </c>
      <c r="L229" s="692">
        <v>0</v>
      </c>
      <c r="M229" s="129">
        <v>0</v>
      </c>
      <c r="N229" s="129">
        <v>0</v>
      </c>
      <c r="O229" s="630">
        <v>0</v>
      </c>
      <c r="P229" s="631">
        <v>0</v>
      </c>
      <c r="Q229" s="161" t="s">
        <v>601</v>
      </c>
      <c r="R229" s="52"/>
    </row>
    <row r="230" spans="2:18">
      <c r="B230" s="30"/>
      <c r="C230" s="173" t="s">
        <v>845</v>
      </c>
      <c r="D230" s="9" t="s">
        <v>441</v>
      </c>
      <c r="E230" s="164" t="s">
        <v>599</v>
      </c>
      <c r="F230" s="164" t="s">
        <v>605</v>
      </c>
      <c r="G230" s="251" t="s">
        <v>0</v>
      </c>
      <c r="H230" s="692">
        <v>0</v>
      </c>
      <c r="I230" s="692">
        <v>0</v>
      </c>
      <c r="J230" s="692">
        <v>0</v>
      </c>
      <c r="K230" s="692">
        <v>0</v>
      </c>
      <c r="L230" s="692">
        <v>0</v>
      </c>
      <c r="M230" s="129">
        <v>0</v>
      </c>
      <c r="N230" s="129">
        <v>0</v>
      </c>
      <c r="O230" s="630">
        <v>0</v>
      </c>
      <c r="P230" s="631">
        <v>0</v>
      </c>
      <c r="Q230" s="161" t="s">
        <v>601</v>
      </c>
      <c r="R230" s="52"/>
    </row>
    <row r="231" spans="2:18">
      <c r="B231" s="30"/>
      <c r="C231" s="173" t="s">
        <v>846</v>
      </c>
      <c r="D231" s="9" t="s">
        <v>441</v>
      </c>
      <c r="E231" s="164" t="s">
        <v>599</v>
      </c>
      <c r="F231" s="164" t="s">
        <v>607</v>
      </c>
      <c r="G231" s="251" t="s">
        <v>0</v>
      </c>
      <c r="H231" s="692">
        <v>0</v>
      </c>
      <c r="I231" s="692">
        <v>0</v>
      </c>
      <c r="J231" s="692">
        <v>0</v>
      </c>
      <c r="K231" s="692">
        <v>0</v>
      </c>
      <c r="L231" s="692">
        <v>0</v>
      </c>
      <c r="M231" s="129">
        <v>0</v>
      </c>
      <c r="N231" s="129">
        <v>0</v>
      </c>
      <c r="O231" s="630">
        <v>0</v>
      </c>
      <c r="P231" s="631">
        <v>0</v>
      </c>
      <c r="Q231" s="161" t="s">
        <v>601</v>
      </c>
      <c r="R231" s="52"/>
    </row>
    <row r="232" spans="2:18">
      <c r="B232" s="30"/>
      <c r="C232" s="173" t="s">
        <v>847</v>
      </c>
      <c r="D232" s="9" t="s">
        <v>441</v>
      </c>
      <c r="E232" s="164" t="s">
        <v>599</v>
      </c>
      <c r="F232" s="164" t="s">
        <v>609</v>
      </c>
      <c r="G232" s="251" t="s">
        <v>0</v>
      </c>
      <c r="H232" s="690">
        <v>0</v>
      </c>
      <c r="I232" s="690">
        <v>0</v>
      </c>
      <c r="J232" s="690">
        <v>0</v>
      </c>
      <c r="K232" s="690">
        <v>0</v>
      </c>
      <c r="L232" s="690">
        <v>0</v>
      </c>
      <c r="M232" s="690">
        <v>0</v>
      </c>
      <c r="N232" s="690">
        <v>0</v>
      </c>
      <c r="O232" s="630">
        <v>0</v>
      </c>
      <c r="P232" s="631">
        <v>0</v>
      </c>
      <c r="Q232" s="161" t="s">
        <v>601</v>
      </c>
      <c r="R232" s="52"/>
    </row>
    <row r="233" spans="2:18">
      <c r="B233" s="30"/>
      <c r="C233" s="173" t="s">
        <v>848</v>
      </c>
      <c r="D233" s="9" t="s">
        <v>441</v>
      </c>
      <c r="E233" s="164" t="s">
        <v>611</v>
      </c>
      <c r="F233" s="164" t="s">
        <v>600</v>
      </c>
      <c r="G233" s="251" t="s">
        <v>0</v>
      </c>
      <c r="H233" s="692">
        <v>0</v>
      </c>
      <c r="I233" s="692">
        <v>0</v>
      </c>
      <c r="J233" s="692">
        <v>0</v>
      </c>
      <c r="K233" s="692">
        <v>0</v>
      </c>
      <c r="L233" s="692">
        <v>0</v>
      </c>
      <c r="M233" s="129">
        <v>0</v>
      </c>
      <c r="N233" s="129">
        <v>0</v>
      </c>
      <c r="O233" s="630">
        <v>0</v>
      </c>
      <c r="P233" s="631">
        <v>0</v>
      </c>
      <c r="Q233" s="161" t="s">
        <v>601</v>
      </c>
      <c r="R233" s="52"/>
    </row>
    <row r="234" spans="2:18">
      <c r="B234" s="30"/>
      <c r="C234" s="173" t="s">
        <v>849</v>
      </c>
      <c r="D234" s="9" t="s">
        <v>441</v>
      </c>
      <c r="E234" s="164" t="s">
        <v>611</v>
      </c>
      <c r="F234" s="164" t="s">
        <v>603</v>
      </c>
      <c r="G234" s="251" t="s">
        <v>0</v>
      </c>
      <c r="H234" s="692">
        <v>0</v>
      </c>
      <c r="I234" s="692">
        <v>0</v>
      </c>
      <c r="J234" s="692">
        <v>0</v>
      </c>
      <c r="K234" s="692">
        <v>0</v>
      </c>
      <c r="L234" s="692">
        <v>0</v>
      </c>
      <c r="M234" s="129">
        <v>0</v>
      </c>
      <c r="N234" s="129">
        <v>0</v>
      </c>
      <c r="O234" s="630">
        <v>0</v>
      </c>
      <c r="P234" s="631">
        <v>0</v>
      </c>
      <c r="Q234" s="161" t="s">
        <v>601</v>
      </c>
      <c r="R234" s="52"/>
    </row>
    <row r="235" spans="2:18">
      <c r="B235" s="30"/>
      <c r="C235" s="173" t="s">
        <v>850</v>
      </c>
      <c r="D235" s="9" t="s">
        <v>441</v>
      </c>
      <c r="E235" s="164" t="s">
        <v>611</v>
      </c>
      <c r="F235" s="164" t="s">
        <v>605</v>
      </c>
      <c r="G235" s="251" t="s">
        <v>0</v>
      </c>
      <c r="H235" s="692">
        <v>0</v>
      </c>
      <c r="I235" s="692">
        <v>0</v>
      </c>
      <c r="J235" s="692">
        <v>0</v>
      </c>
      <c r="K235" s="692">
        <v>0</v>
      </c>
      <c r="L235" s="692">
        <v>0</v>
      </c>
      <c r="M235" s="129">
        <v>0</v>
      </c>
      <c r="N235" s="129">
        <v>0</v>
      </c>
      <c r="O235" s="630">
        <v>0</v>
      </c>
      <c r="P235" s="631">
        <v>0</v>
      </c>
      <c r="Q235" s="161" t="s">
        <v>601</v>
      </c>
      <c r="R235" s="52"/>
    </row>
    <row r="236" spans="2:18">
      <c r="B236" s="30"/>
      <c r="C236" s="173" t="s">
        <v>851</v>
      </c>
      <c r="D236" s="9" t="s">
        <v>441</v>
      </c>
      <c r="E236" s="164" t="s">
        <v>611</v>
      </c>
      <c r="F236" s="164" t="s">
        <v>607</v>
      </c>
      <c r="G236" s="251" t="s">
        <v>0</v>
      </c>
      <c r="H236" s="692">
        <v>0</v>
      </c>
      <c r="I236" s="692">
        <v>0</v>
      </c>
      <c r="J236" s="692">
        <v>0</v>
      </c>
      <c r="K236" s="692">
        <v>0</v>
      </c>
      <c r="L236" s="692">
        <v>0</v>
      </c>
      <c r="M236" s="129">
        <v>0</v>
      </c>
      <c r="N236" s="129">
        <v>0</v>
      </c>
      <c r="O236" s="630">
        <v>0</v>
      </c>
      <c r="P236" s="631">
        <v>0</v>
      </c>
      <c r="Q236" s="161" t="s">
        <v>601</v>
      </c>
      <c r="R236" s="52"/>
    </row>
    <row r="237" spans="2:18">
      <c r="B237" s="30"/>
      <c r="C237" s="173" t="s">
        <v>852</v>
      </c>
      <c r="D237" s="9" t="s">
        <v>441</v>
      </c>
      <c r="E237" s="164" t="s">
        <v>611</v>
      </c>
      <c r="F237" s="164" t="s">
        <v>609</v>
      </c>
      <c r="G237" s="251" t="s">
        <v>0</v>
      </c>
      <c r="H237" s="690">
        <v>0</v>
      </c>
      <c r="I237" s="690">
        <v>0</v>
      </c>
      <c r="J237" s="690">
        <v>0</v>
      </c>
      <c r="K237" s="690">
        <v>0</v>
      </c>
      <c r="L237" s="690">
        <v>0</v>
      </c>
      <c r="M237" s="690">
        <v>0</v>
      </c>
      <c r="N237" s="690">
        <v>0</v>
      </c>
      <c r="O237" s="630">
        <v>0</v>
      </c>
      <c r="P237" s="631">
        <v>0</v>
      </c>
      <c r="Q237" s="161" t="s">
        <v>601</v>
      </c>
      <c r="R237" s="52"/>
    </row>
    <row r="238" spans="2:18">
      <c r="B238" s="30" t="s">
        <v>853</v>
      </c>
      <c r="C238" s="174" t="s">
        <v>854</v>
      </c>
      <c r="D238" s="9" t="s">
        <v>855</v>
      </c>
      <c r="E238" s="164" t="s">
        <v>599</v>
      </c>
      <c r="F238" s="164" t="s">
        <v>600</v>
      </c>
      <c r="G238" s="251" t="s">
        <v>0</v>
      </c>
      <c r="H238" s="692">
        <v>3</v>
      </c>
      <c r="I238" s="692">
        <v>0</v>
      </c>
      <c r="J238" s="692">
        <v>0</v>
      </c>
      <c r="K238" s="692">
        <v>1</v>
      </c>
      <c r="L238" s="692">
        <v>4</v>
      </c>
      <c r="M238" s="129">
        <v>4</v>
      </c>
      <c r="N238" s="129">
        <v>5</v>
      </c>
      <c r="O238" s="630">
        <v>5.0605873754495212</v>
      </c>
      <c r="P238" s="631">
        <v>5.0605873754495212</v>
      </c>
      <c r="Q238" s="161" t="s">
        <v>601</v>
      </c>
      <c r="R238" s="52"/>
    </row>
    <row r="239" spans="2:18">
      <c r="B239" s="30"/>
      <c r="C239" s="174" t="s">
        <v>856</v>
      </c>
      <c r="D239" s="9" t="s">
        <v>855</v>
      </c>
      <c r="E239" s="164" t="s">
        <v>599</v>
      </c>
      <c r="F239" s="164" t="s">
        <v>603</v>
      </c>
      <c r="G239" s="251" t="s">
        <v>0</v>
      </c>
      <c r="H239" s="692">
        <v>0</v>
      </c>
      <c r="I239" s="692">
        <v>0</v>
      </c>
      <c r="J239" s="692">
        <v>0</v>
      </c>
      <c r="K239" s="692">
        <v>0</v>
      </c>
      <c r="L239" s="692">
        <v>0</v>
      </c>
      <c r="M239" s="129">
        <v>0</v>
      </c>
      <c r="N239" s="129">
        <v>0</v>
      </c>
      <c r="O239" s="630">
        <v>0</v>
      </c>
      <c r="P239" s="631">
        <v>0</v>
      </c>
      <c r="Q239" s="161" t="s">
        <v>601</v>
      </c>
      <c r="R239" s="52"/>
    </row>
    <row r="240" spans="2:18">
      <c r="B240" s="30"/>
      <c r="C240" s="173" t="s">
        <v>857</v>
      </c>
      <c r="D240" s="9" t="s">
        <v>855</v>
      </c>
      <c r="E240" s="164" t="s">
        <v>599</v>
      </c>
      <c r="F240" s="164" t="s">
        <v>605</v>
      </c>
      <c r="G240" s="251" t="s">
        <v>0</v>
      </c>
      <c r="H240" s="692">
        <v>0</v>
      </c>
      <c r="I240" s="692">
        <v>0</v>
      </c>
      <c r="J240" s="692">
        <v>0</v>
      </c>
      <c r="K240" s="692">
        <v>0</v>
      </c>
      <c r="L240" s="692">
        <v>1</v>
      </c>
      <c r="M240" s="129">
        <v>0</v>
      </c>
      <c r="N240" s="129">
        <v>0</v>
      </c>
      <c r="O240" s="630">
        <v>2.7610974920856266E-2</v>
      </c>
      <c r="P240" s="631">
        <v>2.7610974920856266E-2</v>
      </c>
      <c r="Q240" s="161" t="s">
        <v>601</v>
      </c>
      <c r="R240" s="52"/>
    </row>
    <row r="241" spans="2:18">
      <c r="B241" s="30"/>
      <c r="C241" s="173" t="s">
        <v>858</v>
      </c>
      <c r="D241" s="9" t="s">
        <v>855</v>
      </c>
      <c r="E241" s="164" t="s">
        <v>599</v>
      </c>
      <c r="F241" s="164" t="s">
        <v>607</v>
      </c>
      <c r="G241" s="251" t="s">
        <v>0</v>
      </c>
      <c r="H241" s="692">
        <v>0</v>
      </c>
      <c r="I241" s="692">
        <v>0</v>
      </c>
      <c r="J241" s="692">
        <v>0</v>
      </c>
      <c r="K241" s="692">
        <v>0</v>
      </c>
      <c r="L241" s="692">
        <v>1</v>
      </c>
      <c r="M241" s="129">
        <v>2</v>
      </c>
      <c r="N241" s="129">
        <v>1</v>
      </c>
      <c r="O241" s="630">
        <v>0.42943981361824723</v>
      </c>
      <c r="P241" s="631">
        <v>0.42943981361824723</v>
      </c>
      <c r="Q241" s="161" t="s">
        <v>601</v>
      </c>
      <c r="R241" s="52"/>
    </row>
    <row r="242" spans="2:18">
      <c r="B242" s="30"/>
      <c r="C242" s="173" t="s">
        <v>859</v>
      </c>
      <c r="D242" s="9" t="s">
        <v>855</v>
      </c>
      <c r="E242" s="164" t="s">
        <v>599</v>
      </c>
      <c r="F242" s="164" t="s">
        <v>609</v>
      </c>
      <c r="G242" s="251" t="s">
        <v>0</v>
      </c>
      <c r="H242" s="690">
        <v>3</v>
      </c>
      <c r="I242" s="690">
        <v>0</v>
      </c>
      <c r="J242" s="690">
        <v>0</v>
      </c>
      <c r="K242" s="690">
        <v>1</v>
      </c>
      <c r="L242" s="690">
        <v>6</v>
      </c>
      <c r="M242" s="690">
        <v>6</v>
      </c>
      <c r="N242" s="690">
        <v>6</v>
      </c>
      <c r="O242" s="630">
        <v>5.5176381639886243</v>
      </c>
      <c r="P242" s="631">
        <v>5.5176381639886243</v>
      </c>
      <c r="Q242" s="161" t="s">
        <v>601</v>
      </c>
      <c r="R242" s="52"/>
    </row>
    <row r="243" spans="2:18">
      <c r="B243" s="30"/>
      <c r="C243" s="173" t="s">
        <v>860</v>
      </c>
      <c r="D243" s="9" t="s">
        <v>855</v>
      </c>
      <c r="E243" s="164" t="s">
        <v>611</v>
      </c>
      <c r="F243" s="164" t="s">
        <v>600</v>
      </c>
      <c r="G243" s="251" t="s">
        <v>0</v>
      </c>
      <c r="H243" s="692">
        <v>1</v>
      </c>
      <c r="I243" s="692">
        <v>0</v>
      </c>
      <c r="J243" s="692">
        <v>0</v>
      </c>
      <c r="K243" s="692">
        <v>0</v>
      </c>
      <c r="L243" s="692">
        <v>0</v>
      </c>
      <c r="M243" s="129">
        <v>0</v>
      </c>
      <c r="N243" s="129">
        <v>0</v>
      </c>
      <c r="O243" s="630">
        <v>4.3235196062881773E-3</v>
      </c>
      <c r="P243" s="631">
        <v>4.3235196062881773E-3</v>
      </c>
      <c r="Q243" s="161" t="s">
        <v>601</v>
      </c>
      <c r="R243" s="52"/>
    </row>
    <row r="244" spans="2:18">
      <c r="B244" s="30"/>
      <c r="C244" s="173" t="s">
        <v>861</v>
      </c>
      <c r="D244" s="9" t="s">
        <v>855</v>
      </c>
      <c r="E244" s="164" t="s">
        <v>611</v>
      </c>
      <c r="F244" s="164" t="s">
        <v>603</v>
      </c>
      <c r="G244" s="251" t="s">
        <v>0</v>
      </c>
      <c r="H244" s="692">
        <v>0</v>
      </c>
      <c r="I244" s="692">
        <v>0</v>
      </c>
      <c r="J244" s="692">
        <v>0</v>
      </c>
      <c r="K244" s="692">
        <v>0</v>
      </c>
      <c r="L244" s="692">
        <v>0</v>
      </c>
      <c r="M244" s="129">
        <v>0</v>
      </c>
      <c r="N244" s="129">
        <v>0</v>
      </c>
      <c r="O244" s="630">
        <v>0</v>
      </c>
      <c r="P244" s="631">
        <v>0</v>
      </c>
      <c r="Q244" s="161" t="s">
        <v>601</v>
      </c>
      <c r="R244" s="52"/>
    </row>
    <row r="245" spans="2:18">
      <c r="B245" s="30"/>
      <c r="C245" s="173" t="s">
        <v>862</v>
      </c>
      <c r="D245" s="9" t="s">
        <v>855</v>
      </c>
      <c r="E245" s="164" t="s">
        <v>611</v>
      </c>
      <c r="F245" s="164" t="s">
        <v>605</v>
      </c>
      <c r="G245" s="251" t="s">
        <v>0</v>
      </c>
      <c r="H245" s="692">
        <v>0</v>
      </c>
      <c r="I245" s="692">
        <v>0</v>
      </c>
      <c r="J245" s="692">
        <v>0</v>
      </c>
      <c r="K245" s="692">
        <v>0</v>
      </c>
      <c r="L245" s="692">
        <v>0</v>
      </c>
      <c r="M245" s="129">
        <v>0</v>
      </c>
      <c r="N245" s="129">
        <v>0</v>
      </c>
      <c r="O245" s="630">
        <v>0</v>
      </c>
      <c r="P245" s="631">
        <v>0</v>
      </c>
      <c r="Q245" s="161" t="s">
        <v>601</v>
      </c>
      <c r="R245" s="52"/>
    </row>
    <row r="246" spans="2:18">
      <c r="B246" s="30"/>
      <c r="C246" s="173" t="s">
        <v>863</v>
      </c>
      <c r="D246" s="9" t="s">
        <v>855</v>
      </c>
      <c r="E246" s="164" t="s">
        <v>611</v>
      </c>
      <c r="F246" s="164" t="s">
        <v>607</v>
      </c>
      <c r="G246" s="251" t="s">
        <v>0</v>
      </c>
      <c r="H246" s="692">
        <v>0</v>
      </c>
      <c r="I246" s="692">
        <v>0</v>
      </c>
      <c r="J246" s="692">
        <v>0</v>
      </c>
      <c r="K246" s="692">
        <v>0</v>
      </c>
      <c r="L246" s="692">
        <v>0</v>
      </c>
      <c r="M246" s="129">
        <v>0</v>
      </c>
      <c r="N246" s="129">
        <v>0</v>
      </c>
      <c r="O246" s="630">
        <v>0</v>
      </c>
      <c r="P246" s="631">
        <v>0</v>
      </c>
      <c r="Q246" s="161" t="s">
        <v>601</v>
      </c>
      <c r="R246" s="52"/>
    </row>
    <row r="247" spans="2:18">
      <c r="B247" s="30"/>
      <c r="C247" s="173" t="s">
        <v>864</v>
      </c>
      <c r="D247" s="9" t="s">
        <v>855</v>
      </c>
      <c r="E247" s="164" t="s">
        <v>611</v>
      </c>
      <c r="F247" s="164" t="s">
        <v>609</v>
      </c>
      <c r="G247" s="251" t="s">
        <v>0</v>
      </c>
      <c r="H247" s="690">
        <v>1</v>
      </c>
      <c r="I247" s="690">
        <v>0</v>
      </c>
      <c r="J247" s="690">
        <v>0</v>
      </c>
      <c r="K247" s="690">
        <v>0</v>
      </c>
      <c r="L247" s="690">
        <v>0</v>
      </c>
      <c r="M247" s="690">
        <v>0</v>
      </c>
      <c r="N247" s="690">
        <v>0</v>
      </c>
      <c r="O247" s="630">
        <v>4.3235196062881773E-3</v>
      </c>
      <c r="P247" s="631">
        <v>4.3235196062881773E-3</v>
      </c>
      <c r="Q247" s="161" t="s">
        <v>601</v>
      </c>
      <c r="R247" s="52"/>
    </row>
    <row r="248" spans="2:18">
      <c r="B248" s="30" t="s">
        <v>865</v>
      </c>
      <c r="C248" s="174" t="s">
        <v>866</v>
      </c>
      <c r="D248" s="9" t="s">
        <v>867</v>
      </c>
      <c r="E248" s="164" t="s">
        <v>599</v>
      </c>
      <c r="F248" s="164" t="s">
        <v>600</v>
      </c>
      <c r="G248" s="251" t="s">
        <v>0</v>
      </c>
      <c r="H248" s="692">
        <v>2</v>
      </c>
      <c r="I248" s="692">
        <v>0</v>
      </c>
      <c r="J248" s="692">
        <v>0</v>
      </c>
      <c r="K248" s="692">
        <v>0</v>
      </c>
      <c r="L248" s="692">
        <v>1</v>
      </c>
      <c r="M248" s="129">
        <v>6</v>
      </c>
      <c r="N248" s="129">
        <v>6</v>
      </c>
      <c r="O248" s="630">
        <v>7.4132826357355315</v>
      </c>
      <c r="P248" s="631">
        <v>7.4132826357355315</v>
      </c>
      <c r="Q248" s="161" t="s">
        <v>601</v>
      </c>
      <c r="R248" s="52"/>
    </row>
    <row r="249" spans="2:18">
      <c r="B249" s="30"/>
      <c r="C249" s="174" t="s">
        <v>868</v>
      </c>
      <c r="D249" s="9" t="s">
        <v>867</v>
      </c>
      <c r="E249" s="164" t="s">
        <v>599</v>
      </c>
      <c r="F249" s="164" t="s">
        <v>603</v>
      </c>
      <c r="G249" s="251" t="s">
        <v>0</v>
      </c>
      <c r="H249" s="692">
        <v>0</v>
      </c>
      <c r="I249" s="692">
        <v>0</v>
      </c>
      <c r="J249" s="692">
        <v>0</v>
      </c>
      <c r="K249" s="692">
        <v>0</v>
      </c>
      <c r="L249" s="692">
        <v>0</v>
      </c>
      <c r="M249" s="129">
        <v>0</v>
      </c>
      <c r="N249" s="129">
        <v>0</v>
      </c>
      <c r="O249" s="630">
        <v>0</v>
      </c>
      <c r="P249" s="631">
        <v>0</v>
      </c>
      <c r="Q249" s="161" t="s">
        <v>601</v>
      </c>
      <c r="R249" s="52"/>
    </row>
    <row r="250" spans="2:18">
      <c r="B250" s="30"/>
      <c r="C250" s="173" t="s">
        <v>869</v>
      </c>
      <c r="D250" s="9" t="s">
        <v>867</v>
      </c>
      <c r="E250" s="164" t="s">
        <v>599</v>
      </c>
      <c r="F250" s="164" t="s">
        <v>605</v>
      </c>
      <c r="G250" s="251" t="s">
        <v>0</v>
      </c>
      <c r="H250" s="692">
        <v>1</v>
      </c>
      <c r="I250" s="692">
        <v>0</v>
      </c>
      <c r="J250" s="692">
        <v>1</v>
      </c>
      <c r="K250" s="692">
        <v>0</v>
      </c>
      <c r="L250" s="692">
        <v>2</v>
      </c>
      <c r="M250" s="129">
        <v>0</v>
      </c>
      <c r="N250" s="129">
        <v>2</v>
      </c>
      <c r="O250" s="630">
        <v>1.4884204945472905</v>
      </c>
      <c r="P250" s="631">
        <v>1.4884204945472905</v>
      </c>
      <c r="Q250" s="161" t="s">
        <v>601</v>
      </c>
      <c r="R250" s="52"/>
    </row>
    <row r="251" spans="2:18">
      <c r="B251" s="30"/>
      <c r="C251" s="173" t="s">
        <v>870</v>
      </c>
      <c r="D251" s="9" t="s">
        <v>867</v>
      </c>
      <c r="E251" s="164" t="s">
        <v>599</v>
      </c>
      <c r="F251" s="164" t="s">
        <v>607</v>
      </c>
      <c r="G251" s="251" t="s">
        <v>0</v>
      </c>
      <c r="H251" s="692">
        <v>1</v>
      </c>
      <c r="I251" s="692">
        <v>0</v>
      </c>
      <c r="J251" s="692">
        <v>0</v>
      </c>
      <c r="K251" s="692">
        <v>0</v>
      </c>
      <c r="L251" s="692">
        <v>1</v>
      </c>
      <c r="M251" s="129">
        <v>1</v>
      </c>
      <c r="N251" s="129">
        <v>1</v>
      </c>
      <c r="O251" s="630">
        <v>0.84146802351137684</v>
      </c>
      <c r="P251" s="631">
        <v>0.84146802351137684</v>
      </c>
      <c r="Q251" s="161" t="s">
        <v>601</v>
      </c>
      <c r="R251" s="52"/>
    </row>
    <row r="252" spans="2:18">
      <c r="B252" s="30"/>
      <c r="C252" s="173" t="s">
        <v>871</v>
      </c>
      <c r="D252" s="9" t="s">
        <v>867</v>
      </c>
      <c r="E252" s="164" t="s">
        <v>599</v>
      </c>
      <c r="F252" s="164" t="s">
        <v>609</v>
      </c>
      <c r="G252" s="251" t="s">
        <v>0</v>
      </c>
      <c r="H252" s="690">
        <v>4</v>
      </c>
      <c r="I252" s="690">
        <v>0</v>
      </c>
      <c r="J252" s="690">
        <v>1</v>
      </c>
      <c r="K252" s="690">
        <v>0</v>
      </c>
      <c r="L252" s="690">
        <v>4</v>
      </c>
      <c r="M252" s="690">
        <v>7</v>
      </c>
      <c r="N252" s="690">
        <v>9</v>
      </c>
      <c r="O252" s="630">
        <v>9.743171153794199</v>
      </c>
      <c r="P252" s="631">
        <v>9.743171153794199</v>
      </c>
      <c r="Q252" s="161" t="s">
        <v>601</v>
      </c>
      <c r="R252" s="52"/>
    </row>
    <row r="253" spans="2:18">
      <c r="B253" s="30"/>
      <c r="C253" s="173" t="s">
        <v>872</v>
      </c>
      <c r="D253" s="9" t="s">
        <v>867</v>
      </c>
      <c r="E253" s="164" t="s">
        <v>611</v>
      </c>
      <c r="F253" s="164" t="s">
        <v>600</v>
      </c>
      <c r="G253" s="251" t="s">
        <v>0</v>
      </c>
      <c r="H253" s="692">
        <v>0</v>
      </c>
      <c r="I253" s="692">
        <v>1</v>
      </c>
      <c r="J253" s="692">
        <v>0</v>
      </c>
      <c r="K253" s="692">
        <v>0</v>
      </c>
      <c r="L253" s="692">
        <v>0</v>
      </c>
      <c r="M253" s="129">
        <v>0</v>
      </c>
      <c r="N253" s="129">
        <v>0</v>
      </c>
      <c r="O253" s="630">
        <v>4.3235196062882241E-3</v>
      </c>
      <c r="P253" s="631">
        <v>4.3235196062882241E-3</v>
      </c>
      <c r="Q253" s="161" t="s">
        <v>601</v>
      </c>
      <c r="R253" s="52"/>
    </row>
    <row r="254" spans="2:18">
      <c r="B254" s="30"/>
      <c r="C254" s="173" t="s">
        <v>873</v>
      </c>
      <c r="D254" s="9" t="s">
        <v>867</v>
      </c>
      <c r="E254" s="164" t="s">
        <v>611</v>
      </c>
      <c r="F254" s="164" t="s">
        <v>603</v>
      </c>
      <c r="G254" s="251" t="s">
        <v>0</v>
      </c>
      <c r="H254" s="692">
        <v>0</v>
      </c>
      <c r="I254" s="692">
        <v>0</v>
      </c>
      <c r="J254" s="692">
        <v>0</v>
      </c>
      <c r="K254" s="692">
        <v>0</v>
      </c>
      <c r="L254" s="692">
        <v>0</v>
      </c>
      <c r="M254" s="129">
        <v>0</v>
      </c>
      <c r="N254" s="129">
        <v>0</v>
      </c>
      <c r="O254" s="630">
        <v>0</v>
      </c>
      <c r="P254" s="631">
        <v>0</v>
      </c>
      <c r="Q254" s="161" t="s">
        <v>601</v>
      </c>
      <c r="R254" s="52"/>
    </row>
    <row r="255" spans="2:18">
      <c r="B255" s="30"/>
      <c r="C255" s="173" t="s">
        <v>874</v>
      </c>
      <c r="D255" s="9" t="s">
        <v>867</v>
      </c>
      <c r="E255" s="164" t="s">
        <v>611</v>
      </c>
      <c r="F255" s="164" t="s">
        <v>605</v>
      </c>
      <c r="G255" s="251" t="s">
        <v>0</v>
      </c>
      <c r="H255" s="692">
        <v>0</v>
      </c>
      <c r="I255" s="692">
        <v>0</v>
      </c>
      <c r="J255" s="692">
        <v>0</v>
      </c>
      <c r="K255" s="692">
        <v>0</v>
      </c>
      <c r="L255" s="692">
        <v>0</v>
      </c>
      <c r="M255" s="129">
        <v>1</v>
      </c>
      <c r="N255" s="129">
        <v>0</v>
      </c>
      <c r="O255" s="630">
        <v>0</v>
      </c>
      <c r="P255" s="631">
        <v>0</v>
      </c>
      <c r="Q255" s="161" t="s">
        <v>601</v>
      </c>
      <c r="R255" s="52"/>
    </row>
    <row r="256" spans="2:18">
      <c r="B256" s="30"/>
      <c r="C256" s="173" t="s">
        <v>875</v>
      </c>
      <c r="D256" s="9" t="s">
        <v>867</v>
      </c>
      <c r="E256" s="164" t="s">
        <v>611</v>
      </c>
      <c r="F256" s="164" t="s">
        <v>607</v>
      </c>
      <c r="G256" s="251" t="s">
        <v>0</v>
      </c>
      <c r="H256" s="692">
        <v>0</v>
      </c>
      <c r="I256" s="692">
        <v>0</v>
      </c>
      <c r="J256" s="692">
        <v>0</v>
      </c>
      <c r="K256" s="692">
        <v>0</v>
      </c>
      <c r="L256" s="692">
        <v>0</v>
      </c>
      <c r="M256" s="129">
        <v>0</v>
      </c>
      <c r="N256" s="129">
        <v>0</v>
      </c>
      <c r="O256" s="630">
        <v>0</v>
      </c>
      <c r="P256" s="631">
        <v>0</v>
      </c>
      <c r="Q256" s="161" t="s">
        <v>601</v>
      </c>
      <c r="R256" s="52"/>
    </row>
    <row r="257" spans="2:18">
      <c r="B257" s="30"/>
      <c r="C257" s="173" t="s">
        <v>876</v>
      </c>
      <c r="D257" s="9" t="s">
        <v>867</v>
      </c>
      <c r="E257" s="164" t="s">
        <v>611</v>
      </c>
      <c r="F257" s="164" t="s">
        <v>609</v>
      </c>
      <c r="G257" s="251" t="s">
        <v>0</v>
      </c>
      <c r="H257" s="690">
        <v>0</v>
      </c>
      <c r="I257" s="690">
        <v>1</v>
      </c>
      <c r="J257" s="690">
        <v>0</v>
      </c>
      <c r="K257" s="690">
        <v>0</v>
      </c>
      <c r="L257" s="690">
        <v>0</v>
      </c>
      <c r="M257" s="690">
        <v>1</v>
      </c>
      <c r="N257" s="690">
        <v>0</v>
      </c>
      <c r="O257" s="630">
        <v>4.3235196062882241E-3</v>
      </c>
      <c r="P257" s="631">
        <v>4.3235196062882241E-3</v>
      </c>
      <c r="Q257" s="161" t="s">
        <v>601</v>
      </c>
      <c r="R257" s="52"/>
    </row>
    <row r="258" spans="2:18">
      <c r="B258" s="30" t="s">
        <v>877</v>
      </c>
      <c r="C258" s="174" t="s">
        <v>878</v>
      </c>
      <c r="D258" s="9" t="s">
        <v>297</v>
      </c>
      <c r="E258" s="164" t="s">
        <v>599</v>
      </c>
      <c r="F258" s="164" t="s">
        <v>600</v>
      </c>
      <c r="G258" s="251" t="s">
        <v>0</v>
      </c>
      <c r="H258" s="692">
        <v>14</v>
      </c>
      <c r="I258" s="692">
        <v>3</v>
      </c>
      <c r="J258" s="692">
        <v>7</v>
      </c>
      <c r="K258" s="692">
        <v>5</v>
      </c>
      <c r="L258" s="692">
        <v>0</v>
      </c>
      <c r="M258" s="129">
        <v>3</v>
      </c>
      <c r="N258" s="129">
        <v>1</v>
      </c>
      <c r="O258" s="630">
        <v>1.7855821791904547</v>
      </c>
      <c r="P258" s="631">
        <v>1.7855692465414537</v>
      </c>
      <c r="Q258" s="161" t="s">
        <v>601</v>
      </c>
      <c r="R258" s="52"/>
    </row>
    <row r="259" spans="2:18">
      <c r="B259" s="30"/>
      <c r="C259" s="174" t="s">
        <v>879</v>
      </c>
      <c r="D259" s="9" t="s">
        <v>297</v>
      </c>
      <c r="E259" s="164" t="s">
        <v>599</v>
      </c>
      <c r="F259" s="164" t="s">
        <v>603</v>
      </c>
      <c r="G259" s="251" t="s">
        <v>0</v>
      </c>
      <c r="H259" s="692">
        <v>0</v>
      </c>
      <c r="I259" s="692">
        <v>0</v>
      </c>
      <c r="J259" s="692">
        <v>0</v>
      </c>
      <c r="K259" s="692">
        <v>0</v>
      </c>
      <c r="L259" s="692">
        <v>0</v>
      </c>
      <c r="M259" s="129">
        <v>0</v>
      </c>
      <c r="N259" s="129">
        <v>0</v>
      </c>
      <c r="O259" s="630">
        <v>0</v>
      </c>
      <c r="P259" s="631">
        <v>0</v>
      </c>
      <c r="Q259" s="161" t="s">
        <v>601</v>
      </c>
      <c r="R259" s="52"/>
    </row>
    <row r="260" spans="2:18">
      <c r="B260" s="30"/>
      <c r="C260" s="173" t="s">
        <v>880</v>
      </c>
      <c r="D260" s="9" t="s">
        <v>297</v>
      </c>
      <c r="E260" s="164" t="s">
        <v>599</v>
      </c>
      <c r="F260" s="164" t="s">
        <v>605</v>
      </c>
      <c r="G260" s="251" t="s">
        <v>0</v>
      </c>
      <c r="H260" s="692">
        <v>1</v>
      </c>
      <c r="I260" s="692">
        <v>0</v>
      </c>
      <c r="J260" s="692">
        <v>2</v>
      </c>
      <c r="K260" s="692">
        <v>1</v>
      </c>
      <c r="L260" s="692">
        <v>0</v>
      </c>
      <c r="M260" s="129">
        <v>0</v>
      </c>
      <c r="N260" s="129">
        <v>0</v>
      </c>
      <c r="O260" s="630">
        <v>0.38797823327638314</v>
      </c>
      <c r="P260" s="631">
        <v>0.38553847185561374</v>
      </c>
      <c r="Q260" s="161" t="s">
        <v>601</v>
      </c>
      <c r="R260" s="52"/>
    </row>
    <row r="261" spans="2:18">
      <c r="B261" s="30"/>
      <c r="C261" s="173" t="s">
        <v>881</v>
      </c>
      <c r="D261" s="9" t="s">
        <v>297</v>
      </c>
      <c r="E261" s="164" t="s">
        <v>599</v>
      </c>
      <c r="F261" s="164" t="s">
        <v>607</v>
      </c>
      <c r="G261" s="251" t="s">
        <v>0</v>
      </c>
      <c r="H261" s="692">
        <v>6</v>
      </c>
      <c r="I261" s="692">
        <v>2</v>
      </c>
      <c r="J261" s="692">
        <v>3</v>
      </c>
      <c r="K261" s="692">
        <v>0</v>
      </c>
      <c r="L261" s="692">
        <v>1</v>
      </c>
      <c r="M261" s="129">
        <v>0</v>
      </c>
      <c r="N261" s="129">
        <v>0</v>
      </c>
      <c r="O261" s="630">
        <v>5.9298403793966031E-2</v>
      </c>
      <c r="P261" s="631">
        <v>5.8971331037117797E-2</v>
      </c>
      <c r="Q261" s="161" t="s">
        <v>601</v>
      </c>
      <c r="R261" s="52"/>
    </row>
    <row r="262" spans="2:18">
      <c r="B262" s="30"/>
      <c r="C262" s="173" t="s">
        <v>882</v>
      </c>
      <c r="D262" s="9" t="s">
        <v>297</v>
      </c>
      <c r="E262" s="164" t="s">
        <v>599</v>
      </c>
      <c r="F262" s="164" t="s">
        <v>609</v>
      </c>
      <c r="G262" s="251" t="s">
        <v>0</v>
      </c>
      <c r="H262" s="690">
        <v>21</v>
      </c>
      <c r="I262" s="690">
        <v>5</v>
      </c>
      <c r="J262" s="690">
        <v>12</v>
      </c>
      <c r="K262" s="690">
        <v>6</v>
      </c>
      <c r="L262" s="690">
        <v>1</v>
      </c>
      <c r="M262" s="690">
        <v>3</v>
      </c>
      <c r="N262" s="690">
        <v>1</v>
      </c>
      <c r="O262" s="630">
        <v>2.2328588162608041</v>
      </c>
      <c r="P262" s="631">
        <v>2.2300790494341851</v>
      </c>
      <c r="Q262" s="161" t="s">
        <v>601</v>
      </c>
      <c r="R262" s="52"/>
    </row>
    <row r="263" spans="2:18">
      <c r="B263" s="30"/>
      <c r="C263" s="173" t="s">
        <v>883</v>
      </c>
      <c r="D263" s="9" t="s">
        <v>297</v>
      </c>
      <c r="E263" s="164" t="s">
        <v>611</v>
      </c>
      <c r="F263" s="164" t="s">
        <v>600</v>
      </c>
      <c r="G263" s="251" t="s">
        <v>0</v>
      </c>
      <c r="H263" s="692">
        <v>0</v>
      </c>
      <c r="I263" s="692">
        <v>0</v>
      </c>
      <c r="J263" s="692">
        <v>1</v>
      </c>
      <c r="K263" s="692">
        <v>1</v>
      </c>
      <c r="L263" s="692">
        <v>0</v>
      </c>
      <c r="M263" s="129">
        <v>0</v>
      </c>
      <c r="N263" s="129">
        <v>0</v>
      </c>
      <c r="O263" s="630">
        <v>6.6021068848564235E-2</v>
      </c>
      <c r="P263" s="631">
        <v>6.6021068848564235E-2</v>
      </c>
      <c r="Q263" s="161" t="s">
        <v>601</v>
      </c>
      <c r="R263" s="52"/>
    </row>
    <row r="264" spans="2:18">
      <c r="B264" s="30"/>
      <c r="C264" s="173" t="s">
        <v>884</v>
      </c>
      <c r="D264" s="9" t="s">
        <v>297</v>
      </c>
      <c r="E264" s="164" t="s">
        <v>611</v>
      </c>
      <c r="F264" s="164" t="s">
        <v>603</v>
      </c>
      <c r="G264" s="251" t="s">
        <v>0</v>
      </c>
      <c r="H264" s="692">
        <v>0</v>
      </c>
      <c r="I264" s="692">
        <v>0</v>
      </c>
      <c r="J264" s="692">
        <v>0</v>
      </c>
      <c r="K264" s="692">
        <v>0</v>
      </c>
      <c r="L264" s="692">
        <v>0</v>
      </c>
      <c r="M264" s="129">
        <v>0</v>
      </c>
      <c r="N264" s="129">
        <v>0</v>
      </c>
      <c r="O264" s="630">
        <v>0</v>
      </c>
      <c r="P264" s="631">
        <v>0</v>
      </c>
      <c r="Q264" s="161" t="s">
        <v>601</v>
      </c>
      <c r="R264" s="52"/>
    </row>
    <row r="265" spans="2:18">
      <c r="B265" s="30"/>
      <c r="C265" s="173" t="s">
        <v>885</v>
      </c>
      <c r="D265" s="9" t="s">
        <v>297</v>
      </c>
      <c r="E265" s="164" t="s">
        <v>611</v>
      </c>
      <c r="F265" s="164" t="s">
        <v>605</v>
      </c>
      <c r="G265" s="251" t="s">
        <v>0</v>
      </c>
      <c r="H265" s="692">
        <v>1</v>
      </c>
      <c r="I265" s="692">
        <v>1</v>
      </c>
      <c r="J265" s="692">
        <v>0</v>
      </c>
      <c r="K265" s="692">
        <v>0</v>
      </c>
      <c r="L265" s="692">
        <v>0</v>
      </c>
      <c r="M265" s="129">
        <v>0</v>
      </c>
      <c r="N265" s="129">
        <v>0</v>
      </c>
      <c r="O265" s="630">
        <v>0.376599088033438</v>
      </c>
      <c r="P265" s="631">
        <v>0.376599088033438</v>
      </c>
      <c r="Q265" s="161" t="s">
        <v>601</v>
      </c>
      <c r="R265" s="52"/>
    </row>
    <row r="266" spans="2:18">
      <c r="B266" s="30"/>
      <c r="C266" s="173" t="s">
        <v>886</v>
      </c>
      <c r="D266" s="9" t="s">
        <v>297</v>
      </c>
      <c r="E266" s="164" t="s">
        <v>611</v>
      </c>
      <c r="F266" s="164" t="s">
        <v>607</v>
      </c>
      <c r="G266" s="251" t="s">
        <v>0</v>
      </c>
      <c r="H266" s="692">
        <v>0</v>
      </c>
      <c r="I266" s="692">
        <v>0</v>
      </c>
      <c r="J266" s="692">
        <v>0</v>
      </c>
      <c r="K266" s="692">
        <v>0</v>
      </c>
      <c r="L266" s="692">
        <v>0</v>
      </c>
      <c r="M266" s="129">
        <v>0</v>
      </c>
      <c r="N266" s="129">
        <v>0</v>
      </c>
      <c r="O266" s="630">
        <v>0</v>
      </c>
      <c r="P266" s="631">
        <v>0</v>
      </c>
      <c r="Q266" s="161" t="s">
        <v>601</v>
      </c>
      <c r="R266" s="52"/>
    </row>
    <row r="267" spans="2:18">
      <c r="B267" s="30"/>
      <c r="C267" s="173" t="s">
        <v>887</v>
      </c>
      <c r="D267" s="9" t="s">
        <v>297</v>
      </c>
      <c r="E267" s="164" t="s">
        <v>611</v>
      </c>
      <c r="F267" s="164" t="s">
        <v>609</v>
      </c>
      <c r="G267" s="251" t="s">
        <v>0</v>
      </c>
      <c r="H267" s="690">
        <v>1</v>
      </c>
      <c r="I267" s="690">
        <v>1</v>
      </c>
      <c r="J267" s="690">
        <v>1</v>
      </c>
      <c r="K267" s="690">
        <v>1</v>
      </c>
      <c r="L267" s="690">
        <v>0</v>
      </c>
      <c r="M267" s="690">
        <v>0</v>
      </c>
      <c r="N267" s="690">
        <v>0</v>
      </c>
      <c r="O267" s="630">
        <v>0.44262015688200224</v>
      </c>
      <c r="P267" s="631">
        <v>0.44262015688200224</v>
      </c>
      <c r="Q267" s="161" t="s">
        <v>601</v>
      </c>
      <c r="R267" s="52"/>
    </row>
    <row r="268" spans="2:18">
      <c r="H268" s="247"/>
      <c r="I268" s="247"/>
      <c r="J268" s="247"/>
      <c r="K268" s="247"/>
      <c r="L268" s="247"/>
      <c r="M268" s="247"/>
      <c r="N268" s="247"/>
      <c r="O268" s="247"/>
      <c r="P268" s="247"/>
      <c r="Q268" s="161"/>
    </row>
  </sheetData>
  <autoFilter ref="A7:R267" xr:uid="{F2F10CDC-C3E0-4992-BBB6-CAD6186F686D}"/>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2" fitToHeight="0" orientation="landscape" r:id="rId1"/>
  <rowBreaks count="1" manualBreakCount="1">
    <brk id="147"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M59"/>
  <sheetViews>
    <sheetView view="pageBreakPreview" zoomScale="90" zoomScaleNormal="100" zoomScaleSheetLayoutView="90" zoomScalePageLayoutView="70" workbookViewId="0">
      <pane xSplit="4" ySplit="7" topLeftCell="AA8" activePane="bottomRight" state="frozen"/>
      <selection pane="bottomRight" activeCell="Q25" sqref="Q25"/>
      <selection pane="bottomLeft" activeCell="Q25" sqref="Q25"/>
      <selection pane="topRight" activeCell="Q25" sqref="Q25"/>
    </sheetView>
  </sheetViews>
  <sheetFormatPr defaultColWidth="9.140625" defaultRowHeight="14.45"/>
  <cols>
    <col min="1" max="1" width="5.42578125" style="7" customWidth="1"/>
    <col min="2" max="2" width="37.140625" style="1" customWidth="1"/>
    <col min="3" max="3" width="35.42578125" style="7" bestFit="1" customWidth="1"/>
    <col min="4" max="4" width="65.42578125" style="7" customWidth="1"/>
    <col min="5" max="5" width="11.42578125" style="7" customWidth="1"/>
    <col min="6" max="6" width="13.140625" style="7" customWidth="1"/>
    <col min="7" max="8" width="12.140625" style="7" customWidth="1"/>
    <col min="9" max="9" width="11.42578125" style="7" customWidth="1"/>
    <col min="10" max="10" width="13.140625" style="7" customWidth="1"/>
    <col min="11" max="12" width="12.140625" style="7" customWidth="1"/>
    <col min="13" max="13" width="11.42578125" style="7" customWidth="1"/>
    <col min="14" max="14" width="13.140625" style="7" customWidth="1"/>
    <col min="15" max="16" width="12.140625" style="7" customWidth="1"/>
    <col min="17" max="17" width="11.42578125" style="7" customWidth="1"/>
    <col min="18" max="18" width="13.140625" style="7" customWidth="1"/>
    <col min="19" max="20" width="12.140625" style="7" customWidth="1"/>
    <col min="21" max="21" width="14.85546875" style="7" customWidth="1"/>
    <col min="22" max="22" width="13.42578125" style="7" customWidth="1"/>
    <col min="23" max="24" width="13" style="7" customWidth="1"/>
    <col min="25" max="25" width="14.85546875" style="7" customWidth="1"/>
    <col min="26" max="26" width="13.42578125" style="7" customWidth="1"/>
    <col min="27" max="28" width="13" style="7" customWidth="1"/>
    <col min="29" max="29" width="10.28515625" style="7" customWidth="1"/>
    <col min="30" max="30" width="12.42578125" style="7" customWidth="1"/>
    <col min="31" max="32" width="11.42578125" style="7" customWidth="1"/>
    <col min="33" max="33" width="11.7109375" style="7" customWidth="1"/>
    <col min="34" max="34" width="12.42578125" style="7" bestFit="1" customWidth="1"/>
    <col min="35" max="36" width="11.42578125" style="7" bestFit="1" customWidth="1"/>
    <col min="37" max="37" width="40.42578125" style="1" customWidth="1"/>
    <col min="38" max="38" width="63.42578125" style="7" customWidth="1"/>
    <col min="39" max="39" width="38.85546875" style="7" customWidth="1"/>
    <col min="40" max="16384" width="9.140625" style="7"/>
  </cols>
  <sheetData>
    <row r="1" spans="1:39" ht="15" thickBot="1"/>
    <row r="2" spans="1:39">
      <c r="B2" s="13" t="s">
        <v>20</v>
      </c>
      <c r="C2" s="16" t="str">
        <f>IF('Quarterly Submission Guide'!$D$20 = "", "",'Quarterly Submission Guide'!$D$20)</f>
        <v>Southern California Edison Company</v>
      </c>
    </row>
    <row r="3" spans="1:39">
      <c r="B3" s="14" t="s">
        <v>123</v>
      </c>
      <c r="C3" s="12">
        <v>8</v>
      </c>
    </row>
    <row r="4" spans="1:39">
      <c r="B4" s="15" t="s">
        <v>26</v>
      </c>
      <c r="C4" s="23">
        <f>'Quarterly Submission Guide'!D24</f>
        <v>44774</v>
      </c>
    </row>
    <row r="5" spans="1:39" ht="14.45" customHeight="1">
      <c r="AG5" s="43" t="s">
        <v>125</v>
      </c>
      <c r="AH5" s="43"/>
      <c r="AI5" s="43"/>
      <c r="AJ5" s="43"/>
      <c r="AK5" s="43"/>
      <c r="AL5" s="43"/>
    </row>
    <row r="6" spans="1:39" ht="18" customHeight="1">
      <c r="B6" s="3" t="s">
        <v>888</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3" t="s">
        <v>600</v>
      </c>
      <c r="R6" s="63" t="s">
        <v>603</v>
      </c>
      <c r="S6" s="63" t="s">
        <v>605</v>
      </c>
      <c r="T6" s="63" t="s">
        <v>607</v>
      </c>
      <c r="U6" s="63" t="s">
        <v>600</v>
      </c>
      <c r="V6" s="63" t="s">
        <v>603</v>
      </c>
      <c r="W6" s="63" t="s">
        <v>605</v>
      </c>
      <c r="X6" s="63" t="s">
        <v>607</v>
      </c>
      <c r="Y6" s="63" t="s">
        <v>600</v>
      </c>
      <c r="Z6" s="63" t="s">
        <v>603</v>
      </c>
      <c r="AA6" s="63" t="s">
        <v>605</v>
      </c>
      <c r="AB6" s="63" t="s">
        <v>607</v>
      </c>
      <c r="AC6" s="2" t="s">
        <v>600</v>
      </c>
      <c r="AD6" s="2" t="s">
        <v>603</v>
      </c>
      <c r="AE6" s="2" t="s">
        <v>605</v>
      </c>
      <c r="AF6" s="2" t="s">
        <v>607</v>
      </c>
      <c r="AG6" s="2" t="s">
        <v>600</v>
      </c>
      <c r="AH6" s="2" t="s">
        <v>603</v>
      </c>
      <c r="AI6" s="2" t="s">
        <v>605</v>
      </c>
      <c r="AJ6" s="2" t="s">
        <v>607</v>
      </c>
      <c r="AK6" s="6"/>
      <c r="AL6" s="2"/>
    </row>
    <row r="7" spans="1:39">
      <c r="B7" s="4" t="s">
        <v>29</v>
      </c>
      <c r="C7" s="5" t="s">
        <v>30</v>
      </c>
      <c r="D7" s="5" t="s">
        <v>240</v>
      </c>
      <c r="E7" s="65">
        <v>2015</v>
      </c>
      <c r="F7" s="65">
        <v>2015</v>
      </c>
      <c r="G7" s="65">
        <v>2015</v>
      </c>
      <c r="H7" s="65">
        <v>2015</v>
      </c>
      <c r="I7" s="65">
        <v>2016</v>
      </c>
      <c r="J7" s="65">
        <v>2016</v>
      </c>
      <c r="K7" s="65">
        <v>2016</v>
      </c>
      <c r="L7" s="65">
        <v>2016</v>
      </c>
      <c r="M7" s="65">
        <v>2017</v>
      </c>
      <c r="N7" s="65">
        <v>2017</v>
      </c>
      <c r="O7" s="65">
        <v>2017</v>
      </c>
      <c r="P7" s="65">
        <v>2017</v>
      </c>
      <c r="Q7" s="65">
        <v>2018</v>
      </c>
      <c r="R7" s="65">
        <v>2018</v>
      </c>
      <c r="S7" s="65">
        <v>2018</v>
      </c>
      <c r="T7" s="65">
        <v>2018</v>
      </c>
      <c r="U7" s="65">
        <v>2019</v>
      </c>
      <c r="V7" s="65">
        <v>2019</v>
      </c>
      <c r="W7" s="65">
        <v>2019</v>
      </c>
      <c r="X7" s="65">
        <v>2019</v>
      </c>
      <c r="Y7" s="65">
        <v>2020</v>
      </c>
      <c r="Z7" s="65">
        <v>2020</v>
      </c>
      <c r="AA7" s="65">
        <v>2020</v>
      </c>
      <c r="AB7" s="65">
        <v>2020</v>
      </c>
      <c r="AC7" s="5">
        <v>2021</v>
      </c>
      <c r="AD7" s="5">
        <v>2021</v>
      </c>
      <c r="AE7" s="5">
        <v>2021</v>
      </c>
      <c r="AF7" s="5">
        <v>2021</v>
      </c>
      <c r="AG7" s="5">
        <v>2022</v>
      </c>
      <c r="AH7" s="5">
        <v>2022</v>
      </c>
      <c r="AI7" s="5">
        <v>2022</v>
      </c>
      <c r="AJ7" s="5">
        <v>2022</v>
      </c>
      <c r="AK7" s="4" t="s">
        <v>126</v>
      </c>
      <c r="AL7" s="5" t="s">
        <v>127</v>
      </c>
    </row>
    <row r="8" spans="1:39" ht="31.9" customHeight="1">
      <c r="A8" s="59"/>
      <c r="B8" s="106" t="s">
        <v>889</v>
      </c>
      <c r="C8" s="107" t="s">
        <v>33</v>
      </c>
      <c r="D8" s="74" t="s">
        <v>890</v>
      </c>
      <c r="E8" s="589" t="s">
        <v>55</v>
      </c>
      <c r="F8" s="589" t="s">
        <v>55</v>
      </c>
      <c r="G8" s="589" t="s">
        <v>55</v>
      </c>
      <c r="H8" s="589" t="s">
        <v>55</v>
      </c>
      <c r="I8" s="589" t="s">
        <v>55</v>
      </c>
      <c r="J8" s="589" t="s">
        <v>55</v>
      </c>
      <c r="K8" s="589" t="s">
        <v>55</v>
      </c>
      <c r="L8" s="589" t="s">
        <v>55</v>
      </c>
      <c r="M8" s="589" t="s">
        <v>55</v>
      </c>
      <c r="N8" s="589" t="s">
        <v>55</v>
      </c>
      <c r="O8" s="589" t="s">
        <v>55</v>
      </c>
      <c r="P8" s="589" t="s">
        <v>55</v>
      </c>
      <c r="Q8" s="589" t="s">
        <v>55</v>
      </c>
      <c r="R8" s="589" t="s">
        <v>55</v>
      </c>
      <c r="S8" s="589" t="s">
        <v>55</v>
      </c>
      <c r="T8" s="589" t="s">
        <v>55</v>
      </c>
      <c r="U8" s="590">
        <v>17159.88</v>
      </c>
      <c r="V8" s="590">
        <v>0.85</v>
      </c>
      <c r="W8" s="590">
        <v>1126.19</v>
      </c>
      <c r="X8" s="590">
        <v>1452.86</v>
      </c>
      <c r="Y8" s="591">
        <v>17052.682669510177</v>
      </c>
      <c r="Z8" s="591">
        <v>0.85</v>
      </c>
      <c r="AA8" s="591">
        <v>1035.1764563722074</v>
      </c>
      <c r="AB8" s="592">
        <v>1428.4967784827422</v>
      </c>
      <c r="AC8" s="593">
        <v>31533</v>
      </c>
      <c r="AD8" s="560">
        <v>0</v>
      </c>
      <c r="AE8" s="593">
        <v>2267</v>
      </c>
      <c r="AF8" s="593">
        <v>2943</v>
      </c>
      <c r="AG8" s="51"/>
      <c r="AH8" s="51"/>
      <c r="AI8" s="51"/>
      <c r="AJ8" s="51"/>
      <c r="AK8" s="125" t="s">
        <v>891</v>
      </c>
      <c r="AL8" s="108" t="s">
        <v>892</v>
      </c>
      <c r="AM8" s="154"/>
    </row>
    <row r="9" spans="1:39" ht="31.9" customHeight="1">
      <c r="A9" s="59"/>
      <c r="B9" s="113"/>
      <c r="C9" s="109" t="s">
        <v>44</v>
      </c>
      <c r="D9" s="74" t="s">
        <v>893</v>
      </c>
      <c r="E9" s="589" t="s">
        <v>55</v>
      </c>
      <c r="F9" s="589" t="s">
        <v>55</v>
      </c>
      <c r="G9" s="589" t="s">
        <v>55</v>
      </c>
      <c r="H9" s="589" t="s">
        <v>55</v>
      </c>
      <c r="I9" s="589" t="s">
        <v>55</v>
      </c>
      <c r="J9" s="589" t="s">
        <v>55</v>
      </c>
      <c r="K9" s="589" t="s">
        <v>55</v>
      </c>
      <c r="L9" s="589" t="s">
        <v>55</v>
      </c>
      <c r="M9" s="589" t="s">
        <v>55</v>
      </c>
      <c r="N9" s="589" t="s">
        <v>55</v>
      </c>
      <c r="O9" s="589" t="s">
        <v>55</v>
      </c>
      <c r="P9" s="589" t="s">
        <v>55</v>
      </c>
      <c r="Q9" s="589" t="s">
        <v>55</v>
      </c>
      <c r="R9" s="589" t="s">
        <v>55</v>
      </c>
      <c r="S9" s="589" t="s">
        <v>55</v>
      </c>
      <c r="T9" s="589" t="s">
        <v>55</v>
      </c>
      <c r="U9" s="594">
        <v>3446.19</v>
      </c>
      <c r="V9" s="594">
        <v>0.48</v>
      </c>
      <c r="W9" s="594">
        <v>749.7</v>
      </c>
      <c r="X9" s="594">
        <v>1363.52</v>
      </c>
      <c r="Y9" s="595">
        <v>3482.0978661952213</v>
      </c>
      <c r="Z9" s="595">
        <v>0.48</v>
      </c>
      <c r="AA9" s="595">
        <v>674.37178082869957</v>
      </c>
      <c r="AB9" s="595">
        <v>1339.4887394003788</v>
      </c>
      <c r="AC9" s="593">
        <v>5715</v>
      </c>
      <c r="AD9" s="560">
        <v>0</v>
      </c>
      <c r="AE9" s="593">
        <v>1147</v>
      </c>
      <c r="AF9" s="593">
        <v>2102</v>
      </c>
      <c r="AG9" s="53"/>
      <c r="AH9" s="53"/>
      <c r="AI9" s="53"/>
      <c r="AJ9" s="53"/>
      <c r="AK9" s="108" t="s">
        <v>893</v>
      </c>
      <c r="AL9" s="108" t="s">
        <v>892</v>
      </c>
    </row>
    <row r="10" spans="1:39" ht="31.9" customHeight="1">
      <c r="A10" s="59"/>
      <c r="B10" s="108"/>
      <c r="C10" s="109" t="s">
        <v>63</v>
      </c>
      <c r="D10" s="74" t="s">
        <v>894</v>
      </c>
      <c r="E10" s="589" t="s">
        <v>55</v>
      </c>
      <c r="F10" s="589" t="s">
        <v>55</v>
      </c>
      <c r="G10" s="589" t="s">
        <v>55</v>
      </c>
      <c r="H10" s="589" t="s">
        <v>55</v>
      </c>
      <c r="I10" s="589" t="s">
        <v>55</v>
      </c>
      <c r="J10" s="589" t="s">
        <v>55</v>
      </c>
      <c r="K10" s="589" t="s">
        <v>55</v>
      </c>
      <c r="L10" s="589" t="s">
        <v>55</v>
      </c>
      <c r="M10" s="589" t="s">
        <v>55</v>
      </c>
      <c r="N10" s="589" t="s">
        <v>55</v>
      </c>
      <c r="O10" s="589" t="s">
        <v>55</v>
      </c>
      <c r="P10" s="589" t="s">
        <v>55</v>
      </c>
      <c r="Q10" s="589" t="s">
        <v>55</v>
      </c>
      <c r="R10" s="589" t="s">
        <v>55</v>
      </c>
      <c r="S10" s="589" t="s">
        <v>55</v>
      </c>
      <c r="T10" s="589" t="s">
        <v>55</v>
      </c>
      <c r="U10" s="594">
        <v>36757</v>
      </c>
      <c r="V10" s="594">
        <v>6</v>
      </c>
      <c r="W10" s="594">
        <v>2550</v>
      </c>
      <c r="X10" s="594">
        <v>3923</v>
      </c>
      <c r="Y10" s="592">
        <v>36911</v>
      </c>
      <c r="Z10" s="592">
        <v>6</v>
      </c>
      <c r="AA10" s="592">
        <v>2207</v>
      </c>
      <c r="AB10" s="592">
        <v>3917</v>
      </c>
      <c r="AC10" s="592">
        <v>36944</v>
      </c>
      <c r="AD10" s="592">
        <v>0</v>
      </c>
      <c r="AE10" s="592">
        <v>1889</v>
      </c>
      <c r="AF10" s="592">
        <v>2991</v>
      </c>
      <c r="AG10" s="52"/>
      <c r="AH10" s="52"/>
      <c r="AI10" s="52"/>
      <c r="AJ10" s="52"/>
      <c r="AK10" s="108" t="s">
        <v>895</v>
      </c>
      <c r="AL10" s="108" t="s">
        <v>896</v>
      </c>
    </row>
    <row r="11" spans="1:39" ht="31.9" customHeight="1">
      <c r="A11" s="59"/>
      <c r="B11" s="108"/>
      <c r="C11" s="109" t="s">
        <v>132</v>
      </c>
      <c r="D11" s="74" t="s">
        <v>897</v>
      </c>
      <c r="E11" s="589" t="s">
        <v>55</v>
      </c>
      <c r="F11" s="589" t="s">
        <v>55</v>
      </c>
      <c r="G11" s="589" t="s">
        <v>55</v>
      </c>
      <c r="H11" s="589" t="s">
        <v>55</v>
      </c>
      <c r="I11" s="589" t="s">
        <v>55</v>
      </c>
      <c r="J11" s="589" t="s">
        <v>55</v>
      </c>
      <c r="K11" s="589" t="s">
        <v>55</v>
      </c>
      <c r="L11" s="589" t="s">
        <v>55</v>
      </c>
      <c r="M11" s="589" t="s">
        <v>55</v>
      </c>
      <c r="N11" s="589" t="s">
        <v>55</v>
      </c>
      <c r="O11" s="589" t="s">
        <v>55</v>
      </c>
      <c r="P11" s="589" t="s">
        <v>55</v>
      </c>
      <c r="Q11" s="589" t="s">
        <v>55</v>
      </c>
      <c r="R11" s="589" t="s">
        <v>55</v>
      </c>
      <c r="S11" s="589" t="s">
        <v>55</v>
      </c>
      <c r="T11" s="589" t="s">
        <v>55</v>
      </c>
      <c r="U11" s="594">
        <v>7305</v>
      </c>
      <c r="V11" s="594">
        <v>5</v>
      </c>
      <c r="W11" s="594">
        <v>1676</v>
      </c>
      <c r="X11" s="594">
        <v>3489</v>
      </c>
      <c r="Y11" s="592">
        <v>7502</v>
      </c>
      <c r="Z11" s="592">
        <v>5</v>
      </c>
      <c r="AA11" s="592">
        <v>1417</v>
      </c>
      <c r="AB11" s="592">
        <v>3489</v>
      </c>
      <c r="AC11" s="592">
        <v>4657</v>
      </c>
      <c r="AD11" s="592">
        <v>0</v>
      </c>
      <c r="AE11" s="592">
        <v>860</v>
      </c>
      <c r="AF11" s="592">
        <v>2098</v>
      </c>
      <c r="AG11" s="52"/>
      <c r="AH11" s="52"/>
      <c r="AI11" s="52"/>
      <c r="AJ11" s="52"/>
      <c r="AK11" s="108" t="s">
        <v>897</v>
      </c>
      <c r="AL11" s="108" t="s">
        <v>896</v>
      </c>
    </row>
    <row r="12" spans="1:39" ht="31.9" customHeight="1">
      <c r="A12" s="59"/>
      <c r="B12" s="108"/>
      <c r="C12" s="109" t="s">
        <v>135</v>
      </c>
      <c r="D12" s="74" t="s">
        <v>898</v>
      </c>
      <c r="E12" s="589" t="s">
        <v>55</v>
      </c>
      <c r="F12" s="589" t="s">
        <v>55</v>
      </c>
      <c r="G12" s="589" t="s">
        <v>55</v>
      </c>
      <c r="H12" s="589" t="s">
        <v>55</v>
      </c>
      <c r="I12" s="589" t="s">
        <v>55</v>
      </c>
      <c r="J12" s="589" t="s">
        <v>55</v>
      </c>
      <c r="K12" s="589" t="s">
        <v>55</v>
      </c>
      <c r="L12" s="589" t="s">
        <v>55</v>
      </c>
      <c r="M12" s="589" t="s">
        <v>55</v>
      </c>
      <c r="N12" s="589" t="s">
        <v>55</v>
      </c>
      <c r="O12" s="589" t="s">
        <v>55</v>
      </c>
      <c r="P12" s="589" t="s">
        <v>55</v>
      </c>
      <c r="Q12" s="589" t="s">
        <v>55</v>
      </c>
      <c r="R12" s="589" t="s">
        <v>55</v>
      </c>
      <c r="S12" s="589" t="s">
        <v>55</v>
      </c>
      <c r="T12" s="589" t="s">
        <v>55</v>
      </c>
      <c r="U12" s="594">
        <v>3790432</v>
      </c>
      <c r="V12" s="594">
        <v>545</v>
      </c>
      <c r="W12" s="594">
        <v>209126</v>
      </c>
      <c r="X12" s="594">
        <v>323745</v>
      </c>
      <c r="Y12" s="592">
        <v>3790432</v>
      </c>
      <c r="Z12" s="592">
        <v>545</v>
      </c>
      <c r="AA12" s="592">
        <v>209126</v>
      </c>
      <c r="AB12" s="592">
        <v>323745</v>
      </c>
      <c r="AC12" s="592">
        <v>3316257</v>
      </c>
      <c r="AD12" s="592">
        <v>15</v>
      </c>
      <c r="AE12" s="592">
        <v>126254</v>
      </c>
      <c r="AF12" s="592">
        <v>226932</v>
      </c>
      <c r="AG12" s="52"/>
      <c r="AH12" s="52"/>
      <c r="AI12" s="52"/>
      <c r="AJ12" s="52"/>
      <c r="AK12" s="108" t="s">
        <v>329</v>
      </c>
      <c r="AL12" s="108" t="s">
        <v>899</v>
      </c>
    </row>
    <row r="13" spans="1:39" ht="31.9" customHeight="1">
      <c r="A13" s="59"/>
      <c r="B13" s="108"/>
      <c r="C13" s="109" t="s">
        <v>137</v>
      </c>
      <c r="D13" s="115" t="s">
        <v>900</v>
      </c>
      <c r="E13" s="589" t="s">
        <v>55</v>
      </c>
      <c r="F13" s="589" t="s">
        <v>55</v>
      </c>
      <c r="G13" s="589" t="s">
        <v>55</v>
      </c>
      <c r="H13" s="589" t="s">
        <v>55</v>
      </c>
      <c r="I13" s="589" t="s">
        <v>55</v>
      </c>
      <c r="J13" s="589" t="s">
        <v>55</v>
      </c>
      <c r="K13" s="589" t="s">
        <v>55</v>
      </c>
      <c r="L13" s="589" t="s">
        <v>55</v>
      </c>
      <c r="M13" s="589" t="s">
        <v>55</v>
      </c>
      <c r="N13" s="589" t="s">
        <v>55</v>
      </c>
      <c r="O13" s="589" t="s">
        <v>55</v>
      </c>
      <c r="P13" s="589" t="s">
        <v>55</v>
      </c>
      <c r="Q13" s="589" t="s">
        <v>55</v>
      </c>
      <c r="R13" s="589" t="s">
        <v>55</v>
      </c>
      <c r="S13" s="589" t="s">
        <v>55</v>
      </c>
      <c r="T13" s="589" t="s">
        <v>55</v>
      </c>
      <c r="U13" s="594">
        <v>778819</v>
      </c>
      <c r="V13" s="594">
        <v>525</v>
      </c>
      <c r="W13" s="594">
        <v>149646</v>
      </c>
      <c r="X13" s="594">
        <v>294005</v>
      </c>
      <c r="Y13" s="592">
        <v>778819</v>
      </c>
      <c r="Z13" s="592">
        <v>525</v>
      </c>
      <c r="AA13" s="592">
        <v>149646</v>
      </c>
      <c r="AB13" s="592">
        <v>294005</v>
      </c>
      <c r="AC13" s="592">
        <v>511274</v>
      </c>
      <c r="AD13" s="592">
        <v>13</v>
      </c>
      <c r="AE13" s="592">
        <v>71212</v>
      </c>
      <c r="AF13" s="592">
        <v>183954</v>
      </c>
      <c r="AG13" s="52"/>
      <c r="AH13" s="52"/>
      <c r="AI13" s="52"/>
      <c r="AJ13" s="52"/>
      <c r="AK13" s="108" t="s">
        <v>900</v>
      </c>
      <c r="AL13" s="108" t="s">
        <v>899</v>
      </c>
    </row>
    <row r="14" spans="1:39" ht="31.9" customHeight="1">
      <c r="A14" s="59"/>
      <c r="B14" s="108"/>
      <c r="C14" s="109" t="s">
        <v>139</v>
      </c>
      <c r="D14" s="115" t="s">
        <v>901</v>
      </c>
      <c r="E14" s="589" t="s">
        <v>55</v>
      </c>
      <c r="F14" s="589" t="s">
        <v>55</v>
      </c>
      <c r="G14" s="589" t="s">
        <v>55</v>
      </c>
      <c r="H14" s="589" t="s">
        <v>55</v>
      </c>
      <c r="I14" s="589" t="s">
        <v>55</v>
      </c>
      <c r="J14" s="589" t="s">
        <v>55</v>
      </c>
      <c r="K14" s="589" t="s">
        <v>55</v>
      </c>
      <c r="L14" s="589" t="s">
        <v>55</v>
      </c>
      <c r="M14" s="589" t="s">
        <v>55</v>
      </c>
      <c r="N14" s="589" t="s">
        <v>55</v>
      </c>
      <c r="O14" s="589" t="s">
        <v>55</v>
      </c>
      <c r="P14" s="589" t="s">
        <v>55</v>
      </c>
      <c r="Q14" s="589" t="s">
        <v>55</v>
      </c>
      <c r="R14" s="589" t="s">
        <v>55</v>
      </c>
      <c r="S14" s="589" t="s">
        <v>55</v>
      </c>
      <c r="T14" s="589" t="s">
        <v>55</v>
      </c>
      <c r="U14" s="594">
        <v>1032899</v>
      </c>
      <c r="V14" s="594">
        <v>32</v>
      </c>
      <c r="W14" s="594">
        <v>30783</v>
      </c>
      <c r="X14" s="594">
        <v>44840</v>
      </c>
      <c r="Y14" s="592">
        <v>1032899</v>
      </c>
      <c r="Z14" s="592">
        <v>32</v>
      </c>
      <c r="AA14" s="592">
        <v>30783</v>
      </c>
      <c r="AB14" s="592">
        <v>44840</v>
      </c>
      <c r="AC14" s="592">
        <v>1201396</v>
      </c>
      <c r="AD14" s="592">
        <v>7</v>
      </c>
      <c r="AE14" s="592">
        <v>27699</v>
      </c>
      <c r="AF14" s="592">
        <v>44897</v>
      </c>
      <c r="AG14" s="52"/>
      <c r="AH14" s="52"/>
      <c r="AI14" s="52"/>
      <c r="AJ14" s="52"/>
      <c r="AK14" s="108" t="s">
        <v>902</v>
      </c>
      <c r="AL14" s="108" t="s">
        <v>899</v>
      </c>
    </row>
    <row r="15" spans="1:39" ht="31.9" customHeight="1">
      <c r="A15" s="59"/>
      <c r="B15" s="108"/>
      <c r="C15" s="109" t="s">
        <v>141</v>
      </c>
      <c r="D15" s="115" t="s">
        <v>903</v>
      </c>
      <c r="E15" s="589" t="s">
        <v>55</v>
      </c>
      <c r="F15" s="589" t="s">
        <v>55</v>
      </c>
      <c r="G15" s="589" t="s">
        <v>55</v>
      </c>
      <c r="H15" s="589" t="s">
        <v>55</v>
      </c>
      <c r="I15" s="589" t="s">
        <v>55</v>
      </c>
      <c r="J15" s="589" t="s">
        <v>55</v>
      </c>
      <c r="K15" s="589" t="s">
        <v>55</v>
      </c>
      <c r="L15" s="589" t="s">
        <v>55</v>
      </c>
      <c r="M15" s="589" t="s">
        <v>55</v>
      </c>
      <c r="N15" s="589" t="s">
        <v>55</v>
      </c>
      <c r="O15" s="589" t="s">
        <v>55</v>
      </c>
      <c r="P15" s="589" t="s">
        <v>55</v>
      </c>
      <c r="Q15" s="589" t="s">
        <v>55</v>
      </c>
      <c r="R15" s="589" t="s">
        <v>55</v>
      </c>
      <c r="S15" s="589" t="s">
        <v>55</v>
      </c>
      <c r="T15" s="589" t="s">
        <v>55</v>
      </c>
      <c r="U15" s="594">
        <v>206260</v>
      </c>
      <c r="V15" s="594">
        <v>21</v>
      </c>
      <c r="W15" s="594">
        <v>23970</v>
      </c>
      <c r="X15" s="594">
        <v>41362</v>
      </c>
      <c r="Y15" s="592">
        <v>206260</v>
      </c>
      <c r="Z15" s="592">
        <v>21</v>
      </c>
      <c r="AA15" s="592">
        <v>23970</v>
      </c>
      <c r="AB15" s="592">
        <v>41362</v>
      </c>
      <c r="AC15" s="592">
        <v>168390</v>
      </c>
      <c r="AD15" s="592">
        <v>0</v>
      </c>
      <c r="AE15" s="592">
        <v>16523</v>
      </c>
      <c r="AF15" s="592">
        <v>37295</v>
      </c>
      <c r="AG15" s="52"/>
      <c r="AH15" s="52"/>
      <c r="AI15" s="52"/>
      <c r="AJ15" s="52"/>
      <c r="AK15" s="108" t="s">
        <v>903</v>
      </c>
      <c r="AL15" s="108" t="s">
        <v>899</v>
      </c>
    </row>
    <row r="16" spans="1:39" ht="31.9" customHeight="1">
      <c r="A16" s="59"/>
      <c r="B16" s="108"/>
      <c r="C16" s="109" t="s">
        <v>143</v>
      </c>
      <c r="D16" s="74" t="s">
        <v>904</v>
      </c>
      <c r="E16" s="589" t="s">
        <v>55</v>
      </c>
      <c r="F16" s="589" t="s">
        <v>55</v>
      </c>
      <c r="G16" s="589" t="s">
        <v>55</v>
      </c>
      <c r="H16" s="589" t="s">
        <v>55</v>
      </c>
      <c r="I16" s="589" t="s">
        <v>55</v>
      </c>
      <c r="J16" s="589" t="s">
        <v>55</v>
      </c>
      <c r="K16" s="589" t="s">
        <v>55</v>
      </c>
      <c r="L16" s="589" t="s">
        <v>55</v>
      </c>
      <c r="M16" s="589" t="s">
        <v>55</v>
      </c>
      <c r="N16" s="589" t="s">
        <v>55</v>
      </c>
      <c r="O16" s="589" t="s">
        <v>55</v>
      </c>
      <c r="P16" s="589" t="s">
        <v>55</v>
      </c>
      <c r="Q16" s="589" t="s">
        <v>55</v>
      </c>
      <c r="R16" s="589" t="s">
        <v>55</v>
      </c>
      <c r="S16" s="589" t="s">
        <v>55</v>
      </c>
      <c r="T16" s="589" t="s">
        <v>55</v>
      </c>
      <c r="U16" s="594">
        <v>1953.85</v>
      </c>
      <c r="V16" s="594">
        <v>0.08</v>
      </c>
      <c r="W16" s="594">
        <v>217.92</v>
      </c>
      <c r="X16" s="594">
        <v>223.98</v>
      </c>
      <c r="Y16" s="592">
        <v>1937.0512563112886</v>
      </c>
      <c r="Z16" s="592">
        <v>0.08</v>
      </c>
      <c r="AA16" s="592">
        <v>203.8291630026859</v>
      </c>
      <c r="AB16" s="592">
        <v>215.4523403903346</v>
      </c>
      <c r="AC16" s="592">
        <v>2580.7368999999999</v>
      </c>
      <c r="AD16" s="592">
        <v>8.6399000000000004E-2</v>
      </c>
      <c r="AE16" s="592">
        <v>302.62029999999999</v>
      </c>
      <c r="AF16" s="592">
        <v>353.0634</v>
      </c>
      <c r="AG16" s="52"/>
      <c r="AH16" s="52"/>
      <c r="AI16" s="52"/>
      <c r="AJ16" s="52"/>
      <c r="AK16" s="108" t="s">
        <v>905</v>
      </c>
      <c r="AL16" s="108" t="s">
        <v>892</v>
      </c>
    </row>
    <row r="17" spans="1:38" ht="31.9" customHeight="1">
      <c r="A17" s="59"/>
      <c r="B17" s="108"/>
      <c r="C17" s="109" t="s">
        <v>145</v>
      </c>
      <c r="D17" s="74" t="s">
        <v>906</v>
      </c>
      <c r="E17" s="589" t="s">
        <v>55</v>
      </c>
      <c r="F17" s="589" t="s">
        <v>55</v>
      </c>
      <c r="G17" s="589" t="s">
        <v>55</v>
      </c>
      <c r="H17" s="589" t="s">
        <v>55</v>
      </c>
      <c r="I17" s="589" t="s">
        <v>55</v>
      </c>
      <c r="J17" s="589" t="s">
        <v>55</v>
      </c>
      <c r="K17" s="589" t="s">
        <v>55</v>
      </c>
      <c r="L17" s="589" t="s">
        <v>55</v>
      </c>
      <c r="M17" s="589" t="s">
        <v>55</v>
      </c>
      <c r="N17" s="589" t="s">
        <v>55</v>
      </c>
      <c r="O17" s="589" t="s">
        <v>55</v>
      </c>
      <c r="P17" s="589" t="s">
        <v>55</v>
      </c>
      <c r="Q17" s="589" t="s">
        <v>55</v>
      </c>
      <c r="R17" s="589" t="s">
        <v>55</v>
      </c>
      <c r="S17" s="589" t="s">
        <v>55</v>
      </c>
      <c r="T17" s="589" t="s">
        <v>55</v>
      </c>
      <c r="U17" s="594">
        <v>293.14999999999998</v>
      </c>
      <c r="V17" s="594">
        <v>0</v>
      </c>
      <c r="W17" s="594">
        <v>130.59</v>
      </c>
      <c r="X17" s="594">
        <v>182.31</v>
      </c>
      <c r="Y17" s="592">
        <v>300.61192043705171</v>
      </c>
      <c r="Z17" s="592">
        <v>0</v>
      </c>
      <c r="AA17" s="592">
        <v>120.95856190921725</v>
      </c>
      <c r="AB17" s="592">
        <v>173.54805893468441</v>
      </c>
      <c r="AC17" s="592">
        <v>255.19855999999999</v>
      </c>
      <c r="AD17" s="592">
        <v>0</v>
      </c>
      <c r="AE17" s="592">
        <v>110.38930000000001</v>
      </c>
      <c r="AF17" s="592">
        <v>158.41730000000001</v>
      </c>
      <c r="AG17" s="52"/>
      <c r="AH17" s="52"/>
      <c r="AI17" s="52"/>
      <c r="AJ17" s="52"/>
      <c r="AK17" s="108" t="s">
        <v>906</v>
      </c>
      <c r="AL17" s="108" t="s">
        <v>892</v>
      </c>
    </row>
    <row r="18" spans="1:38" ht="31.9" customHeight="1">
      <c r="A18" s="59"/>
      <c r="B18" s="108"/>
      <c r="C18" s="109" t="s">
        <v>147</v>
      </c>
      <c r="D18" s="74" t="s">
        <v>907</v>
      </c>
      <c r="E18" s="589" t="s">
        <v>55</v>
      </c>
      <c r="F18" s="589" t="s">
        <v>55</v>
      </c>
      <c r="G18" s="589" t="s">
        <v>55</v>
      </c>
      <c r="H18" s="589" t="s">
        <v>55</v>
      </c>
      <c r="I18" s="589" t="s">
        <v>55</v>
      </c>
      <c r="J18" s="589" t="s">
        <v>55</v>
      </c>
      <c r="K18" s="589" t="s">
        <v>55</v>
      </c>
      <c r="L18" s="589" t="s">
        <v>55</v>
      </c>
      <c r="M18" s="589" t="s">
        <v>55</v>
      </c>
      <c r="N18" s="589" t="s">
        <v>55</v>
      </c>
      <c r="O18" s="589" t="s">
        <v>55</v>
      </c>
      <c r="P18" s="589" t="s">
        <v>55</v>
      </c>
      <c r="Q18" s="589" t="s">
        <v>55</v>
      </c>
      <c r="R18" s="589" t="s">
        <v>55</v>
      </c>
      <c r="S18" s="589" t="s">
        <v>55</v>
      </c>
      <c r="T18" s="589" t="s">
        <v>55</v>
      </c>
      <c r="U18" s="594">
        <v>15206.04</v>
      </c>
      <c r="V18" s="594">
        <v>0.77</v>
      </c>
      <c r="W18" s="594">
        <v>908.27</v>
      </c>
      <c r="X18" s="594">
        <v>1228.8900000000001</v>
      </c>
      <c r="Y18" s="592">
        <v>15115.631413198889</v>
      </c>
      <c r="Z18" s="592">
        <v>0.77</v>
      </c>
      <c r="AA18" s="592">
        <v>831.34729336952159</v>
      </c>
      <c r="AB18" s="592">
        <v>1213.0444380924077</v>
      </c>
      <c r="AC18" s="592">
        <v>13772.277959999999</v>
      </c>
      <c r="AD18" s="592">
        <v>0.153532</v>
      </c>
      <c r="AE18" s="592">
        <v>708.38199999999995</v>
      </c>
      <c r="AF18" s="592">
        <v>775.46600000000001</v>
      </c>
      <c r="AG18" s="52"/>
      <c r="AH18" s="52"/>
      <c r="AI18" s="52"/>
      <c r="AJ18" s="52"/>
      <c r="AK18" s="108" t="s">
        <v>908</v>
      </c>
      <c r="AL18" s="108" t="s">
        <v>892</v>
      </c>
    </row>
    <row r="19" spans="1:38" ht="31.9" customHeight="1">
      <c r="A19" s="59"/>
      <c r="B19" s="108"/>
      <c r="C19" s="109" t="s">
        <v>149</v>
      </c>
      <c r="D19" s="74" t="s">
        <v>909</v>
      </c>
      <c r="E19" s="589" t="s">
        <v>55</v>
      </c>
      <c r="F19" s="589" t="s">
        <v>55</v>
      </c>
      <c r="G19" s="589" t="s">
        <v>55</v>
      </c>
      <c r="H19" s="589" t="s">
        <v>55</v>
      </c>
      <c r="I19" s="589" t="s">
        <v>55</v>
      </c>
      <c r="J19" s="589" t="s">
        <v>55</v>
      </c>
      <c r="K19" s="589" t="s">
        <v>55</v>
      </c>
      <c r="L19" s="589" t="s">
        <v>55</v>
      </c>
      <c r="M19" s="589" t="s">
        <v>55</v>
      </c>
      <c r="N19" s="589" t="s">
        <v>55</v>
      </c>
      <c r="O19" s="589" t="s">
        <v>55</v>
      </c>
      <c r="P19" s="589" t="s">
        <v>55</v>
      </c>
      <c r="Q19" s="589" t="s">
        <v>55</v>
      </c>
      <c r="R19" s="589" t="s">
        <v>55</v>
      </c>
      <c r="S19" s="589" t="s">
        <v>55</v>
      </c>
      <c r="T19" s="589" t="s">
        <v>55</v>
      </c>
      <c r="U19" s="594">
        <v>3153.05</v>
      </c>
      <c r="V19" s="594">
        <v>0.48</v>
      </c>
      <c r="W19" s="594">
        <v>619.12</v>
      </c>
      <c r="X19" s="594">
        <v>1181.22</v>
      </c>
      <c r="Y19" s="592">
        <v>3181.4859457581697</v>
      </c>
      <c r="Z19" s="592">
        <v>0.48</v>
      </c>
      <c r="AA19" s="592">
        <v>553.41321891948235</v>
      </c>
      <c r="AB19" s="592">
        <v>1165.9406804656944</v>
      </c>
      <c r="AC19" s="592">
        <v>2008.886</v>
      </c>
      <c r="AD19" s="592">
        <v>0</v>
      </c>
      <c r="AE19" s="592">
        <v>370.49</v>
      </c>
      <c r="AF19" s="592">
        <v>603.75559999999996</v>
      </c>
      <c r="AG19" s="52"/>
      <c r="AH19" s="52"/>
      <c r="AI19" s="52"/>
      <c r="AJ19" s="52"/>
      <c r="AK19" s="108" t="s">
        <v>909</v>
      </c>
      <c r="AL19" s="108" t="s">
        <v>892</v>
      </c>
    </row>
    <row r="20" spans="1:38" ht="31.9" customHeight="1">
      <c r="A20" s="59"/>
      <c r="B20" s="108"/>
      <c r="C20" s="109" t="s">
        <v>910</v>
      </c>
      <c r="D20" s="74" t="s">
        <v>911</v>
      </c>
      <c r="E20" s="589" t="s">
        <v>55</v>
      </c>
      <c r="F20" s="589" t="s">
        <v>55</v>
      </c>
      <c r="G20" s="589" t="s">
        <v>55</v>
      </c>
      <c r="H20" s="589" t="s">
        <v>55</v>
      </c>
      <c r="I20" s="589" t="s">
        <v>55</v>
      </c>
      <c r="J20" s="589" t="s">
        <v>55</v>
      </c>
      <c r="K20" s="589" t="s">
        <v>55</v>
      </c>
      <c r="L20" s="589" t="s">
        <v>55</v>
      </c>
      <c r="M20" s="589" t="s">
        <v>55</v>
      </c>
      <c r="N20" s="589" t="s">
        <v>55</v>
      </c>
      <c r="O20" s="589" t="s">
        <v>55</v>
      </c>
      <c r="P20" s="589" t="s">
        <v>55</v>
      </c>
      <c r="Q20" s="589" t="s">
        <v>55</v>
      </c>
      <c r="R20" s="589" t="s">
        <v>55</v>
      </c>
      <c r="S20" s="589" t="s">
        <v>55</v>
      </c>
      <c r="T20" s="589" t="s">
        <v>55</v>
      </c>
      <c r="U20" s="594">
        <v>231</v>
      </c>
      <c r="V20" s="594">
        <v>0</v>
      </c>
      <c r="W20" s="594">
        <v>23</v>
      </c>
      <c r="X20" s="594">
        <v>17</v>
      </c>
      <c r="Y20" s="592">
        <v>230</v>
      </c>
      <c r="Z20" s="592">
        <v>0</v>
      </c>
      <c r="AA20" s="592">
        <v>12</v>
      </c>
      <c r="AB20" s="592">
        <v>13</v>
      </c>
      <c r="AC20" s="592">
        <v>392</v>
      </c>
      <c r="AD20" s="592">
        <v>0</v>
      </c>
      <c r="AE20" s="592">
        <v>18</v>
      </c>
      <c r="AF20" s="592">
        <v>19</v>
      </c>
      <c r="AG20" s="52"/>
      <c r="AH20" s="52"/>
      <c r="AI20" s="52"/>
      <c r="AJ20" s="52"/>
      <c r="AK20" s="108" t="s">
        <v>912</v>
      </c>
      <c r="AL20" s="108" t="s">
        <v>913</v>
      </c>
    </row>
    <row r="21" spans="1:38" ht="31.9" customHeight="1">
      <c r="A21" s="59"/>
      <c r="B21" s="108"/>
      <c r="C21" s="109" t="s">
        <v>914</v>
      </c>
      <c r="D21" s="74" t="s">
        <v>915</v>
      </c>
      <c r="E21" s="589" t="s">
        <v>55</v>
      </c>
      <c r="F21" s="589" t="s">
        <v>55</v>
      </c>
      <c r="G21" s="589" t="s">
        <v>55</v>
      </c>
      <c r="H21" s="589" t="s">
        <v>55</v>
      </c>
      <c r="I21" s="589" t="s">
        <v>55</v>
      </c>
      <c r="J21" s="589" t="s">
        <v>55</v>
      </c>
      <c r="K21" s="589" t="s">
        <v>55</v>
      </c>
      <c r="L21" s="589" t="s">
        <v>55</v>
      </c>
      <c r="M21" s="589" t="s">
        <v>55</v>
      </c>
      <c r="N21" s="589" t="s">
        <v>55</v>
      </c>
      <c r="O21" s="589" t="s">
        <v>55</v>
      </c>
      <c r="P21" s="589" t="s">
        <v>55</v>
      </c>
      <c r="Q21" s="589" t="s">
        <v>55</v>
      </c>
      <c r="R21" s="589" t="s">
        <v>55</v>
      </c>
      <c r="S21" s="589" t="s">
        <v>55</v>
      </c>
      <c r="T21" s="589" t="s">
        <v>55</v>
      </c>
      <c r="U21" s="594">
        <v>47</v>
      </c>
      <c r="V21" s="594">
        <v>0</v>
      </c>
      <c r="W21" s="594">
        <v>16</v>
      </c>
      <c r="X21" s="594">
        <v>16</v>
      </c>
      <c r="Y21" s="592">
        <v>43</v>
      </c>
      <c r="Z21" s="592">
        <v>0</v>
      </c>
      <c r="AA21" s="592">
        <v>6</v>
      </c>
      <c r="AB21" s="592">
        <v>12</v>
      </c>
      <c r="AC21" s="592">
        <v>43</v>
      </c>
      <c r="AD21" s="592">
        <v>0</v>
      </c>
      <c r="AE21" s="592">
        <v>6</v>
      </c>
      <c r="AF21" s="592">
        <v>10</v>
      </c>
      <c r="AG21" s="52"/>
      <c r="AH21" s="52"/>
      <c r="AI21" s="52"/>
      <c r="AJ21" s="52"/>
      <c r="AK21" s="108" t="s">
        <v>915</v>
      </c>
      <c r="AL21" s="108" t="s">
        <v>913</v>
      </c>
    </row>
    <row r="22" spans="1:38" ht="31.9" customHeight="1">
      <c r="A22" s="59"/>
      <c r="B22" s="108" t="s">
        <v>916</v>
      </c>
      <c r="C22" s="109" t="s">
        <v>917</v>
      </c>
      <c r="D22" s="74" t="s">
        <v>918</v>
      </c>
      <c r="E22" s="589" t="s">
        <v>55</v>
      </c>
      <c r="F22" s="589" t="s">
        <v>55</v>
      </c>
      <c r="G22" s="589" t="s">
        <v>55</v>
      </c>
      <c r="H22" s="589" t="s">
        <v>55</v>
      </c>
      <c r="I22" s="589" t="s">
        <v>55</v>
      </c>
      <c r="J22" s="589" t="s">
        <v>55</v>
      </c>
      <c r="K22" s="589" t="s">
        <v>55</v>
      </c>
      <c r="L22" s="589" t="s">
        <v>55</v>
      </c>
      <c r="M22" s="589" t="s">
        <v>55</v>
      </c>
      <c r="N22" s="589" t="s">
        <v>55</v>
      </c>
      <c r="O22" s="589" t="s">
        <v>55</v>
      </c>
      <c r="P22" s="589" t="s">
        <v>55</v>
      </c>
      <c r="Q22" s="589" t="s">
        <v>55</v>
      </c>
      <c r="R22" s="589" t="s">
        <v>55</v>
      </c>
      <c r="S22" s="589" t="s">
        <v>55</v>
      </c>
      <c r="T22" s="589" t="s">
        <v>55</v>
      </c>
      <c r="U22" s="594">
        <v>35</v>
      </c>
      <c r="V22" s="594">
        <v>0</v>
      </c>
      <c r="W22" s="594">
        <v>18</v>
      </c>
      <c r="X22" s="594">
        <v>32</v>
      </c>
      <c r="Y22" s="592">
        <v>51</v>
      </c>
      <c r="Z22" s="592">
        <v>0</v>
      </c>
      <c r="AA22" s="592">
        <v>107</v>
      </c>
      <c r="AB22" s="592">
        <v>94</v>
      </c>
      <c r="AC22" s="592">
        <v>51</v>
      </c>
      <c r="AD22" s="592">
        <v>0</v>
      </c>
      <c r="AE22" s="592">
        <v>142</v>
      </c>
      <c r="AF22" s="592">
        <v>136</v>
      </c>
      <c r="AG22" s="52"/>
      <c r="AH22" s="52"/>
      <c r="AI22" s="52"/>
      <c r="AJ22" s="52"/>
      <c r="AK22" s="108" t="s">
        <v>919</v>
      </c>
      <c r="AL22" s="108" t="s">
        <v>899</v>
      </c>
    </row>
    <row r="23" spans="1:38" ht="31.9" customHeight="1">
      <c r="A23" s="59"/>
      <c r="B23" s="108"/>
      <c r="C23" s="109" t="s">
        <v>920</v>
      </c>
      <c r="D23" s="74" t="s">
        <v>921</v>
      </c>
      <c r="E23" s="589" t="s">
        <v>55</v>
      </c>
      <c r="F23" s="589" t="s">
        <v>55</v>
      </c>
      <c r="G23" s="589" t="s">
        <v>55</v>
      </c>
      <c r="H23" s="589" t="s">
        <v>55</v>
      </c>
      <c r="I23" s="589" t="s">
        <v>55</v>
      </c>
      <c r="J23" s="589" t="s">
        <v>55</v>
      </c>
      <c r="K23" s="589" t="s">
        <v>55</v>
      </c>
      <c r="L23" s="589" t="s">
        <v>55</v>
      </c>
      <c r="M23" s="589" t="s">
        <v>55</v>
      </c>
      <c r="N23" s="589" t="s">
        <v>55</v>
      </c>
      <c r="O23" s="589" t="s">
        <v>55</v>
      </c>
      <c r="P23" s="589" t="s">
        <v>55</v>
      </c>
      <c r="Q23" s="589" t="s">
        <v>55</v>
      </c>
      <c r="R23" s="589" t="s">
        <v>55</v>
      </c>
      <c r="S23" s="589" t="s">
        <v>55</v>
      </c>
      <c r="T23" s="589" t="s">
        <v>55</v>
      </c>
      <c r="U23" s="594">
        <v>20</v>
      </c>
      <c r="V23" s="594">
        <v>0</v>
      </c>
      <c r="W23" s="594">
        <v>11</v>
      </c>
      <c r="X23" s="594">
        <v>31</v>
      </c>
      <c r="Y23" s="592">
        <v>29</v>
      </c>
      <c r="Z23" s="592">
        <v>0</v>
      </c>
      <c r="AA23" s="592">
        <v>63</v>
      </c>
      <c r="AB23" s="592">
        <v>89</v>
      </c>
      <c r="AC23" s="592">
        <v>16</v>
      </c>
      <c r="AD23" s="592">
        <v>0</v>
      </c>
      <c r="AE23" s="592">
        <v>69</v>
      </c>
      <c r="AF23" s="592">
        <v>86</v>
      </c>
      <c r="AG23" s="52"/>
      <c r="AH23" s="52"/>
      <c r="AI23" s="52"/>
      <c r="AJ23" s="52"/>
      <c r="AK23" s="108" t="s">
        <v>921</v>
      </c>
      <c r="AL23" s="108" t="s">
        <v>899</v>
      </c>
    </row>
    <row r="24" spans="1:38" ht="31.9" customHeight="1">
      <c r="A24" s="59"/>
      <c r="B24" s="108" t="s">
        <v>922</v>
      </c>
      <c r="C24" s="109" t="s">
        <v>257</v>
      </c>
      <c r="D24" s="74" t="s">
        <v>890</v>
      </c>
      <c r="E24" s="589" t="s">
        <v>55</v>
      </c>
      <c r="F24" s="589" t="s">
        <v>55</v>
      </c>
      <c r="G24" s="589" t="s">
        <v>55</v>
      </c>
      <c r="H24" s="589" t="s">
        <v>55</v>
      </c>
      <c r="I24" s="589" t="s">
        <v>55</v>
      </c>
      <c r="J24" s="589" t="s">
        <v>55</v>
      </c>
      <c r="K24" s="589" t="s">
        <v>55</v>
      </c>
      <c r="L24" s="589" t="s">
        <v>55</v>
      </c>
      <c r="M24" s="589" t="s">
        <v>55</v>
      </c>
      <c r="N24" s="589" t="s">
        <v>55</v>
      </c>
      <c r="O24" s="589" t="s">
        <v>55</v>
      </c>
      <c r="P24" s="589" t="s">
        <v>55</v>
      </c>
      <c r="Q24" s="589" t="s">
        <v>55</v>
      </c>
      <c r="R24" s="589" t="s">
        <v>55</v>
      </c>
      <c r="S24" s="589" t="s">
        <v>55</v>
      </c>
      <c r="T24" s="589" t="s">
        <v>55</v>
      </c>
      <c r="U24" s="594">
        <v>8536.18</v>
      </c>
      <c r="V24" s="594">
        <v>0.46</v>
      </c>
      <c r="W24" s="594">
        <v>2127.0500000000002</v>
      </c>
      <c r="X24" s="594">
        <v>3723.5</v>
      </c>
      <c r="Y24" s="592">
        <v>8543.3121948778098</v>
      </c>
      <c r="Z24" s="592">
        <v>0.47</v>
      </c>
      <c r="AA24" s="592">
        <v>2011.5299689822675</v>
      </c>
      <c r="AB24" s="592">
        <v>3676.2999539139182</v>
      </c>
      <c r="AC24" s="596">
        <v>8489</v>
      </c>
      <c r="AD24" s="597">
        <v>1</v>
      </c>
      <c r="AE24" s="596">
        <v>2664</v>
      </c>
      <c r="AF24" s="596">
        <v>4649</v>
      </c>
      <c r="AG24" s="52"/>
      <c r="AH24" s="52"/>
      <c r="AI24" s="52"/>
      <c r="AJ24" s="52"/>
      <c r="AK24" s="108" t="s">
        <v>891</v>
      </c>
      <c r="AL24" s="108" t="s">
        <v>892</v>
      </c>
    </row>
    <row r="25" spans="1:38" ht="31.9" customHeight="1">
      <c r="A25" s="59"/>
      <c r="B25" s="108"/>
      <c r="C25" s="109" t="s">
        <v>260</v>
      </c>
      <c r="D25" s="74" t="s">
        <v>893</v>
      </c>
      <c r="E25" s="589" t="s">
        <v>55</v>
      </c>
      <c r="F25" s="589" t="s">
        <v>55</v>
      </c>
      <c r="G25" s="589" t="s">
        <v>55</v>
      </c>
      <c r="H25" s="589" t="s">
        <v>55</v>
      </c>
      <c r="I25" s="589" t="s">
        <v>55</v>
      </c>
      <c r="J25" s="589" t="s">
        <v>55</v>
      </c>
      <c r="K25" s="589" t="s">
        <v>55</v>
      </c>
      <c r="L25" s="589" t="s">
        <v>55</v>
      </c>
      <c r="M25" s="589" t="s">
        <v>55</v>
      </c>
      <c r="N25" s="589" t="s">
        <v>55</v>
      </c>
      <c r="O25" s="589" t="s">
        <v>55</v>
      </c>
      <c r="P25" s="589" t="s">
        <v>55</v>
      </c>
      <c r="Q25" s="589" t="s">
        <v>55</v>
      </c>
      <c r="R25" s="589" t="s">
        <v>55</v>
      </c>
      <c r="S25" s="589" t="s">
        <v>55</v>
      </c>
      <c r="T25" s="589" t="s">
        <v>55</v>
      </c>
      <c r="U25" s="594">
        <v>3262.55</v>
      </c>
      <c r="V25" s="594">
        <v>0.04</v>
      </c>
      <c r="W25" s="594">
        <v>1491.89</v>
      </c>
      <c r="X25" s="594">
        <v>2729.02</v>
      </c>
      <c r="Y25" s="592">
        <v>3306.7952233397828</v>
      </c>
      <c r="Z25" s="592">
        <v>0.05</v>
      </c>
      <c r="AA25" s="592">
        <v>1407.8787297003851</v>
      </c>
      <c r="AB25" s="592">
        <v>2695.1743131261028</v>
      </c>
      <c r="AC25" s="593">
        <v>2632</v>
      </c>
      <c r="AD25" s="560">
        <v>0</v>
      </c>
      <c r="AE25" s="593">
        <v>1277</v>
      </c>
      <c r="AF25" s="593">
        <v>2621</v>
      </c>
      <c r="AG25" s="52"/>
      <c r="AH25" s="52"/>
      <c r="AI25" s="52"/>
      <c r="AJ25" s="52"/>
      <c r="AK25" s="108" t="s">
        <v>893</v>
      </c>
      <c r="AL25" s="108" t="s">
        <v>892</v>
      </c>
    </row>
    <row r="26" spans="1:38" ht="31.9" customHeight="1">
      <c r="A26" s="59"/>
      <c r="B26" s="108"/>
      <c r="C26" s="109" t="s">
        <v>262</v>
      </c>
      <c r="D26" s="74" t="s">
        <v>894</v>
      </c>
      <c r="E26" s="589" t="s">
        <v>55</v>
      </c>
      <c r="F26" s="589" t="s">
        <v>55</v>
      </c>
      <c r="G26" s="589" t="s">
        <v>55</v>
      </c>
      <c r="H26" s="589" t="s">
        <v>55</v>
      </c>
      <c r="I26" s="589" t="s">
        <v>55</v>
      </c>
      <c r="J26" s="589" t="s">
        <v>55</v>
      </c>
      <c r="K26" s="589" t="s">
        <v>55</v>
      </c>
      <c r="L26" s="589" t="s">
        <v>55</v>
      </c>
      <c r="M26" s="589" t="s">
        <v>55</v>
      </c>
      <c r="N26" s="589" t="s">
        <v>55</v>
      </c>
      <c r="O26" s="589" t="s">
        <v>55</v>
      </c>
      <c r="P26" s="589" t="s">
        <v>55</v>
      </c>
      <c r="Q26" s="589" t="s">
        <v>55</v>
      </c>
      <c r="R26" s="589" t="s">
        <v>55</v>
      </c>
      <c r="S26" s="589" t="s">
        <v>55</v>
      </c>
      <c r="T26" s="589" t="s">
        <v>55</v>
      </c>
      <c r="U26" s="594">
        <v>7692</v>
      </c>
      <c r="V26" s="594">
        <v>0</v>
      </c>
      <c r="W26" s="594">
        <v>1456</v>
      </c>
      <c r="X26" s="594">
        <v>2894</v>
      </c>
      <c r="Y26" s="592">
        <v>7744</v>
      </c>
      <c r="Z26" s="592">
        <v>0</v>
      </c>
      <c r="AA26" s="592">
        <v>1338</v>
      </c>
      <c r="AB26" s="592">
        <v>2890</v>
      </c>
      <c r="AC26" s="592">
        <v>4846</v>
      </c>
      <c r="AD26" s="592">
        <v>0</v>
      </c>
      <c r="AE26" s="592">
        <v>1290</v>
      </c>
      <c r="AF26" s="592">
        <v>2948</v>
      </c>
      <c r="AG26" s="52"/>
      <c r="AH26" s="52"/>
      <c r="AI26" s="52"/>
      <c r="AJ26" s="52"/>
      <c r="AK26" s="108" t="s">
        <v>895</v>
      </c>
      <c r="AL26" s="108" t="s">
        <v>896</v>
      </c>
    </row>
    <row r="27" spans="1:38" ht="31.9" customHeight="1">
      <c r="A27" s="59"/>
      <c r="B27" s="108"/>
      <c r="C27" s="109" t="s">
        <v>264</v>
      </c>
      <c r="D27" s="74" t="s">
        <v>897</v>
      </c>
      <c r="E27" s="589" t="s">
        <v>55</v>
      </c>
      <c r="F27" s="589" t="s">
        <v>55</v>
      </c>
      <c r="G27" s="589" t="s">
        <v>55</v>
      </c>
      <c r="H27" s="589" t="s">
        <v>55</v>
      </c>
      <c r="I27" s="589" t="s">
        <v>55</v>
      </c>
      <c r="J27" s="589" t="s">
        <v>55</v>
      </c>
      <c r="K27" s="589" t="s">
        <v>55</v>
      </c>
      <c r="L27" s="589" t="s">
        <v>55</v>
      </c>
      <c r="M27" s="589" t="s">
        <v>55</v>
      </c>
      <c r="N27" s="589" t="s">
        <v>55</v>
      </c>
      <c r="O27" s="589" t="s">
        <v>55</v>
      </c>
      <c r="P27" s="589" t="s">
        <v>55</v>
      </c>
      <c r="Q27" s="589" t="s">
        <v>55</v>
      </c>
      <c r="R27" s="589" t="s">
        <v>55</v>
      </c>
      <c r="S27" s="589" t="s">
        <v>55</v>
      </c>
      <c r="T27" s="589" t="s">
        <v>55</v>
      </c>
      <c r="U27" s="594">
        <v>2397</v>
      </c>
      <c r="V27" s="594">
        <v>0</v>
      </c>
      <c r="W27" s="594">
        <v>1036</v>
      </c>
      <c r="X27" s="594">
        <v>2348</v>
      </c>
      <c r="Y27" s="592">
        <v>2460</v>
      </c>
      <c r="Z27" s="592">
        <v>0</v>
      </c>
      <c r="AA27" s="592">
        <v>940</v>
      </c>
      <c r="AB27" s="592">
        <v>2343</v>
      </c>
      <c r="AC27" s="592">
        <v>1613</v>
      </c>
      <c r="AD27" s="592">
        <v>0</v>
      </c>
      <c r="AE27" s="592">
        <v>687</v>
      </c>
      <c r="AF27" s="592">
        <v>1822</v>
      </c>
      <c r="AG27" s="52"/>
      <c r="AH27" s="52"/>
      <c r="AI27" s="52"/>
      <c r="AJ27" s="52"/>
      <c r="AK27" s="108" t="s">
        <v>897</v>
      </c>
      <c r="AL27" s="108" t="s">
        <v>896</v>
      </c>
    </row>
    <row r="28" spans="1:38" ht="31.9" customHeight="1">
      <c r="A28" s="59"/>
      <c r="B28" s="108"/>
      <c r="C28" s="109" t="s">
        <v>361</v>
      </c>
      <c r="D28" s="74" t="s">
        <v>898</v>
      </c>
      <c r="E28" s="589" t="s">
        <v>55</v>
      </c>
      <c r="F28" s="589" t="s">
        <v>55</v>
      </c>
      <c r="G28" s="589" t="s">
        <v>55</v>
      </c>
      <c r="H28" s="589" t="s">
        <v>55</v>
      </c>
      <c r="I28" s="589" t="s">
        <v>55</v>
      </c>
      <c r="J28" s="589" t="s">
        <v>55</v>
      </c>
      <c r="K28" s="589" t="s">
        <v>55</v>
      </c>
      <c r="L28" s="589" t="s">
        <v>55</v>
      </c>
      <c r="M28" s="589" t="s">
        <v>55</v>
      </c>
      <c r="N28" s="589" t="s">
        <v>55</v>
      </c>
      <c r="O28" s="589" t="s">
        <v>55</v>
      </c>
      <c r="P28" s="589" t="s">
        <v>55</v>
      </c>
      <c r="Q28" s="589" t="s">
        <v>55</v>
      </c>
      <c r="R28" s="589" t="s">
        <v>55</v>
      </c>
      <c r="S28" s="589" t="s">
        <v>55</v>
      </c>
      <c r="T28" s="589" t="s">
        <v>55</v>
      </c>
      <c r="U28" s="594">
        <v>225587</v>
      </c>
      <c r="V28" s="594">
        <v>20</v>
      </c>
      <c r="W28" s="594">
        <v>53624</v>
      </c>
      <c r="X28" s="594">
        <v>92195</v>
      </c>
      <c r="Y28" s="592">
        <v>225587</v>
      </c>
      <c r="Z28" s="592">
        <v>20</v>
      </c>
      <c r="AA28" s="592">
        <v>53624</v>
      </c>
      <c r="AB28" s="592">
        <v>92195</v>
      </c>
      <c r="AC28" s="592">
        <v>195511</v>
      </c>
      <c r="AD28" s="592">
        <v>8</v>
      </c>
      <c r="AE28" s="592">
        <v>55535</v>
      </c>
      <c r="AF28" s="592">
        <v>112997</v>
      </c>
      <c r="AG28" s="52"/>
      <c r="AH28" s="52"/>
      <c r="AI28" s="52"/>
      <c r="AJ28" s="52"/>
      <c r="AK28" s="108" t="s">
        <v>329</v>
      </c>
      <c r="AL28" s="108" t="s">
        <v>899</v>
      </c>
    </row>
    <row r="29" spans="1:38" ht="31.9" customHeight="1">
      <c r="A29" s="59"/>
      <c r="B29" s="108"/>
      <c r="C29" s="109" t="s">
        <v>430</v>
      </c>
      <c r="D29" s="115" t="s">
        <v>900</v>
      </c>
      <c r="E29" s="589" t="s">
        <v>55</v>
      </c>
      <c r="F29" s="589" t="s">
        <v>55</v>
      </c>
      <c r="G29" s="589" t="s">
        <v>55</v>
      </c>
      <c r="H29" s="589" t="s">
        <v>55</v>
      </c>
      <c r="I29" s="589" t="s">
        <v>55</v>
      </c>
      <c r="J29" s="589" t="s">
        <v>55</v>
      </c>
      <c r="K29" s="589" t="s">
        <v>55</v>
      </c>
      <c r="L29" s="589" t="s">
        <v>55</v>
      </c>
      <c r="M29" s="589" t="s">
        <v>55</v>
      </c>
      <c r="N29" s="589" t="s">
        <v>55</v>
      </c>
      <c r="O29" s="589" t="s">
        <v>55</v>
      </c>
      <c r="P29" s="589" t="s">
        <v>55</v>
      </c>
      <c r="Q29" s="589" t="s">
        <v>55</v>
      </c>
      <c r="R29" s="589" t="s">
        <v>55</v>
      </c>
      <c r="S29" s="589" t="s">
        <v>55</v>
      </c>
      <c r="T29" s="589" t="s">
        <v>55</v>
      </c>
      <c r="U29" s="594">
        <v>94950</v>
      </c>
      <c r="V29" s="594">
        <v>16</v>
      </c>
      <c r="W29" s="594">
        <v>44971</v>
      </c>
      <c r="X29" s="594">
        <v>83235</v>
      </c>
      <c r="Y29" s="592">
        <v>94950</v>
      </c>
      <c r="Z29" s="592">
        <v>16</v>
      </c>
      <c r="AA29" s="592">
        <v>44971</v>
      </c>
      <c r="AB29" s="592">
        <v>83235</v>
      </c>
      <c r="AC29" s="592">
        <v>107381</v>
      </c>
      <c r="AD29" s="592">
        <v>2</v>
      </c>
      <c r="AE29" s="592">
        <v>45662</v>
      </c>
      <c r="AF29" s="592">
        <v>99248</v>
      </c>
      <c r="AG29" s="52"/>
      <c r="AH29" s="52"/>
      <c r="AI29" s="52"/>
      <c r="AJ29" s="52"/>
      <c r="AK29" s="108" t="s">
        <v>900</v>
      </c>
      <c r="AL29" s="108" t="s">
        <v>899</v>
      </c>
    </row>
    <row r="30" spans="1:38" ht="31.9" customHeight="1">
      <c r="A30" s="59"/>
      <c r="B30" s="108"/>
      <c r="C30" s="109" t="s">
        <v>432</v>
      </c>
      <c r="D30" s="115" t="s">
        <v>901</v>
      </c>
      <c r="E30" s="589" t="s">
        <v>55</v>
      </c>
      <c r="F30" s="589" t="s">
        <v>55</v>
      </c>
      <c r="G30" s="589" t="s">
        <v>55</v>
      </c>
      <c r="H30" s="589" t="s">
        <v>55</v>
      </c>
      <c r="I30" s="589" t="s">
        <v>55</v>
      </c>
      <c r="J30" s="589" t="s">
        <v>55</v>
      </c>
      <c r="K30" s="589" t="s">
        <v>55</v>
      </c>
      <c r="L30" s="589" t="s">
        <v>55</v>
      </c>
      <c r="M30" s="589" t="s">
        <v>55</v>
      </c>
      <c r="N30" s="589" t="s">
        <v>55</v>
      </c>
      <c r="O30" s="589" t="s">
        <v>55</v>
      </c>
      <c r="P30" s="589" t="s">
        <v>55</v>
      </c>
      <c r="Q30" s="589" t="s">
        <v>55</v>
      </c>
      <c r="R30" s="589" t="s">
        <v>55</v>
      </c>
      <c r="S30" s="589" t="s">
        <v>55</v>
      </c>
      <c r="T30" s="589" t="s">
        <v>55</v>
      </c>
      <c r="U30" s="594">
        <v>37100</v>
      </c>
      <c r="V30" s="594">
        <v>4</v>
      </c>
      <c r="W30" s="594">
        <v>7741</v>
      </c>
      <c r="X30" s="594">
        <v>9410</v>
      </c>
      <c r="Y30" s="592">
        <v>37100</v>
      </c>
      <c r="Z30" s="592">
        <v>4</v>
      </c>
      <c r="AA30" s="592">
        <v>7741</v>
      </c>
      <c r="AB30" s="592">
        <v>9410</v>
      </c>
      <c r="AC30" s="592">
        <v>61769</v>
      </c>
      <c r="AD30" s="592">
        <v>0</v>
      </c>
      <c r="AE30" s="592">
        <v>15305</v>
      </c>
      <c r="AF30" s="592">
        <v>21164</v>
      </c>
      <c r="AG30" s="52"/>
      <c r="AH30" s="52"/>
      <c r="AI30" s="52"/>
      <c r="AJ30" s="52"/>
      <c r="AK30" s="108" t="s">
        <v>902</v>
      </c>
      <c r="AL30" s="108" t="s">
        <v>899</v>
      </c>
    </row>
    <row r="31" spans="1:38" ht="31.9" customHeight="1">
      <c r="A31" s="59"/>
      <c r="B31" s="108"/>
      <c r="C31" s="109" t="s">
        <v>434</v>
      </c>
      <c r="D31" s="115" t="s">
        <v>903</v>
      </c>
      <c r="E31" s="589" t="s">
        <v>55</v>
      </c>
      <c r="F31" s="589" t="s">
        <v>55</v>
      </c>
      <c r="G31" s="589" t="s">
        <v>55</v>
      </c>
      <c r="H31" s="589" t="s">
        <v>55</v>
      </c>
      <c r="I31" s="589" t="s">
        <v>55</v>
      </c>
      <c r="J31" s="589" t="s">
        <v>55</v>
      </c>
      <c r="K31" s="589" t="s">
        <v>55</v>
      </c>
      <c r="L31" s="589" t="s">
        <v>55</v>
      </c>
      <c r="M31" s="589" t="s">
        <v>55</v>
      </c>
      <c r="N31" s="589" t="s">
        <v>55</v>
      </c>
      <c r="O31" s="589" t="s">
        <v>55</v>
      </c>
      <c r="P31" s="589" t="s">
        <v>55</v>
      </c>
      <c r="Q31" s="589" t="s">
        <v>55</v>
      </c>
      <c r="R31" s="589" t="s">
        <v>55</v>
      </c>
      <c r="S31" s="589" t="s">
        <v>55</v>
      </c>
      <c r="T31" s="589" t="s">
        <v>55</v>
      </c>
      <c r="U31" s="594">
        <v>19384</v>
      </c>
      <c r="V31" s="594">
        <v>1</v>
      </c>
      <c r="W31" s="594">
        <v>6718</v>
      </c>
      <c r="X31" s="594">
        <v>8676</v>
      </c>
      <c r="Y31" s="592">
        <v>19384</v>
      </c>
      <c r="Z31" s="592">
        <v>1</v>
      </c>
      <c r="AA31" s="592">
        <v>6718</v>
      </c>
      <c r="AB31" s="592">
        <v>8676</v>
      </c>
      <c r="AC31" s="592">
        <v>37808</v>
      </c>
      <c r="AD31" s="592">
        <v>0</v>
      </c>
      <c r="AE31" s="592">
        <v>13355</v>
      </c>
      <c r="AF31" s="592">
        <v>19610</v>
      </c>
      <c r="AG31" s="52"/>
      <c r="AH31" s="52"/>
      <c r="AI31" s="52"/>
      <c r="AJ31" s="52"/>
      <c r="AK31" s="108" t="s">
        <v>903</v>
      </c>
      <c r="AL31" s="108" t="s">
        <v>899</v>
      </c>
    </row>
    <row r="32" spans="1:38" ht="31.9" customHeight="1">
      <c r="A32" s="59"/>
      <c r="B32" s="108"/>
      <c r="C32" s="109" t="s">
        <v>923</v>
      </c>
      <c r="D32" s="74" t="s">
        <v>904</v>
      </c>
      <c r="E32" s="589" t="s">
        <v>55</v>
      </c>
      <c r="F32" s="589" t="s">
        <v>55</v>
      </c>
      <c r="G32" s="589" t="s">
        <v>55</v>
      </c>
      <c r="H32" s="589" t="s">
        <v>55</v>
      </c>
      <c r="I32" s="589" t="s">
        <v>55</v>
      </c>
      <c r="J32" s="589" t="s">
        <v>55</v>
      </c>
      <c r="K32" s="589" t="s">
        <v>55</v>
      </c>
      <c r="L32" s="589" t="s">
        <v>55</v>
      </c>
      <c r="M32" s="589" t="s">
        <v>55</v>
      </c>
      <c r="N32" s="589" t="s">
        <v>55</v>
      </c>
      <c r="O32" s="589" t="s">
        <v>55</v>
      </c>
      <c r="P32" s="589" t="s">
        <v>55</v>
      </c>
      <c r="Q32" s="589" t="s">
        <v>55</v>
      </c>
      <c r="R32" s="589" t="s">
        <v>55</v>
      </c>
      <c r="S32" s="589" t="s">
        <v>55</v>
      </c>
      <c r="T32" s="589" t="s">
        <v>55</v>
      </c>
      <c r="U32" s="594">
        <v>1353.32</v>
      </c>
      <c r="V32" s="594">
        <v>0.09</v>
      </c>
      <c r="W32" s="594">
        <v>453.91</v>
      </c>
      <c r="X32" s="594">
        <v>771.52</v>
      </c>
      <c r="Y32" s="592">
        <v>1348.1552637790853</v>
      </c>
      <c r="Z32" s="592">
        <v>0.09</v>
      </c>
      <c r="AA32" s="592">
        <v>444.12835475900607</v>
      </c>
      <c r="AB32" s="592">
        <v>756.86494597620924</v>
      </c>
      <c r="AC32" s="592">
        <v>1327.7370000000001</v>
      </c>
      <c r="AD32" s="592">
        <v>0</v>
      </c>
      <c r="AE32" s="592">
        <v>647.32039999999995</v>
      </c>
      <c r="AF32" s="592">
        <v>1027.232</v>
      </c>
      <c r="AG32" s="52"/>
      <c r="AH32" s="52"/>
      <c r="AI32" s="52"/>
      <c r="AJ32" s="52"/>
      <c r="AK32" s="108" t="s">
        <v>905</v>
      </c>
      <c r="AL32" s="108" t="s">
        <v>892</v>
      </c>
    </row>
    <row r="33" spans="1:38" ht="31.9" customHeight="1">
      <c r="A33" s="59"/>
      <c r="B33" s="108"/>
      <c r="C33" s="109" t="s">
        <v>924</v>
      </c>
      <c r="D33" s="74" t="s">
        <v>906</v>
      </c>
      <c r="E33" s="589" t="s">
        <v>55</v>
      </c>
      <c r="F33" s="589" t="s">
        <v>55</v>
      </c>
      <c r="G33" s="589" t="s">
        <v>55</v>
      </c>
      <c r="H33" s="589" t="s">
        <v>55</v>
      </c>
      <c r="I33" s="589" t="s">
        <v>55</v>
      </c>
      <c r="J33" s="589" t="s">
        <v>55</v>
      </c>
      <c r="K33" s="589" t="s">
        <v>55</v>
      </c>
      <c r="L33" s="589" t="s">
        <v>55</v>
      </c>
      <c r="M33" s="589" t="s">
        <v>55</v>
      </c>
      <c r="N33" s="589" t="s">
        <v>55</v>
      </c>
      <c r="O33" s="589" t="s">
        <v>55</v>
      </c>
      <c r="P33" s="589" t="s">
        <v>55</v>
      </c>
      <c r="Q33" s="589" t="s">
        <v>55</v>
      </c>
      <c r="R33" s="589" t="s">
        <v>55</v>
      </c>
      <c r="S33" s="589" t="s">
        <v>55</v>
      </c>
      <c r="T33" s="589" t="s">
        <v>55</v>
      </c>
      <c r="U33" s="594">
        <v>333.8</v>
      </c>
      <c r="V33" s="594">
        <v>0</v>
      </c>
      <c r="W33" s="594">
        <v>283.81</v>
      </c>
      <c r="X33" s="594">
        <v>419.23</v>
      </c>
      <c r="Y33" s="592">
        <v>336.34931909043735</v>
      </c>
      <c r="Z33" s="592">
        <v>0</v>
      </c>
      <c r="AA33" s="592">
        <v>277.34775772319466</v>
      </c>
      <c r="AB33" s="592">
        <v>410.36053597653409</v>
      </c>
      <c r="AC33" s="592">
        <v>132.73052000000001</v>
      </c>
      <c r="AD33" s="592">
        <v>0</v>
      </c>
      <c r="AE33" s="592">
        <v>144.06620000000001</v>
      </c>
      <c r="AF33" s="592">
        <v>235.99</v>
      </c>
      <c r="AG33" s="52"/>
      <c r="AH33" s="52"/>
      <c r="AI33" s="52"/>
      <c r="AJ33" s="52"/>
      <c r="AK33" s="108" t="s">
        <v>906</v>
      </c>
      <c r="AL33" s="108" t="s">
        <v>892</v>
      </c>
    </row>
    <row r="34" spans="1:38" ht="31.9" customHeight="1">
      <c r="A34" s="59"/>
      <c r="B34" s="108"/>
      <c r="C34" s="109" t="s">
        <v>925</v>
      </c>
      <c r="D34" s="74" t="s">
        <v>907</v>
      </c>
      <c r="E34" s="589" t="s">
        <v>55</v>
      </c>
      <c r="F34" s="589" t="s">
        <v>55</v>
      </c>
      <c r="G34" s="589" t="s">
        <v>55</v>
      </c>
      <c r="H34" s="589" t="s">
        <v>55</v>
      </c>
      <c r="I34" s="589" t="s">
        <v>55</v>
      </c>
      <c r="J34" s="589" t="s">
        <v>55</v>
      </c>
      <c r="K34" s="589" t="s">
        <v>55</v>
      </c>
      <c r="L34" s="589" t="s">
        <v>55</v>
      </c>
      <c r="M34" s="589" t="s">
        <v>55</v>
      </c>
      <c r="N34" s="589" t="s">
        <v>55</v>
      </c>
      <c r="O34" s="589" t="s">
        <v>55</v>
      </c>
      <c r="P34" s="589" t="s">
        <v>55</v>
      </c>
      <c r="Q34" s="589" t="s">
        <v>55</v>
      </c>
      <c r="R34" s="589" t="s">
        <v>55</v>
      </c>
      <c r="S34" s="589" t="s">
        <v>55</v>
      </c>
      <c r="T34" s="589" t="s">
        <v>55</v>
      </c>
      <c r="U34" s="594">
        <v>7182.86</v>
      </c>
      <c r="V34" s="594">
        <v>0.37</v>
      </c>
      <c r="W34" s="594">
        <v>1673.14</v>
      </c>
      <c r="X34" s="594">
        <v>2951.98</v>
      </c>
      <c r="Y34" s="592">
        <v>7195.1569310987243</v>
      </c>
      <c r="Z34" s="592">
        <v>0.38</v>
      </c>
      <c r="AA34" s="592">
        <v>1567.4016142232615</v>
      </c>
      <c r="AB34" s="592">
        <v>2919.4350079377091</v>
      </c>
      <c r="AC34" s="592">
        <v>4858.6898680000004</v>
      </c>
      <c r="AD34" s="592">
        <v>0.87131939899999999</v>
      </c>
      <c r="AE34" s="592">
        <v>1335.0202589999999</v>
      </c>
      <c r="AF34" s="592">
        <v>2362.5068839999999</v>
      </c>
      <c r="AG34" s="52"/>
      <c r="AH34" s="52"/>
      <c r="AI34" s="52"/>
      <c r="AJ34" s="52"/>
      <c r="AK34" s="108" t="s">
        <v>908</v>
      </c>
      <c r="AL34" s="108" t="s">
        <v>892</v>
      </c>
    </row>
    <row r="35" spans="1:38" ht="31.9" customHeight="1">
      <c r="A35" s="59"/>
      <c r="B35" s="108"/>
      <c r="C35" s="109" t="s">
        <v>926</v>
      </c>
      <c r="D35" s="74" t="s">
        <v>909</v>
      </c>
      <c r="E35" s="589" t="s">
        <v>55</v>
      </c>
      <c r="F35" s="589" t="s">
        <v>55</v>
      </c>
      <c r="G35" s="589" t="s">
        <v>55</v>
      </c>
      <c r="H35" s="589" t="s">
        <v>55</v>
      </c>
      <c r="I35" s="589" t="s">
        <v>55</v>
      </c>
      <c r="J35" s="589" t="s">
        <v>55</v>
      </c>
      <c r="K35" s="589" t="s">
        <v>55</v>
      </c>
      <c r="L35" s="589" t="s">
        <v>55</v>
      </c>
      <c r="M35" s="589" t="s">
        <v>55</v>
      </c>
      <c r="N35" s="589" t="s">
        <v>55</v>
      </c>
      <c r="O35" s="589" t="s">
        <v>55</v>
      </c>
      <c r="P35" s="589" t="s">
        <v>55</v>
      </c>
      <c r="Q35" s="589" t="s">
        <v>55</v>
      </c>
      <c r="R35" s="589" t="s">
        <v>55</v>
      </c>
      <c r="S35" s="589" t="s">
        <v>55</v>
      </c>
      <c r="T35" s="589" t="s">
        <v>55</v>
      </c>
      <c r="U35" s="594">
        <v>2928.75</v>
      </c>
      <c r="V35" s="594">
        <v>0.04</v>
      </c>
      <c r="W35" s="594">
        <v>1208.08</v>
      </c>
      <c r="X35" s="594">
        <v>2309.79</v>
      </c>
      <c r="Y35" s="592">
        <v>2970.4459042493454</v>
      </c>
      <c r="Z35" s="592">
        <v>0.05</v>
      </c>
      <c r="AA35" s="592">
        <v>1130.5309719771903</v>
      </c>
      <c r="AB35" s="592">
        <v>2284.8137771495685</v>
      </c>
      <c r="AC35" s="592">
        <v>1625.6320000000001</v>
      </c>
      <c r="AD35" s="592">
        <v>3.8865999999999998E-2</v>
      </c>
      <c r="AE35" s="592">
        <v>685.61</v>
      </c>
      <c r="AF35" s="592">
        <v>1441.38</v>
      </c>
      <c r="AG35" s="52"/>
      <c r="AH35" s="52"/>
      <c r="AI35" s="52"/>
      <c r="AJ35" s="52"/>
      <c r="AK35" s="108" t="s">
        <v>909</v>
      </c>
      <c r="AL35" s="108" t="s">
        <v>892</v>
      </c>
    </row>
    <row r="36" spans="1:38" ht="31.9" customHeight="1">
      <c r="A36" s="59"/>
      <c r="B36" s="108"/>
      <c r="C36" s="109" t="s">
        <v>927</v>
      </c>
      <c r="D36" s="74" t="s">
        <v>911</v>
      </c>
      <c r="E36" s="589" t="s">
        <v>55</v>
      </c>
      <c r="F36" s="589" t="s">
        <v>55</v>
      </c>
      <c r="G36" s="589" t="s">
        <v>55</v>
      </c>
      <c r="H36" s="589" t="s">
        <v>55</v>
      </c>
      <c r="I36" s="589" t="s">
        <v>55</v>
      </c>
      <c r="J36" s="589" t="s">
        <v>55</v>
      </c>
      <c r="K36" s="589" t="s">
        <v>55</v>
      </c>
      <c r="L36" s="589" t="s">
        <v>55</v>
      </c>
      <c r="M36" s="589" t="s">
        <v>55</v>
      </c>
      <c r="N36" s="589" t="s">
        <v>55</v>
      </c>
      <c r="O36" s="589" t="s">
        <v>55</v>
      </c>
      <c r="P36" s="589" t="s">
        <v>55</v>
      </c>
      <c r="Q36" s="589" t="s">
        <v>55</v>
      </c>
      <c r="R36" s="589" t="s">
        <v>55</v>
      </c>
      <c r="S36" s="589" t="s">
        <v>55</v>
      </c>
      <c r="T36" s="589" t="s">
        <v>55</v>
      </c>
      <c r="U36" s="594">
        <v>125</v>
      </c>
      <c r="V36" s="594">
        <v>0</v>
      </c>
      <c r="W36" s="594">
        <v>18</v>
      </c>
      <c r="X36" s="594">
        <v>32</v>
      </c>
      <c r="Y36" s="592">
        <v>112</v>
      </c>
      <c r="Z36" s="592">
        <v>0</v>
      </c>
      <c r="AA36" s="592">
        <v>13</v>
      </c>
      <c r="AB36" s="592">
        <v>29</v>
      </c>
      <c r="AC36" s="592">
        <v>124</v>
      </c>
      <c r="AD36" s="592">
        <v>0</v>
      </c>
      <c r="AE36" s="592">
        <v>24</v>
      </c>
      <c r="AF36" s="592">
        <v>39</v>
      </c>
      <c r="AG36" s="52"/>
      <c r="AH36" s="52"/>
      <c r="AI36" s="52"/>
      <c r="AJ36" s="52"/>
      <c r="AK36" s="108" t="s">
        <v>912</v>
      </c>
      <c r="AL36" s="108" t="s">
        <v>892</v>
      </c>
    </row>
    <row r="37" spans="1:38" ht="31.9" customHeight="1">
      <c r="A37" s="59"/>
      <c r="B37" s="108"/>
      <c r="C37" s="109" t="s">
        <v>928</v>
      </c>
      <c r="D37" s="74" t="s">
        <v>915</v>
      </c>
      <c r="E37" s="589" t="s">
        <v>55</v>
      </c>
      <c r="F37" s="589" t="s">
        <v>55</v>
      </c>
      <c r="G37" s="589" t="s">
        <v>55</v>
      </c>
      <c r="H37" s="589" t="s">
        <v>55</v>
      </c>
      <c r="I37" s="589" t="s">
        <v>55</v>
      </c>
      <c r="J37" s="589" t="s">
        <v>55</v>
      </c>
      <c r="K37" s="589" t="s">
        <v>55</v>
      </c>
      <c r="L37" s="589" t="s">
        <v>55</v>
      </c>
      <c r="M37" s="589" t="s">
        <v>55</v>
      </c>
      <c r="N37" s="589" t="s">
        <v>55</v>
      </c>
      <c r="O37" s="589" t="s">
        <v>55</v>
      </c>
      <c r="P37" s="589" t="s">
        <v>55</v>
      </c>
      <c r="Q37" s="589" t="s">
        <v>55</v>
      </c>
      <c r="R37" s="589" t="s">
        <v>55</v>
      </c>
      <c r="S37" s="589" t="s">
        <v>55</v>
      </c>
      <c r="T37" s="589" t="s">
        <v>55</v>
      </c>
      <c r="U37" s="594">
        <v>25</v>
      </c>
      <c r="V37" s="594">
        <v>0</v>
      </c>
      <c r="W37" s="594">
        <v>10</v>
      </c>
      <c r="X37" s="594">
        <v>26</v>
      </c>
      <c r="Y37" s="592">
        <v>21</v>
      </c>
      <c r="Z37" s="592">
        <v>0</v>
      </c>
      <c r="AA37" s="592">
        <v>6</v>
      </c>
      <c r="AB37" s="592">
        <v>24</v>
      </c>
      <c r="AC37" s="592">
        <v>16</v>
      </c>
      <c r="AD37" s="592">
        <v>0</v>
      </c>
      <c r="AE37" s="592">
        <v>5</v>
      </c>
      <c r="AF37" s="592">
        <v>18</v>
      </c>
      <c r="AG37" s="52"/>
      <c r="AH37" s="52"/>
      <c r="AI37" s="52"/>
      <c r="AJ37" s="52"/>
      <c r="AK37" s="108" t="s">
        <v>915</v>
      </c>
      <c r="AL37" s="108" t="s">
        <v>892</v>
      </c>
    </row>
    <row r="38" spans="1:38" ht="31.9" customHeight="1">
      <c r="A38" s="59"/>
      <c r="B38" s="108"/>
      <c r="C38" s="109" t="s">
        <v>929</v>
      </c>
      <c r="D38" s="74" t="s">
        <v>918</v>
      </c>
      <c r="E38" s="589" t="s">
        <v>55</v>
      </c>
      <c r="F38" s="589" t="s">
        <v>55</v>
      </c>
      <c r="G38" s="589" t="s">
        <v>55</v>
      </c>
      <c r="H38" s="589" t="s">
        <v>55</v>
      </c>
      <c r="I38" s="589" t="s">
        <v>55</v>
      </c>
      <c r="J38" s="589" t="s">
        <v>55</v>
      </c>
      <c r="K38" s="589" t="s">
        <v>55</v>
      </c>
      <c r="L38" s="589" t="s">
        <v>55</v>
      </c>
      <c r="M38" s="589" t="s">
        <v>55</v>
      </c>
      <c r="N38" s="589" t="s">
        <v>55</v>
      </c>
      <c r="O38" s="589" t="s">
        <v>55</v>
      </c>
      <c r="P38" s="589" t="s">
        <v>55</v>
      </c>
      <c r="Q38" s="589" t="s">
        <v>55</v>
      </c>
      <c r="R38" s="589" t="s">
        <v>55</v>
      </c>
      <c r="S38" s="589" t="s">
        <v>55</v>
      </c>
      <c r="T38" s="589" t="s">
        <v>55</v>
      </c>
      <c r="U38" s="594">
        <v>20</v>
      </c>
      <c r="V38" s="594">
        <v>0</v>
      </c>
      <c r="W38" s="594">
        <v>53</v>
      </c>
      <c r="X38" s="594">
        <v>152</v>
      </c>
      <c r="Y38" s="592">
        <v>30</v>
      </c>
      <c r="Z38" s="592">
        <v>0</v>
      </c>
      <c r="AA38" s="592">
        <v>144</v>
      </c>
      <c r="AB38" s="592">
        <v>273</v>
      </c>
      <c r="AC38" s="592">
        <v>30</v>
      </c>
      <c r="AD38" s="592">
        <v>0</v>
      </c>
      <c r="AE38" s="592">
        <v>187</v>
      </c>
      <c r="AF38" s="592">
        <v>395</v>
      </c>
      <c r="AG38" s="52"/>
      <c r="AH38" s="52"/>
      <c r="AI38" s="52"/>
      <c r="AJ38" s="52"/>
      <c r="AK38" s="108" t="s">
        <v>919</v>
      </c>
      <c r="AL38" s="108" t="s">
        <v>899</v>
      </c>
    </row>
    <row r="39" spans="1:38" ht="31.9" customHeight="1">
      <c r="A39" s="59"/>
      <c r="B39" s="108"/>
      <c r="C39" s="109" t="s">
        <v>930</v>
      </c>
      <c r="D39" s="74" t="s">
        <v>921</v>
      </c>
      <c r="E39" s="589" t="s">
        <v>55</v>
      </c>
      <c r="F39" s="589" t="s">
        <v>55</v>
      </c>
      <c r="G39" s="589" t="s">
        <v>55</v>
      </c>
      <c r="H39" s="589" t="s">
        <v>55</v>
      </c>
      <c r="I39" s="589" t="s">
        <v>55</v>
      </c>
      <c r="J39" s="589" t="s">
        <v>55</v>
      </c>
      <c r="K39" s="589" t="s">
        <v>55</v>
      </c>
      <c r="L39" s="589" t="s">
        <v>55</v>
      </c>
      <c r="M39" s="589" t="s">
        <v>55</v>
      </c>
      <c r="N39" s="589" t="s">
        <v>55</v>
      </c>
      <c r="O39" s="589" t="s">
        <v>55</v>
      </c>
      <c r="P39" s="589" t="s">
        <v>55</v>
      </c>
      <c r="Q39" s="589" t="s">
        <v>55</v>
      </c>
      <c r="R39" s="589" t="s">
        <v>55</v>
      </c>
      <c r="S39" s="589" t="s">
        <v>55</v>
      </c>
      <c r="T39" s="589" t="s">
        <v>55</v>
      </c>
      <c r="U39" s="594">
        <v>9</v>
      </c>
      <c r="V39" s="594">
        <v>0</v>
      </c>
      <c r="W39" s="594">
        <v>39</v>
      </c>
      <c r="X39" s="594">
        <v>119</v>
      </c>
      <c r="Y39" s="592">
        <v>14</v>
      </c>
      <c r="Z39" s="592">
        <v>0</v>
      </c>
      <c r="AA39" s="592">
        <v>105</v>
      </c>
      <c r="AB39" s="592">
        <v>216</v>
      </c>
      <c r="AC39" s="592">
        <v>11</v>
      </c>
      <c r="AD39" s="592">
        <v>0</v>
      </c>
      <c r="AE39" s="592">
        <v>75</v>
      </c>
      <c r="AF39" s="592">
        <v>187</v>
      </c>
      <c r="AG39" s="52"/>
      <c r="AH39" s="52"/>
      <c r="AI39" s="52"/>
      <c r="AJ39" s="52"/>
      <c r="AK39" s="108" t="s">
        <v>921</v>
      </c>
      <c r="AL39" s="108" t="s">
        <v>899</v>
      </c>
    </row>
    <row r="40" spans="1:38" ht="31.9" customHeight="1">
      <c r="A40" s="59"/>
      <c r="B40" s="108" t="s">
        <v>931</v>
      </c>
      <c r="C40" s="109" t="s">
        <v>203</v>
      </c>
      <c r="D40" s="74" t="s">
        <v>890</v>
      </c>
      <c r="E40" s="589" t="s">
        <v>55</v>
      </c>
      <c r="F40" s="589" t="s">
        <v>55</v>
      </c>
      <c r="G40" s="589" t="s">
        <v>55</v>
      </c>
      <c r="H40" s="589" t="s">
        <v>55</v>
      </c>
      <c r="I40" s="589" t="s">
        <v>55</v>
      </c>
      <c r="J40" s="589" t="s">
        <v>55</v>
      </c>
      <c r="K40" s="589" t="s">
        <v>55</v>
      </c>
      <c r="L40" s="589" t="s">
        <v>55</v>
      </c>
      <c r="M40" s="589" t="s">
        <v>55</v>
      </c>
      <c r="N40" s="589" t="s">
        <v>55</v>
      </c>
      <c r="O40" s="589" t="s">
        <v>55</v>
      </c>
      <c r="P40" s="589" t="s">
        <v>55</v>
      </c>
      <c r="Q40" s="589" t="s">
        <v>55</v>
      </c>
      <c r="R40" s="589" t="s">
        <v>55</v>
      </c>
      <c r="S40" s="589" t="s">
        <v>55</v>
      </c>
      <c r="T40" s="589" t="s">
        <v>55</v>
      </c>
      <c r="U40" s="594">
        <v>12178.84</v>
      </c>
      <c r="V40" s="594">
        <v>0.84</v>
      </c>
      <c r="W40" s="594">
        <v>2757.67</v>
      </c>
      <c r="X40" s="594">
        <v>2992.26</v>
      </c>
      <c r="Y40" s="592">
        <v>11688.269645153283</v>
      </c>
      <c r="Z40" s="592">
        <v>0.84</v>
      </c>
      <c r="AA40" s="592">
        <v>2645.3755448762217</v>
      </c>
      <c r="AB40" s="592">
        <v>2916.0364938771031</v>
      </c>
      <c r="AC40" s="593">
        <v>21112</v>
      </c>
      <c r="AD40" s="560">
        <v>7</v>
      </c>
      <c r="AE40" s="593">
        <v>3919</v>
      </c>
      <c r="AF40" s="593">
        <v>4703</v>
      </c>
      <c r="AG40" s="52"/>
      <c r="AH40" s="52"/>
      <c r="AI40" s="52"/>
      <c r="AJ40" s="52"/>
      <c r="AK40" s="108" t="s">
        <v>891</v>
      </c>
      <c r="AL40" s="108" t="s">
        <v>892</v>
      </c>
    </row>
    <row r="41" spans="1:38" ht="31.9" customHeight="1">
      <c r="A41" s="59"/>
      <c r="B41" s="108"/>
      <c r="C41" s="109" t="s">
        <v>207</v>
      </c>
      <c r="D41" s="74" t="s">
        <v>893</v>
      </c>
      <c r="E41" s="589" t="s">
        <v>55</v>
      </c>
      <c r="F41" s="589" t="s">
        <v>55</v>
      </c>
      <c r="G41" s="589" t="s">
        <v>55</v>
      </c>
      <c r="H41" s="589" t="s">
        <v>55</v>
      </c>
      <c r="I41" s="589" t="s">
        <v>55</v>
      </c>
      <c r="J41" s="589" t="s">
        <v>55</v>
      </c>
      <c r="K41" s="589" t="s">
        <v>55</v>
      </c>
      <c r="L41" s="589" t="s">
        <v>55</v>
      </c>
      <c r="M41" s="589" t="s">
        <v>55</v>
      </c>
      <c r="N41" s="589" t="s">
        <v>55</v>
      </c>
      <c r="O41" s="589" t="s">
        <v>55</v>
      </c>
      <c r="P41" s="589" t="s">
        <v>55</v>
      </c>
      <c r="Q41" s="589" t="s">
        <v>55</v>
      </c>
      <c r="R41" s="589" t="s">
        <v>55</v>
      </c>
      <c r="S41" s="589" t="s">
        <v>55</v>
      </c>
      <c r="T41" s="589" t="s">
        <v>55</v>
      </c>
      <c r="U41" s="594">
        <v>93.66</v>
      </c>
      <c r="V41" s="594">
        <v>0</v>
      </c>
      <c r="W41" s="594">
        <v>34.64</v>
      </c>
      <c r="X41" s="594">
        <v>43.6</v>
      </c>
      <c r="Y41" s="592">
        <v>94.050279540186168</v>
      </c>
      <c r="Z41" s="592">
        <v>0</v>
      </c>
      <c r="AA41" s="592">
        <v>24.504861106448786</v>
      </c>
      <c r="AB41" s="592">
        <v>44.482233464805425</v>
      </c>
      <c r="AC41" s="593">
        <v>4943</v>
      </c>
      <c r="AD41" s="560">
        <v>4</v>
      </c>
      <c r="AE41" s="593">
        <v>1531</v>
      </c>
      <c r="AF41" s="593">
        <v>2482</v>
      </c>
      <c r="AG41" s="52"/>
      <c r="AH41" s="52"/>
      <c r="AI41" s="52"/>
      <c r="AJ41" s="52"/>
      <c r="AK41" s="108" t="s">
        <v>893</v>
      </c>
      <c r="AL41" s="108" t="s">
        <v>892</v>
      </c>
    </row>
    <row r="42" spans="1:38" ht="31.9" customHeight="1">
      <c r="A42" s="59"/>
      <c r="B42" s="108"/>
      <c r="C42" s="109" t="s">
        <v>210</v>
      </c>
      <c r="D42" s="74" t="s">
        <v>894</v>
      </c>
      <c r="E42" s="589" t="s">
        <v>55</v>
      </c>
      <c r="F42" s="589" t="s">
        <v>55</v>
      </c>
      <c r="G42" s="589" t="s">
        <v>55</v>
      </c>
      <c r="H42" s="589" t="s">
        <v>55</v>
      </c>
      <c r="I42" s="589" t="s">
        <v>55</v>
      </c>
      <c r="J42" s="589" t="s">
        <v>55</v>
      </c>
      <c r="K42" s="589" t="s">
        <v>55</v>
      </c>
      <c r="L42" s="589" t="s">
        <v>55</v>
      </c>
      <c r="M42" s="589" t="s">
        <v>55</v>
      </c>
      <c r="N42" s="589" t="s">
        <v>55</v>
      </c>
      <c r="O42" s="589" t="s">
        <v>55</v>
      </c>
      <c r="P42" s="589" t="s">
        <v>55</v>
      </c>
      <c r="Q42" s="589" t="s">
        <v>55</v>
      </c>
      <c r="R42" s="589" t="s">
        <v>55</v>
      </c>
      <c r="S42" s="589" t="s">
        <v>55</v>
      </c>
      <c r="T42" s="589" t="s">
        <v>55</v>
      </c>
      <c r="U42" s="594">
        <v>21784</v>
      </c>
      <c r="V42" s="594">
        <v>0</v>
      </c>
      <c r="W42" s="594">
        <v>1767</v>
      </c>
      <c r="X42" s="594">
        <v>2598</v>
      </c>
      <c r="Y42" s="592">
        <v>21728</v>
      </c>
      <c r="Z42" s="592">
        <v>0</v>
      </c>
      <c r="AA42" s="592">
        <v>1613</v>
      </c>
      <c r="AB42" s="592">
        <v>2560</v>
      </c>
      <c r="AC42" s="592">
        <v>13483</v>
      </c>
      <c r="AD42" s="592">
        <v>5</v>
      </c>
      <c r="AE42" s="592">
        <v>2062</v>
      </c>
      <c r="AF42" s="592">
        <v>3260</v>
      </c>
      <c r="AG42" s="52"/>
      <c r="AH42" s="52"/>
      <c r="AI42" s="52"/>
      <c r="AJ42" s="52"/>
      <c r="AK42" s="108" t="s">
        <v>895</v>
      </c>
      <c r="AL42" s="108" t="s">
        <v>896</v>
      </c>
    </row>
    <row r="43" spans="1:38" ht="31.9" customHeight="1">
      <c r="A43" s="59"/>
      <c r="B43" s="108"/>
      <c r="C43" s="109" t="s">
        <v>367</v>
      </c>
      <c r="D43" s="74" t="s">
        <v>897</v>
      </c>
      <c r="E43" s="589" t="s">
        <v>55</v>
      </c>
      <c r="F43" s="589" t="s">
        <v>55</v>
      </c>
      <c r="G43" s="589" t="s">
        <v>55</v>
      </c>
      <c r="H43" s="589" t="s">
        <v>55</v>
      </c>
      <c r="I43" s="589" t="s">
        <v>55</v>
      </c>
      <c r="J43" s="589" t="s">
        <v>55</v>
      </c>
      <c r="K43" s="589" t="s">
        <v>55</v>
      </c>
      <c r="L43" s="589" t="s">
        <v>55</v>
      </c>
      <c r="M43" s="589" t="s">
        <v>55</v>
      </c>
      <c r="N43" s="589" t="s">
        <v>55</v>
      </c>
      <c r="O43" s="589" t="s">
        <v>55</v>
      </c>
      <c r="P43" s="589" t="s">
        <v>55</v>
      </c>
      <c r="Q43" s="589" t="s">
        <v>55</v>
      </c>
      <c r="R43" s="589" t="s">
        <v>55</v>
      </c>
      <c r="S43" s="589" t="s">
        <v>55</v>
      </c>
      <c r="T43" s="589" t="s">
        <v>55</v>
      </c>
      <c r="U43" s="594">
        <v>98</v>
      </c>
      <c r="V43" s="594">
        <v>0</v>
      </c>
      <c r="W43" s="594">
        <v>22</v>
      </c>
      <c r="X43" s="594">
        <v>32</v>
      </c>
      <c r="Y43" s="592">
        <v>99</v>
      </c>
      <c r="Z43" s="592">
        <v>0</v>
      </c>
      <c r="AA43" s="592">
        <v>18</v>
      </c>
      <c r="AB43" s="592">
        <v>29</v>
      </c>
      <c r="AC43" s="592">
        <v>3020</v>
      </c>
      <c r="AD43" s="592">
        <v>4</v>
      </c>
      <c r="AE43" s="592">
        <v>938</v>
      </c>
      <c r="AF43" s="592">
        <v>1881</v>
      </c>
      <c r="AG43" s="52"/>
      <c r="AH43" s="52"/>
      <c r="AI43" s="52"/>
      <c r="AJ43" s="52"/>
      <c r="AK43" s="108" t="s">
        <v>897</v>
      </c>
      <c r="AL43" s="108" t="s">
        <v>896</v>
      </c>
    </row>
    <row r="44" spans="1:38" ht="31.9" customHeight="1">
      <c r="A44" s="59"/>
      <c r="B44" s="108"/>
      <c r="C44" s="109" t="s">
        <v>369</v>
      </c>
      <c r="D44" s="74" t="s">
        <v>898</v>
      </c>
      <c r="E44" s="589" t="s">
        <v>55</v>
      </c>
      <c r="F44" s="589" t="s">
        <v>55</v>
      </c>
      <c r="G44" s="589" t="s">
        <v>55</v>
      </c>
      <c r="H44" s="589" t="s">
        <v>55</v>
      </c>
      <c r="I44" s="589" t="s">
        <v>55</v>
      </c>
      <c r="J44" s="589" t="s">
        <v>55</v>
      </c>
      <c r="K44" s="589" t="s">
        <v>55</v>
      </c>
      <c r="L44" s="589" t="s">
        <v>55</v>
      </c>
      <c r="M44" s="589" t="s">
        <v>55</v>
      </c>
      <c r="N44" s="589" t="s">
        <v>55</v>
      </c>
      <c r="O44" s="589" t="s">
        <v>55</v>
      </c>
      <c r="P44" s="589" t="s">
        <v>55</v>
      </c>
      <c r="Q44" s="589" t="s">
        <v>55</v>
      </c>
      <c r="R44" s="589" t="s">
        <v>55</v>
      </c>
      <c r="S44" s="589" t="s">
        <v>55</v>
      </c>
      <c r="T44" s="589" t="s">
        <v>55</v>
      </c>
      <c r="U44" s="594">
        <v>379812</v>
      </c>
      <c r="V44" s="594">
        <v>8</v>
      </c>
      <c r="W44" s="594">
        <v>24861</v>
      </c>
      <c r="X44" s="594">
        <v>37774</v>
      </c>
      <c r="Y44" s="592">
        <v>379812</v>
      </c>
      <c r="Z44" s="592">
        <v>8</v>
      </c>
      <c r="AA44" s="592">
        <v>24861</v>
      </c>
      <c r="AB44" s="592">
        <v>37774</v>
      </c>
      <c r="AC44" s="592">
        <v>944764</v>
      </c>
      <c r="AD44" s="592">
        <v>420</v>
      </c>
      <c r="AE44" s="592">
        <v>92639</v>
      </c>
      <c r="AF44" s="592">
        <v>127383</v>
      </c>
      <c r="AG44" s="52"/>
      <c r="AH44" s="52"/>
      <c r="AI44" s="52"/>
      <c r="AJ44" s="52"/>
      <c r="AK44" s="108" t="s">
        <v>329</v>
      </c>
      <c r="AL44" s="108" t="s">
        <v>899</v>
      </c>
    </row>
    <row r="45" spans="1:38" ht="31.9" customHeight="1">
      <c r="A45" s="59"/>
      <c r="B45" s="108"/>
      <c r="C45" s="109" t="s">
        <v>932</v>
      </c>
      <c r="D45" s="115" t="s">
        <v>900</v>
      </c>
      <c r="E45" s="589" t="s">
        <v>55</v>
      </c>
      <c r="F45" s="589" t="s">
        <v>55</v>
      </c>
      <c r="G45" s="589" t="s">
        <v>55</v>
      </c>
      <c r="H45" s="589" t="s">
        <v>55</v>
      </c>
      <c r="I45" s="589" t="s">
        <v>55</v>
      </c>
      <c r="J45" s="589" t="s">
        <v>55</v>
      </c>
      <c r="K45" s="589" t="s">
        <v>55</v>
      </c>
      <c r="L45" s="589" t="s">
        <v>55</v>
      </c>
      <c r="M45" s="589" t="s">
        <v>55</v>
      </c>
      <c r="N45" s="589" t="s">
        <v>55</v>
      </c>
      <c r="O45" s="589" t="s">
        <v>55</v>
      </c>
      <c r="P45" s="589" t="s">
        <v>55</v>
      </c>
      <c r="Q45" s="589" t="s">
        <v>55</v>
      </c>
      <c r="R45" s="589" t="s">
        <v>55</v>
      </c>
      <c r="S45" s="589" t="s">
        <v>55</v>
      </c>
      <c r="T45" s="589" t="s">
        <v>55</v>
      </c>
      <c r="U45" s="594">
        <v>2566</v>
      </c>
      <c r="V45" s="594">
        <v>0</v>
      </c>
      <c r="W45" s="594">
        <v>968</v>
      </c>
      <c r="X45" s="594">
        <v>1578</v>
      </c>
      <c r="Y45" s="592">
        <v>2566</v>
      </c>
      <c r="Z45" s="592">
        <v>0</v>
      </c>
      <c r="AA45" s="592">
        <v>968</v>
      </c>
      <c r="AB45" s="592">
        <v>1578</v>
      </c>
      <c r="AC45" s="592">
        <v>297274</v>
      </c>
      <c r="AD45" s="592">
        <v>377</v>
      </c>
      <c r="AE45" s="592">
        <v>67958</v>
      </c>
      <c r="AF45" s="592">
        <v>110603</v>
      </c>
      <c r="AG45" s="52"/>
      <c r="AH45" s="52"/>
      <c r="AI45" s="52"/>
      <c r="AJ45" s="52"/>
      <c r="AK45" s="108" t="s">
        <v>900</v>
      </c>
      <c r="AL45" s="108" t="s">
        <v>899</v>
      </c>
    </row>
    <row r="46" spans="1:38" ht="31.9" customHeight="1">
      <c r="A46" s="59"/>
      <c r="B46" s="108"/>
      <c r="C46" s="109" t="s">
        <v>933</v>
      </c>
      <c r="D46" s="115" t="s">
        <v>901</v>
      </c>
      <c r="E46" s="589" t="s">
        <v>55</v>
      </c>
      <c r="F46" s="589" t="s">
        <v>55</v>
      </c>
      <c r="G46" s="589" t="s">
        <v>55</v>
      </c>
      <c r="H46" s="589" t="s">
        <v>55</v>
      </c>
      <c r="I46" s="589" t="s">
        <v>55</v>
      </c>
      <c r="J46" s="589" t="s">
        <v>55</v>
      </c>
      <c r="K46" s="589" t="s">
        <v>55</v>
      </c>
      <c r="L46" s="589" t="s">
        <v>55</v>
      </c>
      <c r="M46" s="589" t="s">
        <v>55</v>
      </c>
      <c r="N46" s="589" t="s">
        <v>55</v>
      </c>
      <c r="O46" s="589" t="s">
        <v>55</v>
      </c>
      <c r="P46" s="589" t="s">
        <v>55</v>
      </c>
      <c r="Q46" s="589" t="s">
        <v>55</v>
      </c>
      <c r="R46" s="589" t="s">
        <v>55</v>
      </c>
      <c r="S46" s="589" t="s">
        <v>55</v>
      </c>
      <c r="T46" s="589" t="s">
        <v>55</v>
      </c>
      <c r="U46" s="594">
        <v>44535</v>
      </c>
      <c r="V46" s="594">
        <v>0</v>
      </c>
      <c r="W46" s="594">
        <v>2492</v>
      </c>
      <c r="X46" s="594">
        <v>2674</v>
      </c>
      <c r="Y46" s="592">
        <v>44535</v>
      </c>
      <c r="Z46" s="592">
        <v>0</v>
      </c>
      <c r="AA46" s="592">
        <v>2492</v>
      </c>
      <c r="AB46" s="592">
        <v>2674</v>
      </c>
      <c r="AC46" s="592">
        <v>332340</v>
      </c>
      <c r="AD46" s="592">
        <v>0</v>
      </c>
      <c r="AE46" s="592">
        <v>19356</v>
      </c>
      <c r="AF46" s="592">
        <v>25302</v>
      </c>
      <c r="AG46" s="52"/>
      <c r="AH46" s="52"/>
      <c r="AI46" s="52"/>
      <c r="AJ46" s="52"/>
      <c r="AK46" s="108" t="s">
        <v>902</v>
      </c>
      <c r="AL46" s="108" t="s">
        <v>899</v>
      </c>
    </row>
    <row r="47" spans="1:38" ht="31.9" customHeight="1">
      <c r="A47" s="59"/>
      <c r="B47" s="108"/>
      <c r="C47" s="109" t="s">
        <v>934</v>
      </c>
      <c r="D47" s="115" t="s">
        <v>903</v>
      </c>
      <c r="E47" s="589" t="s">
        <v>55</v>
      </c>
      <c r="F47" s="589" t="s">
        <v>55</v>
      </c>
      <c r="G47" s="589" t="s">
        <v>55</v>
      </c>
      <c r="H47" s="589" t="s">
        <v>55</v>
      </c>
      <c r="I47" s="589" t="s">
        <v>55</v>
      </c>
      <c r="J47" s="589" t="s">
        <v>55</v>
      </c>
      <c r="K47" s="589" t="s">
        <v>55</v>
      </c>
      <c r="L47" s="589" t="s">
        <v>55</v>
      </c>
      <c r="M47" s="589" t="s">
        <v>55</v>
      </c>
      <c r="N47" s="589" t="s">
        <v>55</v>
      </c>
      <c r="O47" s="589" t="s">
        <v>55</v>
      </c>
      <c r="P47" s="589" t="s">
        <v>55</v>
      </c>
      <c r="Q47" s="589" t="s">
        <v>55</v>
      </c>
      <c r="R47" s="589" t="s">
        <v>55</v>
      </c>
      <c r="S47" s="589" t="s">
        <v>55</v>
      </c>
      <c r="T47" s="589" t="s">
        <v>55</v>
      </c>
      <c r="U47" s="594">
        <v>342</v>
      </c>
      <c r="V47" s="594">
        <v>0</v>
      </c>
      <c r="W47" s="594">
        <v>54</v>
      </c>
      <c r="X47" s="594">
        <v>100</v>
      </c>
      <c r="Y47" s="592">
        <v>342</v>
      </c>
      <c r="Z47" s="592">
        <v>0</v>
      </c>
      <c r="AA47" s="592">
        <v>54</v>
      </c>
      <c r="AB47" s="592">
        <v>100</v>
      </c>
      <c r="AC47" s="592">
        <v>107332</v>
      </c>
      <c r="AD47" s="592">
        <v>0</v>
      </c>
      <c r="AE47" s="592">
        <v>15341</v>
      </c>
      <c r="AF47" s="592">
        <v>23146</v>
      </c>
      <c r="AG47" s="52"/>
      <c r="AH47" s="52"/>
      <c r="AI47" s="52"/>
      <c r="AJ47" s="52"/>
      <c r="AK47" s="108" t="s">
        <v>903</v>
      </c>
      <c r="AL47" s="108" t="s">
        <v>899</v>
      </c>
    </row>
    <row r="48" spans="1:38" ht="31.9" customHeight="1">
      <c r="A48" s="59"/>
      <c r="B48" s="108"/>
      <c r="C48" s="109" t="s">
        <v>935</v>
      </c>
      <c r="D48" s="74" t="s">
        <v>904</v>
      </c>
      <c r="E48" s="589" t="s">
        <v>55</v>
      </c>
      <c r="F48" s="589" t="s">
        <v>55</v>
      </c>
      <c r="G48" s="589" t="s">
        <v>55</v>
      </c>
      <c r="H48" s="589" t="s">
        <v>55</v>
      </c>
      <c r="I48" s="589" t="s">
        <v>55</v>
      </c>
      <c r="J48" s="589" t="s">
        <v>55</v>
      </c>
      <c r="K48" s="589" t="s">
        <v>55</v>
      </c>
      <c r="L48" s="589" t="s">
        <v>55</v>
      </c>
      <c r="M48" s="589" t="s">
        <v>55</v>
      </c>
      <c r="N48" s="589" t="s">
        <v>55</v>
      </c>
      <c r="O48" s="589" t="s">
        <v>55</v>
      </c>
      <c r="P48" s="589" t="s">
        <v>55</v>
      </c>
      <c r="Q48" s="589" t="s">
        <v>55</v>
      </c>
      <c r="R48" s="589" t="s">
        <v>55</v>
      </c>
      <c r="S48" s="589" t="s">
        <v>55</v>
      </c>
      <c r="T48" s="589" t="s">
        <v>55</v>
      </c>
      <c r="U48" s="594">
        <v>5161.2700000000004</v>
      </c>
      <c r="V48" s="594">
        <v>0.02</v>
      </c>
      <c r="W48" s="594">
        <v>1285.5</v>
      </c>
      <c r="X48" s="594">
        <v>1399.53</v>
      </c>
      <c r="Y48" s="592">
        <v>4764.2274244646942</v>
      </c>
      <c r="Z48" s="592">
        <v>0.03</v>
      </c>
      <c r="AA48" s="592">
        <v>1255.9611652448202</v>
      </c>
      <c r="AB48" s="592">
        <v>1371.7135420749796</v>
      </c>
      <c r="AC48" s="592">
        <v>4034.4533999999999</v>
      </c>
      <c r="AD48" s="592">
        <v>0.107573</v>
      </c>
      <c r="AE48" s="592">
        <v>1000.407</v>
      </c>
      <c r="AF48" s="592">
        <v>987.54700000000003</v>
      </c>
      <c r="AG48" s="52"/>
      <c r="AH48" s="52"/>
      <c r="AI48" s="52"/>
      <c r="AJ48" s="52"/>
      <c r="AK48" s="108" t="s">
        <v>905</v>
      </c>
      <c r="AL48" s="108" t="s">
        <v>892</v>
      </c>
    </row>
    <row r="49" spans="1:38" ht="31.9" customHeight="1">
      <c r="A49" s="59"/>
      <c r="B49" s="108"/>
      <c r="C49" s="109" t="s">
        <v>936</v>
      </c>
      <c r="D49" s="74" t="s">
        <v>906</v>
      </c>
      <c r="E49" s="589" t="s">
        <v>55</v>
      </c>
      <c r="F49" s="589" t="s">
        <v>55</v>
      </c>
      <c r="G49" s="589" t="s">
        <v>55</v>
      </c>
      <c r="H49" s="589" t="s">
        <v>55</v>
      </c>
      <c r="I49" s="589" t="s">
        <v>55</v>
      </c>
      <c r="J49" s="589" t="s">
        <v>55</v>
      </c>
      <c r="K49" s="589" t="s">
        <v>55</v>
      </c>
      <c r="L49" s="589" t="s">
        <v>55</v>
      </c>
      <c r="M49" s="589" t="s">
        <v>55</v>
      </c>
      <c r="N49" s="589" t="s">
        <v>55</v>
      </c>
      <c r="O49" s="589" t="s">
        <v>55</v>
      </c>
      <c r="P49" s="589" t="s">
        <v>55</v>
      </c>
      <c r="Q49" s="589" t="s">
        <v>55</v>
      </c>
      <c r="R49" s="589" t="s">
        <v>55</v>
      </c>
      <c r="S49" s="589" t="s">
        <v>55</v>
      </c>
      <c r="T49" s="589" t="s">
        <v>55</v>
      </c>
      <c r="U49" s="594">
        <v>7.75</v>
      </c>
      <c r="V49" s="594">
        <v>0</v>
      </c>
      <c r="W49" s="594">
        <v>3.18</v>
      </c>
      <c r="X49" s="594">
        <v>2.97</v>
      </c>
      <c r="Y49" s="592">
        <v>7.9707040768328188</v>
      </c>
      <c r="Z49" s="592">
        <v>0</v>
      </c>
      <c r="AA49" s="592">
        <v>3.3431913587750808</v>
      </c>
      <c r="AB49" s="592">
        <v>5.4961774795731637</v>
      </c>
      <c r="AC49" s="592">
        <v>238.76374999999999</v>
      </c>
      <c r="AD49" s="592">
        <v>0</v>
      </c>
      <c r="AE49" s="592">
        <v>162.07050000000001</v>
      </c>
      <c r="AF49" s="592">
        <v>200.90379999999999</v>
      </c>
      <c r="AG49" s="52"/>
      <c r="AH49" s="52"/>
      <c r="AI49" s="52"/>
      <c r="AJ49" s="52"/>
      <c r="AK49" s="108" t="s">
        <v>906</v>
      </c>
      <c r="AL49" s="108" t="s">
        <v>892</v>
      </c>
    </row>
    <row r="50" spans="1:38" ht="31.9" customHeight="1">
      <c r="A50" s="59"/>
      <c r="B50" s="108"/>
      <c r="C50" s="109" t="s">
        <v>937</v>
      </c>
      <c r="D50" s="74" t="s">
        <v>907</v>
      </c>
      <c r="E50" s="589" t="s">
        <v>55</v>
      </c>
      <c r="F50" s="589" t="s">
        <v>55</v>
      </c>
      <c r="G50" s="589" t="s">
        <v>55</v>
      </c>
      <c r="H50" s="589" t="s">
        <v>55</v>
      </c>
      <c r="I50" s="589" t="s">
        <v>55</v>
      </c>
      <c r="J50" s="589" t="s">
        <v>55</v>
      </c>
      <c r="K50" s="589" t="s">
        <v>55</v>
      </c>
      <c r="L50" s="589" t="s">
        <v>55</v>
      </c>
      <c r="M50" s="589" t="s">
        <v>55</v>
      </c>
      <c r="N50" s="589" t="s">
        <v>55</v>
      </c>
      <c r="O50" s="589" t="s">
        <v>55</v>
      </c>
      <c r="P50" s="589" t="s">
        <v>55</v>
      </c>
      <c r="Q50" s="589" t="s">
        <v>55</v>
      </c>
      <c r="R50" s="589" t="s">
        <v>55</v>
      </c>
      <c r="S50" s="589" t="s">
        <v>55</v>
      </c>
      <c r="T50" s="589" t="s">
        <v>55</v>
      </c>
      <c r="U50" s="594">
        <v>7017.57</v>
      </c>
      <c r="V50" s="594">
        <v>0.81</v>
      </c>
      <c r="W50" s="594">
        <v>1472.17</v>
      </c>
      <c r="X50" s="594">
        <v>1592.74</v>
      </c>
      <c r="Y50" s="592">
        <v>6924.0422206885887</v>
      </c>
      <c r="Z50" s="592">
        <v>0.81</v>
      </c>
      <c r="AA50" s="592">
        <v>1389.4143796314015</v>
      </c>
      <c r="AB50" s="592">
        <v>1544.3229518021235</v>
      </c>
      <c r="AC50" s="592">
        <v>10376.806200000001</v>
      </c>
      <c r="AD50" s="592">
        <v>0.93373499999999998</v>
      </c>
      <c r="AE50" s="592">
        <v>1875.5350000000001</v>
      </c>
      <c r="AF50" s="592">
        <v>2512.3249999999998</v>
      </c>
      <c r="AG50" s="52"/>
      <c r="AH50" s="52"/>
      <c r="AI50" s="52"/>
      <c r="AJ50" s="52"/>
      <c r="AK50" s="108" t="s">
        <v>908</v>
      </c>
      <c r="AL50" s="108" t="s">
        <v>892</v>
      </c>
    </row>
    <row r="51" spans="1:38" ht="31.9" customHeight="1">
      <c r="A51" s="59"/>
      <c r="B51" s="108"/>
      <c r="C51" s="109" t="s">
        <v>938</v>
      </c>
      <c r="D51" s="74" t="s">
        <v>909</v>
      </c>
      <c r="E51" s="589" t="s">
        <v>55</v>
      </c>
      <c r="F51" s="589" t="s">
        <v>55</v>
      </c>
      <c r="G51" s="589" t="s">
        <v>55</v>
      </c>
      <c r="H51" s="589" t="s">
        <v>55</v>
      </c>
      <c r="I51" s="589" t="s">
        <v>55</v>
      </c>
      <c r="J51" s="589" t="s">
        <v>55</v>
      </c>
      <c r="K51" s="589" t="s">
        <v>55</v>
      </c>
      <c r="L51" s="589" t="s">
        <v>55</v>
      </c>
      <c r="M51" s="589" t="s">
        <v>55</v>
      </c>
      <c r="N51" s="589" t="s">
        <v>55</v>
      </c>
      <c r="O51" s="589" t="s">
        <v>55</v>
      </c>
      <c r="P51" s="589" t="s">
        <v>55</v>
      </c>
      <c r="Q51" s="589" t="s">
        <v>55</v>
      </c>
      <c r="R51" s="589" t="s">
        <v>55</v>
      </c>
      <c r="S51" s="589" t="s">
        <v>55</v>
      </c>
      <c r="T51" s="589" t="s">
        <v>55</v>
      </c>
      <c r="U51" s="594">
        <v>85.92</v>
      </c>
      <c r="V51" s="594">
        <v>0</v>
      </c>
      <c r="W51" s="594">
        <v>31.46</v>
      </c>
      <c r="X51" s="594">
        <v>40.630000000000003</v>
      </c>
      <c r="Y51" s="592">
        <v>86.079575463353351</v>
      </c>
      <c r="Z51" s="592">
        <v>0</v>
      </c>
      <c r="AA51" s="592">
        <v>21.161669747673706</v>
      </c>
      <c r="AB51" s="592">
        <v>38.986055985232262</v>
      </c>
      <c r="AC51" s="592">
        <v>2483.239</v>
      </c>
      <c r="AD51" s="592">
        <v>0.488647</v>
      </c>
      <c r="AE51" s="592">
        <v>747.59209999999996</v>
      </c>
      <c r="AF51" s="592">
        <v>1428.5619999999999</v>
      </c>
      <c r="AG51" s="52"/>
      <c r="AH51" s="52"/>
      <c r="AI51" s="52"/>
      <c r="AJ51" s="52"/>
      <c r="AK51" s="108" t="s">
        <v>909</v>
      </c>
      <c r="AL51" s="108" t="s">
        <v>892</v>
      </c>
    </row>
    <row r="52" spans="1:38" ht="31.9" customHeight="1">
      <c r="A52" s="59"/>
      <c r="B52" s="108"/>
      <c r="C52" s="109" t="s">
        <v>939</v>
      </c>
      <c r="D52" s="74" t="s">
        <v>911</v>
      </c>
      <c r="E52" s="589" t="s">
        <v>55</v>
      </c>
      <c r="F52" s="589" t="s">
        <v>55</v>
      </c>
      <c r="G52" s="589" t="s">
        <v>55</v>
      </c>
      <c r="H52" s="589" t="s">
        <v>55</v>
      </c>
      <c r="I52" s="589" t="s">
        <v>55</v>
      </c>
      <c r="J52" s="589" t="s">
        <v>55</v>
      </c>
      <c r="K52" s="589" t="s">
        <v>55</v>
      </c>
      <c r="L52" s="589" t="s">
        <v>55</v>
      </c>
      <c r="M52" s="589" t="s">
        <v>55</v>
      </c>
      <c r="N52" s="589" t="s">
        <v>55</v>
      </c>
      <c r="O52" s="589" t="s">
        <v>55</v>
      </c>
      <c r="P52" s="589" t="s">
        <v>55</v>
      </c>
      <c r="Q52" s="589" t="s">
        <v>55</v>
      </c>
      <c r="R52" s="589" t="s">
        <v>55</v>
      </c>
      <c r="S52" s="589" t="s">
        <v>55</v>
      </c>
      <c r="T52" s="589" t="s">
        <v>55</v>
      </c>
      <c r="U52" s="594">
        <v>420</v>
      </c>
      <c r="V52" s="594">
        <v>0</v>
      </c>
      <c r="W52" s="594">
        <v>62</v>
      </c>
      <c r="X52" s="594">
        <v>49</v>
      </c>
      <c r="Y52" s="592">
        <v>322</v>
      </c>
      <c r="Z52" s="592">
        <v>0</v>
      </c>
      <c r="AA52" s="592">
        <v>49</v>
      </c>
      <c r="AB52" s="592">
        <v>40</v>
      </c>
      <c r="AC52" s="592">
        <v>241</v>
      </c>
      <c r="AD52" s="592">
        <v>0</v>
      </c>
      <c r="AE52" s="592">
        <v>63</v>
      </c>
      <c r="AF52" s="592">
        <v>46</v>
      </c>
      <c r="AG52" s="52"/>
      <c r="AH52" s="52"/>
      <c r="AI52" s="52"/>
      <c r="AJ52" s="52"/>
      <c r="AK52" s="108" t="s">
        <v>912</v>
      </c>
      <c r="AL52" s="108" t="s">
        <v>892</v>
      </c>
    </row>
    <row r="53" spans="1:38" ht="31.9" customHeight="1">
      <c r="A53" s="59"/>
      <c r="B53" s="108"/>
      <c r="C53" s="109" t="s">
        <v>940</v>
      </c>
      <c r="D53" s="74" t="s">
        <v>915</v>
      </c>
      <c r="E53" s="589" t="s">
        <v>55</v>
      </c>
      <c r="F53" s="589" t="s">
        <v>55</v>
      </c>
      <c r="G53" s="589" t="s">
        <v>55</v>
      </c>
      <c r="H53" s="589" t="s">
        <v>55</v>
      </c>
      <c r="I53" s="589" t="s">
        <v>55</v>
      </c>
      <c r="J53" s="589" t="s">
        <v>55</v>
      </c>
      <c r="K53" s="589" t="s">
        <v>55</v>
      </c>
      <c r="L53" s="589" t="s">
        <v>55</v>
      </c>
      <c r="M53" s="589" t="s">
        <v>55</v>
      </c>
      <c r="N53" s="589" t="s">
        <v>55</v>
      </c>
      <c r="O53" s="589" t="s">
        <v>55</v>
      </c>
      <c r="P53" s="589" t="s">
        <v>55</v>
      </c>
      <c r="Q53" s="589" t="s">
        <v>55</v>
      </c>
      <c r="R53" s="589" t="s">
        <v>55</v>
      </c>
      <c r="S53" s="589" t="s">
        <v>55</v>
      </c>
      <c r="T53" s="589" t="s">
        <v>55</v>
      </c>
      <c r="U53" s="594">
        <v>1</v>
      </c>
      <c r="V53" s="594">
        <v>0</v>
      </c>
      <c r="W53" s="594">
        <v>0</v>
      </c>
      <c r="X53" s="594">
        <v>0</v>
      </c>
      <c r="Y53" s="592">
        <v>2</v>
      </c>
      <c r="Z53" s="592">
        <v>0</v>
      </c>
      <c r="AA53" s="592">
        <v>0</v>
      </c>
      <c r="AB53" s="592">
        <v>1</v>
      </c>
      <c r="AC53" s="592">
        <v>23</v>
      </c>
      <c r="AD53" s="592">
        <v>0</v>
      </c>
      <c r="AE53" s="592">
        <v>12</v>
      </c>
      <c r="AF53" s="592">
        <v>16</v>
      </c>
      <c r="AG53" s="52"/>
      <c r="AH53" s="52"/>
      <c r="AI53" s="52"/>
      <c r="AJ53" s="52"/>
      <c r="AK53" s="108" t="s">
        <v>915</v>
      </c>
      <c r="AL53" s="108" t="s">
        <v>892</v>
      </c>
    </row>
    <row r="54" spans="1:38" ht="31.9" customHeight="1">
      <c r="A54" s="59"/>
      <c r="B54" s="108"/>
      <c r="C54" s="109" t="s">
        <v>941</v>
      </c>
      <c r="D54" s="74" t="s">
        <v>918</v>
      </c>
      <c r="E54" s="589" t="s">
        <v>55</v>
      </c>
      <c r="F54" s="589" t="s">
        <v>55</v>
      </c>
      <c r="G54" s="589" t="s">
        <v>55</v>
      </c>
      <c r="H54" s="589" t="s">
        <v>55</v>
      </c>
      <c r="I54" s="589" t="s">
        <v>55</v>
      </c>
      <c r="J54" s="589" t="s">
        <v>55</v>
      </c>
      <c r="K54" s="589" t="s">
        <v>55</v>
      </c>
      <c r="L54" s="589" t="s">
        <v>55</v>
      </c>
      <c r="M54" s="589" t="s">
        <v>55</v>
      </c>
      <c r="N54" s="589" t="s">
        <v>55</v>
      </c>
      <c r="O54" s="589" t="s">
        <v>55</v>
      </c>
      <c r="P54" s="589" t="s">
        <v>55</v>
      </c>
      <c r="Q54" s="589" t="s">
        <v>55</v>
      </c>
      <c r="R54" s="589" t="s">
        <v>55</v>
      </c>
      <c r="S54" s="589" t="s">
        <v>55</v>
      </c>
      <c r="T54" s="589" t="s">
        <v>55</v>
      </c>
      <c r="U54" s="594">
        <v>36</v>
      </c>
      <c r="V54" s="594">
        <v>0</v>
      </c>
      <c r="W54" s="594">
        <v>90</v>
      </c>
      <c r="X54" s="594">
        <v>137</v>
      </c>
      <c r="Y54" s="592">
        <v>47</v>
      </c>
      <c r="Z54" s="592">
        <v>0</v>
      </c>
      <c r="AA54" s="592">
        <v>348</v>
      </c>
      <c r="AB54" s="592">
        <v>465</v>
      </c>
      <c r="AC54" s="592">
        <v>43</v>
      </c>
      <c r="AD54" s="592">
        <v>0</v>
      </c>
      <c r="AE54" s="592">
        <v>248</v>
      </c>
      <c r="AF54" s="592">
        <v>342</v>
      </c>
      <c r="AG54" s="52"/>
      <c r="AH54" s="52"/>
      <c r="AI54" s="52"/>
      <c r="AJ54" s="52"/>
      <c r="AK54" s="108" t="s">
        <v>919</v>
      </c>
      <c r="AL54" s="108" t="s">
        <v>899</v>
      </c>
    </row>
    <row r="55" spans="1:38" ht="31.9" customHeight="1">
      <c r="A55" s="59"/>
      <c r="B55" s="108"/>
      <c r="C55" s="109" t="s">
        <v>942</v>
      </c>
      <c r="D55" s="74" t="s">
        <v>921</v>
      </c>
      <c r="E55" s="589" t="s">
        <v>55</v>
      </c>
      <c r="F55" s="589" t="s">
        <v>55</v>
      </c>
      <c r="G55" s="589" t="s">
        <v>55</v>
      </c>
      <c r="H55" s="589" t="s">
        <v>55</v>
      </c>
      <c r="I55" s="589" t="s">
        <v>55</v>
      </c>
      <c r="J55" s="589" t="s">
        <v>55</v>
      </c>
      <c r="K55" s="589" t="s">
        <v>55</v>
      </c>
      <c r="L55" s="589" t="s">
        <v>55</v>
      </c>
      <c r="M55" s="589" t="s">
        <v>55</v>
      </c>
      <c r="N55" s="589" t="s">
        <v>55</v>
      </c>
      <c r="O55" s="589" t="s">
        <v>55</v>
      </c>
      <c r="P55" s="589" t="s">
        <v>55</v>
      </c>
      <c r="Q55" s="589" t="s">
        <v>55</v>
      </c>
      <c r="R55" s="589" t="s">
        <v>55</v>
      </c>
      <c r="S55" s="589" t="s">
        <v>55</v>
      </c>
      <c r="T55" s="589" t="s">
        <v>55</v>
      </c>
      <c r="U55" s="594">
        <v>0</v>
      </c>
      <c r="V55" s="594">
        <v>0</v>
      </c>
      <c r="W55" s="594">
        <v>3</v>
      </c>
      <c r="X55" s="594">
        <v>0</v>
      </c>
      <c r="Y55" s="592">
        <v>0</v>
      </c>
      <c r="Z55" s="592">
        <v>0</v>
      </c>
      <c r="AA55" s="592">
        <v>10</v>
      </c>
      <c r="AB55" s="592">
        <v>4</v>
      </c>
      <c r="AC55" s="592">
        <v>14</v>
      </c>
      <c r="AD55" s="592">
        <v>0</v>
      </c>
      <c r="AE55" s="592">
        <v>80</v>
      </c>
      <c r="AF55" s="592">
        <v>157</v>
      </c>
      <c r="AG55" s="52"/>
      <c r="AH55" s="52"/>
      <c r="AI55" s="52"/>
      <c r="AJ55" s="52"/>
      <c r="AK55" s="108" t="s">
        <v>921</v>
      </c>
      <c r="AL55" s="108" t="s">
        <v>899</v>
      </c>
    </row>
    <row r="56" spans="1:38" ht="31.9" customHeight="1"/>
    <row r="59" spans="1:38">
      <c r="AH59" s="7" t="s">
        <v>943</v>
      </c>
    </row>
  </sheetData>
  <autoFilter ref="A7:AM55" xr:uid="{5FED144B-5DF5-4377-A222-6336634C6415}"/>
  <dataValidations count="1">
    <dataValidation type="custom" operator="greaterThanOrEqual" allowBlank="1" showInputMessage="1" showErrorMessage="1" error="This cell only accepts a number of &quot;NA&quot;_x000a_" sqref="AG8:AJ55 E8:T55 Y8:AB55 AC34:AF34 AC26:AF26 AC38:AF38 AC28:AF31 AC10:AF15 AC44:AF47" xr:uid="{A7D05AF5-C11E-44D6-8B8B-DCF65204CE95}">
      <formula1>OR(AND(ISNUMBER(E8), E8&gt;=0), E8 ="NA")</formula1>
    </dataValidation>
  </dataValidations>
  <pageMargins left="0.7" right="0.7" top="0.75" bottom="0.75" header="0.3" footer="0.3"/>
  <pageSetup paperSize="3" scale="2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B1:S31"/>
  <sheetViews>
    <sheetView view="pageBreakPreview" topLeftCell="F1" zoomScale="85" zoomScaleNormal="100" zoomScaleSheetLayoutView="85" zoomScalePageLayoutView="60" workbookViewId="0">
      <pane ySplit="7" topLeftCell="A8" activePane="bottomLeft" state="frozen"/>
      <selection pane="bottomLeft" activeCell="Q25" sqref="Q25"/>
      <selection activeCell="Q25" sqref="Q25"/>
    </sheetView>
  </sheetViews>
  <sheetFormatPr defaultColWidth="9.140625" defaultRowHeight="14.45"/>
  <cols>
    <col min="1" max="1" width="5.42578125" style="7" customWidth="1"/>
    <col min="2" max="2" width="37.140625" style="1" customWidth="1"/>
    <col min="3" max="3" width="34" style="7" bestFit="1" customWidth="1"/>
    <col min="4" max="4" width="70.7109375" style="7" customWidth="1"/>
    <col min="5" max="16" width="10.7109375" style="7" customWidth="1"/>
    <col min="17" max="17" width="31.85546875" style="1" customWidth="1"/>
    <col min="18" max="18" width="81.85546875" style="7" customWidth="1"/>
    <col min="19" max="19" width="35.140625" style="7" customWidth="1"/>
    <col min="20" max="16384" width="9.140625" style="7"/>
  </cols>
  <sheetData>
    <row r="1" spans="2:19" ht="15" thickBot="1"/>
    <row r="2" spans="2:19">
      <c r="B2" s="13" t="s">
        <v>20</v>
      </c>
      <c r="C2" s="16" t="str">
        <f>IF('Quarterly Submission Guide'!$D$20 = "", "",'Quarterly Submission Guide'!$D$20)</f>
        <v>Southern California Edison Company</v>
      </c>
      <c r="D2" s="7" t="s">
        <v>122</v>
      </c>
    </row>
    <row r="3" spans="2:19">
      <c r="B3" s="14" t="s">
        <v>123</v>
      </c>
      <c r="C3" s="33">
        <v>9</v>
      </c>
      <c r="D3" s="2" t="s">
        <v>944</v>
      </c>
    </row>
    <row r="4" spans="2:19" ht="15" thickBot="1">
      <c r="B4" s="15" t="s">
        <v>26</v>
      </c>
      <c r="C4" s="23">
        <f>'Quarterly Submission Guide'!D24</f>
        <v>44774</v>
      </c>
      <c r="D4" s="7" t="s">
        <v>945</v>
      </c>
    </row>
    <row r="5" spans="2:19">
      <c r="D5" s="50"/>
      <c r="E5" s="31" t="s">
        <v>946</v>
      </c>
      <c r="F5" s="31"/>
      <c r="G5" s="31"/>
      <c r="H5" s="31"/>
      <c r="I5" s="31"/>
      <c r="J5" s="31"/>
      <c r="K5" s="31"/>
      <c r="L5" s="31"/>
      <c r="M5" s="32" t="s">
        <v>947</v>
      </c>
      <c r="N5" s="32"/>
      <c r="O5" s="32"/>
      <c r="P5" s="32"/>
    </row>
    <row r="6" spans="2:19" ht="18" customHeight="1">
      <c r="B6" s="3" t="s">
        <v>948</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
      <c r="R6" s="2"/>
    </row>
    <row r="7" spans="2:19">
      <c r="B7" s="4" t="s">
        <v>29</v>
      </c>
      <c r="C7" s="5" t="s">
        <v>30</v>
      </c>
      <c r="D7" s="5" t="s">
        <v>240</v>
      </c>
      <c r="E7" s="65">
        <v>2020</v>
      </c>
      <c r="F7" s="65">
        <v>2020</v>
      </c>
      <c r="G7" s="65">
        <v>2020</v>
      </c>
      <c r="H7" s="65">
        <v>2020</v>
      </c>
      <c r="I7" s="65">
        <v>2021</v>
      </c>
      <c r="J7" s="65">
        <v>2021</v>
      </c>
      <c r="K7" s="65">
        <v>2021</v>
      </c>
      <c r="L7" s="65">
        <v>2021</v>
      </c>
      <c r="M7" s="65">
        <v>2022</v>
      </c>
      <c r="N7" s="65">
        <v>2022</v>
      </c>
      <c r="O7" s="65">
        <v>2022</v>
      </c>
      <c r="P7" s="65">
        <v>2022</v>
      </c>
      <c r="Q7" s="4" t="s">
        <v>126</v>
      </c>
      <c r="R7" s="5" t="s">
        <v>127</v>
      </c>
    </row>
    <row r="8" spans="2:19" ht="28.9">
      <c r="B8" s="106" t="s">
        <v>949</v>
      </c>
      <c r="C8" s="107" t="s">
        <v>33</v>
      </c>
      <c r="D8" s="74" t="s">
        <v>904</v>
      </c>
      <c r="E8" s="114">
        <v>3.97</v>
      </c>
      <c r="F8" s="114">
        <v>0</v>
      </c>
      <c r="G8" s="114">
        <v>1.54</v>
      </c>
      <c r="H8" s="114">
        <v>1.52</v>
      </c>
      <c r="I8" s="97">
        <v>8.1</v>
      </c>
      <c r="J8" s="97">
        <v>0</v>
      </c>
      <c r="K8" s="97">
        <v>3.9</v>
      </c>
      <c r="L8" s="97">
        <v>0</v>
      </c>
      <c r="M8" s="97">
        <v>4.5999999999999996</v>
      </c>
      <c r="N8" s="97">
        <v>0</v>
      </c>
      <c r="O8" s="97">
        <v>8.1999999999999993</v>
      </c>
      <c r="P8" s="97">
        <v>1.5</v>
      </c>
      <c r="Q8" s="126" t="s">
        <v>891</v>
      </c>
      <c r="R8" s="124"/>
      <c r="S8" s="154"/>
    </row>
    <row r="9" spans="2:19" ht="86.45">
      <c r="B9" s="113"/>
      <c r="C9" s="109" t="s">
        <v>44</v>
      </c>
      <c r="D9" s="74" t="s">
        <v>907</v>
      </c>
      <c r="E9" s="100" t="s">
        <v>950</v>
      </c>
      <c r="F9" s="100" t="s">
        <v>950</v>
      </c>
      <c r="G9" s="100" t="s">
        <v>950</v>
      </c>
      <c r="H9" s="100" t="s">
        <v>950</v>
      </c>
      <c r="I9" s="100" t="s">
        <v>950</v>
      </c>
      <c r="J9" s="100" t="s">
        <v>950</v>
      </c>
      <c r="K9" s="100" t="s">
        <v>950</v>
      </c>
      <c r="L9" s="100" t="s">
        <v>950</v>
      </c>
      <c r="M9" s="100" t="s">
        <v>950</v>
      </c>
      <c r="N9" s="100" t="s">
        <v>950</v>
      </c>
      <c r="O9" s="100" t="s">
        <v>950</v>
      </c>
      <c r="P9" s="100" t="s">
        <v>950</v>
      </c>
      <c r="Q9" s="74" t="s">
        <v>891</v>
      </c>
      <c r="R9" s="124" t="s">
        <v>951</v>
      </c>
    </row>
    <row r="10" spans="2:19">
      <c r="B10" s="108"/>
      <c r="C10" s="109" t="s">
        <v>63</v>
      </c>
      <c r="D10" s="74" t="s">
        <v>906</v>
      </c>
      <c r="E10" s="110">
        <v>0.12</v>
      </c>
      <c r="F10" s="110">
        <v>0</v>
      </c>
      <c r="G10" s="110">
        <v>1.54</v>
      </c>
      <c r="H10" s="110">
        <v>1.1299999999999999</v>
      </c>
      <c r="I10" s="100">
        <v>1</v>
      </c>
      <c r="J10" s="100">
        <v>0</v>
      </c>
      <c r="K10" s="100">
        <v>1.7</v>
      </c>
      <c r="L10" s="100">
        <v>0</v>
      </c>
      <c r="M10" s="100">
        <v>2.2000000000000002</v>
      </c>
      <c r="N10" s="100">
        <v>0</v>
      </c>
      <c r="O10" s="100">
        <v>3.8</v>
      </c>
      <c r="P10" s="100">
        <v>0.7</v>
      </c>
      <c r="Q10" s="74" t="s">
        <v>893</v>
      </c>
      <c r="R10" s="124"/>
    </row>
    <row r="11" spans="2:19" ht="86.45">
      <c r="B11" s="108"/>
      <c r="C11" s="109" t="s">
        <v>132</v>
      </c>
      <c r="D11" s="74" t="s">
        <v>909</v>
      </c>
      <c r="E11" s="100" t="s">
        <v>950</v>
      </c>
      <c r="F11" s="100" t="s">
        <v>950</v>
      </c>
      <c r="G11" s="100" t="s">
        <v>950</v>
      </c>
      <c r="H11" s="100" t="s">
        <v>950</v>
      </c>
      <c r="I11" s="100" t="s">
        <v>950</v>
      </c>
      <c r="J11" s="100" t="s">
        <v>950</v>
      </c>
      <c r="K11" s="100" t="s">
        <v>950</v>
      </c>
      <c r="L11" s="100" t="s">
        <v>950</v>
      </c>
      <c r="M11" s="100" t="s">
        <v>950</v>
      </c>
      <c r="N11" s="100" t="s">
        <v>950</v>
      </c>
      <c r="O11" s="100" t="s">
        <v>950</v>
      </c>
      <c r="P11" s="100" t="s">
        <v>950</v>
      </c>
      <c r="Q11" s="74" t="s">
        <v>893</v>
      </c>
      <c r="R11" s="124" t="s">
        <v>951</v>
      </c>
    </row>
    <row r="12" spans="2:19">
      <c r="B12" s="108"/>
      <c r="C12" s="109" t="s">
        <v>135</v>
      </c>
      <c r="D12" s="74" t="s">
        <v>911</v>
      </c>
      <c r="E12" s="100">
        <v>0</v>
      </c>
      <c r="F12" s="100">
        <v>0</v>
      </c>
      <c r="G12" s="100">
        <v>0</v>
      </c>
      <c r="H12" s="100">
        <v>0</v>
      </c>
      <c r="I12" s="100">
        <v>0</v>
      </c>
      <c r="J12" s="100">
        <v>0</v>
      </c>
      <c r="K12" s="100">
        <v>0</v>
      </c>
      <c r="L12" s="100">
        <v>0</v>
      </c>
      <c r="M12" s="100">
        <v>0</v>
      </c>
      <c r="N12" s="100">
        <v>0</v>
      </c>
      <c r="O12" s="100">
        <v>0</v>
      </c>
      <c r="P12" s="100">
        <v>0</v>
      </c>
      <c r="Q12" s="74" t="s">
        <v>912</v>
      </c>
      <c r="R12" s="124"/>
    </row>
    <row r="13" spans="2:19">
      <c r="B13" s="108"/>
      <c r="C13" s="109" t="s">
        <v>137</v>
      </c>
      <c r="D13" s="111" t="s">
        <v>915</v>
      </c>
      <c r="E13" s="100">
        <v>0</v>
      </c>
      <c r="F13" s="100">
        <v>0</v>
      </c>
      <c r="G13" s="100">
        <v>0</v>
      </c>
      <c r="H13" s="100">
        <v>0</v>
      </c>
      <c r="I13" s="100">
        <v>0</v>
      </c>
      <c r="J13" s="100">
        <v>0</v>
      </c>
      <c r="K13" s="100">
        <v>0</v>
      </c>
      <c r="L13" s="100">
        <v>0</v>
      </c>
      <c r="M13" s="100">
        <v>0</v>
      </c>
      <c r="N13" s="100">
        <v>0</v>
      </c>
      <c r="O13" s="100">
        <v>0</v>
      </c>
      <c r="P13" s="100">
        <v>0</v>
      </c>
      <c r="Q13" s="111" t="s">
        <v>915</v>
      </c>
      <c r="R13" s="124"/>
    </row>
    <row r="14" spans="2:19" ht="28.9">
      <c r="B14" s="108"/>
      <c r="C14" s="109" t="s">
        <v>139</v>
      </c>
      <c r="D14" s="111" t="s">
        <v>918</v>
      </c>
      <c r="E14" s="100">
        <v>16</v>
      </c>
      <c r="F14" s="100">
        <v>0</v>
      </c>
      <c r="G14" s="100">
        <v>89</v>
      </c>
      <c r="H14" s="100">
        <v>62</v>
      </c>
      <c r="I14" s="100">
        <v>1</v>
      </c>
      <c r="J14" s="100">
        <v>0</v>
      </c>
      <c r="K14" s="100">
        <v>35</v>
      </c>
      <c r="L14" s="100">
        <v>46</v>
      </c>
      <c r="M14" s="100" t="s">
        <v>950</v>
      </c>
      <c r="N14" s="100" t="s">
        <v>950</v>
      </c>
      <c r="O14" s="100" t="s">
        <v>950</v>
      </c>
      <c r="P14" s="100" t="s">
        <v>950</v>
      </c>
      <c r="Q14" s="74" t="s">
        <v>919</v>
      </c>
      <c r="R14" s="124" t="s">
        <v>952</v>
      </c>
    </row>
    <row r="15" spans="2:19" ht="28.9">
      <c r="B15" s="108"/>
      <c r="C15" s="109" t="s">
        <v>141</v>
      </c>
      <c r="D15" s="111" t="s">
        <v>921</v>
      </c>
      <c r="E15" s="100">
        <v>9</v>
      </c>
      <c r="F15" s="100">
        <v>0</v>
      </c>
      <c r="G15" s="100">
        <v>52</v>
      </c>
      <c r="H15" s="100">
        <v>58</v>
      </c>
      <c r="I15" s="100">
        <v>0</v>
      </c>
      <c r="J15" s="100">
        <v>0</v>
      </c>
      <c r="K15" s="100">
        <v>14</v>
      </c>
      <c r="L15" s="100">
        <v>30</v>
      </c>
      <c r="M15" s="100" t="s">
        <v>950</v>
      </c>
      <c r="N15" s="100" t="s">
        <v>950</v>
      </c>
      <c r="O15" s="100" t="s">
        <v>950</v>
      </c>
      <c r="P15" s="100" t="s">
        <v>950</v>
      </c>
      <c r="Q15" s="74" t="s">
        <v>921</v>
      </c>
      <c r="R15" s="124" t="s">
        <v>952</v>
      </c>
    </row>
    <row r="16" spans="2:19" ht="28.9">
      <c r="B16" s="108" t="s">
        <v>953</v>
      </c>
      <c r="C16" s="109" t="s">
        <v>257</v>
      </c>
      <c r="D16" s="74" t="s">
        <v>904</v>
      </c>
      <c r="E16" s="110">
        <v>3.54</v>
      </c>
      <c r="F16" s="110">
        <v>0</v>
      </c>
      <c r="G16" s="110">
        <v>3.68</v>
      </c>
      <c r="H16" s="110">
        <v>5.51</v>
      </c>
      <c r="I16" s="110">
        <v>1</v>
      </c>
      <c r="J16" s="110">
        <v>0</v>
      </c>
      <c r="K16" s="110">
        <v>5.5</v>
      </c>
      <c r="L16" s="110">
        <v>0</v>
      </c>
      <c r="M16" s="110">
        <v>0.5</v>
      </c>
      <c r="N16" s="110">
        <v>0</v>
      </c>
      <c r="O16" s="110">
        <v>1.6</v>
      </c>
      <c r="P16" s="110">
        <v>7</v>
      </c>
      <c r="Q16" s="74" t="s">
        <v>891</v>
      </c>
      <c r="R16" s="124"/>
    </row>
    <row r="17" spans="2:18" ht="86.45">
      <c r="B17" s="108"/>
      <c r="C17" s="109" t="s">
        <v>260</v>
      </c>
      <c r="D17" s="74" t="s">
        <v>907</v>
      </c>
      <c r="E17" s="100" t="s">
        <v>950</v>
      </c>
      <c r="F17" s="100" t="s">
        <v>950</v>
      </c>
      <c r="G17" s="100" t="s">
        <v>950</v>
      </c>
      <c r="H17" s="100" t="s">
        <v>950</v>
      </c>
      <c r="I17" s="100" t="s">
        <v>950</v>
      </c>
      <c r="J17" s="100" t="s">
        <v>950</v>
      </c>
      <c r="K17" s="100" t="s">
        <v>950</v>
      </c>
      <c r="L17" s="100" t="s">
        <v>950</v>
      </c>
      <c r="M17" s="100" t="s">
        <v>950</v>
      </c>
      <c r="N17" s="100" t="s">
        <v>950</v>
      </c>
      <c r="O17" s="100" t="s">
        <v>950</v>
      </c>
      <c r="P17" s="100" t="s">
        <v>950</v>
      </c>
      <c r="Q17" s="126" t="s">
        <v>891</v>
      </c>
      <c r="R17" s="124" t="s">
        <v>951</v>
      </c>
    </row>
    <row r="18" spans="2:18">
      <c r="B18" s="108"/>
      <c r="C18" s="109" t="s">
        <v>262</v>
      </c>
      <c r="D18" s="74" t="s">
        <v>906</v>
      </c>
      <c r="E18" s="110">
        <v>2.4700000000000002</v>
      </c>
      <c r="F18" s="110">
        <v>0</v>
      </c>
      <c r="G18" s="110">
        <v>2.54</v>
      </c>
      <c r="H18" s="110">
        <v>3.91</v>
      </c>
      <c r="I18" s="110">
        <v>0</v>
      </c>
      <c r="J18" s="110">
        <v>0</v>
      </c>
      <c r="K18" s="110">
        <v>1.1000000000000001</v>
      </c>
      <c r="L18" s="110">
        <v>0</v>
      </c>
      <c r="M18" s="110">
        <v>0</v>
      </c>
      <c r="N18" s="110">
        <v>0</v>
      </c>
      <c r="O18" s="110">
        <v>0.2</v>
      </c>
      <c r="P18" s="110">
        <v>2.9</v>
      </c>
      <c r="Q18" s="74" t="s">
        <v>893</v>
      </c>
      <c r="R18" s="124"/>
    </row>
    <row r="19" spans="2:18" ht="86.45">
      <c r="B19" s="108"/>
      <c r="C19" s="109" t="s">
        <v>264</v>
      </c>
      <c r="D19" s="74" t="s">
        <v>909</v>
      </c>
      <c r="E19" s="100" t="s">
        <v>950</v>
      </c>
      <c r="F19" s="100" t="s">
        <v>950</v>
      </c>
      <c r="G19" s="100" t="s">
        <v>950</v>
      </c>
      <c r="H19" s="100" t="s">
        <v>950</v>
      </c>
      <c r="I19" s="100" t="s">
        <v>950</v>
      </c>
      <c r="J19" s="100" t="s">
        <v>950</v>
      </c>
      <c r="K19" s="100" t="s">
        <v>950</v>
      </c>
      <c r="L19" s="100" t="s">
        <v>950</v>
      </c>
      <c r="M19" s="100" t="s">
        <v>950</v>
      </c>
      <c r="N19" s="100" t="s">
        <v>950</v>
      </c>
      <c r="O19" s="100" t="s">
        <v>950</v>
      </c>
      <c r="P19" s="100" t="s">
        <v>950</v>
      </c>
      <c r="Q19" s="74" t="s">
        <v>893</v>
      </c>
      <c r="R19" s="124" t="s">
        <v>951</v>
      </c>
    </row>
    <row r="20" spans="2:18">
      <c r="B20" s="108"/>
      <c r="C20" s="109" t="s">
        <v>361</v>
      </c>
      <c r="D20" s="74" t="s">
        <v>911</v>
      </c>
      <c r="E20" s="100">
        <v>0</v>
      </c>
      <c r="F20" s="100">
        <v>0</v>
      </c>
      <c r="G20" s="100">
        <v>0</v>
      </c>
      <c r="H20" s="100">
        <v>0</v>
      </c>
      <c r="I20" s="100">
        <v>0</v>
      </c>
      <c r="J20" s="100">
        <v>0</v>
      </c>
      <c r="K20" s="100">
        <v>0</v>
      </c>
      <c r="L20" s="100">
        <v>0</v>
      </c>
      <c r="M20" s="100">
        <v>0</v>
      </c>
      <c r="N20" s="100">
        <v>0</v>
      </c>
      <c r="O20" s="100">
        <v>0</v>
      </c>
      <c r="P20" s="100">
        <v>0</v>
      </c>
      <c r="Q20" s="74" t="s">
        <v>912</v>
      </c>
      <c r="R20" s="124"/>
    </row>
    <row r="21" spans="2:18">
      <c r="B21" s="108"/>
      <c r="C21" s="109" t="s">
        <v>430</v>
      </c>
      <c r="D21" s="74" t="s">
        <v>915</v>
      </c>
      <c r="E21" s="100">
        <v>0</v>
      </c>
      <c r="F21" s="100">
        <v>0</v>
      </c>
      <c r="G21" s="100">
        <v>0</v>
      </c>
      <c r="H21" s="100">
        <v>0</v>
      </c>
      <c r="I21" s="100">
        <v>0</v>
      </c>
      <c r="J21" s="100">
        <v>0</v>
      </c>
      <c r="K21" s="100">
        <v>0</v>
      </c>
      <c r="L21" s="100">
        <v>0</v>
      </c>
      <c r="M21" s="100">
        <v>0</v>
      </c>
      <c r="N21" s="100">
        <v>0</v>
      </c>
      <c r="O21" s="100">
        <v>0</v>
      </c>
      <c r="P21" s="100">
        <v>0</v>
      </c>
      <c r="Q21" s="111" t="s">
        <v>915</v>
      </c>
      <c r="R21" s="124"/>
    </row>
    <row r="22" spans="2:18" ht="28.9">
      <c r="B22" s="108"/>
      <c r="C22" s="109" t="s">
        <v>432</v>
      </c>
      <c r="D22" s="74" t="s">
        <v>918</v>
      </c>
      <c r="E22" s="100">
        <v>10</v>
      </c>
      <c r="F22" s="100">
        <v>0</v>
      </c>
      <c r="G22" s="100">
        <v>91</v>
      </c>
      <c r="H22" s="100">
        <v>121</v>
      </c>
      <c r="I22" s="100">
        <v>1</v>
      </c>
      <c r="J22" s="100">
        <v>0</v>
      </c>
      <c r="K22" s="100">
        <v>43</v>
      </c>
      <c r="L22" s="100">
        <v>119</v>
      </c>
      <c r="M22" s="100" t="s">
        <v>950</v>
      </c>
      <c r="N22" s="100" t="s">
        <v>950</v>
      </c>
      <c r="O22" s="100" t="s">
        <v>950</v>
      </c>
      <c r="P22" s="100" t="s">
        <v>950</v>
      </c>
      <c r="Q22" s="74" t="s">
        <v>919</v>
      </c>
      <c r="R22" s="124" t="s">
        <v>952</v>
      </c>
    </row>
    <row r="23" spans="2:18" ht="28.9">
      <c r="B23" s="108"/>
      <c r="C23" s="109" t="s">
        <v>434</v>
      </c>
      <c r="D23" s="74" t="s">
        <v>921</v>
      </c>
      <c r="E23" s="100">
        <v>5</v>
      </c>
      <c r="F23" s="100">
        <v>0</v>
      </c>
      <c r="G23" s="100">
        <v>66</v>
      </c>
      <c r="H23" s="100">
        <v>97</v>
      </c>
      <c r="I23" s="100">
        <v>0</v>
      </c>
      <c r="J23" s="100">
        <v>0</v>
      </c>
      <c r="K23" s="100">
        <v>19</v>
      </c>
      <c r="L23" s="100">
        <v>50</v>
      </c>
      <c r="M23" s="100" t="s">
        <v>950</v>
      </c>
      <c r="N23" s="100" t="s">
        <v>950</v>
      </c>
      <c r="O23" s="100" t="s">
        <v>950</v>
      </c>
      <c r="P23" s="100" t="s">
        <v>950</v>
      </c>
      <c r="Q23" s="74" t="s">
        <v>921</v>
      </c>
      <c r="R23" s="124" t="s">
        <v>952</v>
      </c>
    </row>
    <row r="24" spans="2:18" ht="43.15">
      <c r="B24" s="108" t="s">
        <v>954</v>
      </c>
      <c r="C24" s="109" t="s">
        <v>203</v>
      </c>
      <c r="D24" s="74" t="s">
        <v>904</v>
      </c>
      <c r="E24" s="110">
        <v>4.25</v>
      </c>
      <c r="F24" s="110">
        <v>0</v>
      </c>
      <c r="G24" s="110">
        <v>5.73</v>
      </c>
      <c r="H24" s="110">
        <v>18.89</v>
      </c>
      <c r="I24" s="110">
        <v>2.2999999999999998</v>
      </c>
      <c r="J24" s="110">
        <v>0</v>
      </c>
      <c r="K24" s="110">
        <v>3.6</v>
      </c>
      <c r="L24" s="110">
        <v>0</v>
      </c>
      <c r="M24" s="110">
        <v>1.2</v>
      </c>
      <c r="N24" s="110">
        <v>0</v>
      </c>
      <c r="O24" s="110">
        <v>1.4</v>
      </c>
      <c r="P24" s="110">
        <v>1.9</v>
      </c>
      <c r="Q24" s="74" t="s">
        <v>891</v>
      </c>
      <c r="R24" s="124"/>
    </row>
    <row r="25" spans="2:18" ht="86.45">
      <c r="B25" s="108"/>
      <c r="C25" s="109" t="s">
        <v>207</v>
      </c>
      <c r="D25" s="74" t="s">
        <v>907</v>
      </c>
      <c r="E25" s="100" t="s">
        <v>950</v>
      </c>
      <c r="F25" s="100" t="s">
        <v>950</v>
      </c>
      <c r="G25" s="100" t="s">
        <v>950</v>
      </c>
      <c r="H25" s="100" t="s">
        <v>950</v>
      </c>
      <c r="I25" s="100" t="s">
        <v>950</v>
      </c>
      <c r="J25" s="100" t="s">
        <v>950</v>
      </c>
      <c r="K25" s="100" t="s">
        <v>950</v>
      </c>
      <c r="L25" s="100" t="s">
        <v>950</v>
      </c>
      <c r="M25" s="100" t="s">
        <v>950</v>
      </c>
      <c r="N25" s="100" t="s">
        <v>950</v>
      </c>
      <c r="O25" s="100" t="s">
        <v>950</v>
      </c>
      <c r="P25" s="100" t="s">
        <v>950</v>
      </c>
      <c r="Q25" s="74" t="s">
        <v>891</v>
      </c>
      <c r="R25" s="124" t="s">
        <v>951</v>
      </c>
    </row>
    <row r="26" spans="2:18">
      <c r="B26" s="108"/>
      <c r="C26" s="109" t="s">
        <v>210</v>
      </c>
      <c r="D26" s="74" t="s">
        <v>906</v>
      </c>
      <c r="E26" s="100">
        <v>0</v>
      </c>
      <c r="F26" s="100">
        <v>0</v>
      </c>
      <c r="G26" s="100">
        <v>0</v>
      </c>
      <c r="H26" s="110">
        <v>0.26</v>
      </c>
      <c r="I26" s="110">
        <v>0.3</v>
      </c>
      <c r="J26" s="100">
        <v>0</v>
      </c>
      <c r="K26" s="100">
        <v>1.9</v>
      </c>
      <c r="L26" s="100">
        <v>0</v>
      </c>
      <c r="M26" s="100">
        <v>0.7</v>
      </c>
      <c r="N26" s="100">
        <v>0</v>
      </c>
      <c r="O26" s="100">
        <v>0.7</v>
      </c>
      <c r="P26" s="100">
        <v>1.7</v>
      </c>
      <c r="Q26" s="74" t="s">
        <v>893</v>
      </c>
      <c r="R26" s="124"/>
    </row>
    <row r="27" spans="2:18" ht="86.45">
      <c r="B27" s="108"/>
      <c r="C27" s="109" t="s">
        <v>367</v>
      </c>
      <c r="D27" s="74" t="s">
        <v>909</v>
      </c>
      <c r="E27" s="100" t="s">
        <v>950</v>
      </c>
      <c r="F27" s="100" t="s">
        <v>950</v>
      </c>
      <c r="G27" s="100" t="s">
        <v>950</v>
      </c>
      <c r="H27" s="100" t="s">
        <v>950</v>
      </c>
      <c r="I27" s="100" t="s">
        <v>950</v>
      </c>
      <c r="J27" s="100" t="s">
        <v>950</v>
      </c>
      <c r="K27" s="100" t="s">
        <v>950</v>
      </c>
      <c r="L27" s="100" t="s">
        <v>950</v>
      </c>
      <c r="M27" s="100" t="s">
        <v>950</v>
      </c>
      <c r="N27" s="100" t="s">
        <v>950</v>
      </c>
      <c r="O27" s="100" t="s">
        <v>950</v>
      </c>
      <c r="P27" s="100" t="s">
        <v>950</v>
      </c>
      <c r="Q27" s="74" t="s">
        <v>893</v>
      </c>
      <c r="R27" s="124" t="s">
        <v>951</v>
      </c>
    </row>
    <row r="28" spans="2:18">
      <c r="B28" s="108"/>
      <c r="C28" s="109" t="s">
        <v>369</v>
      </c>
      <c r="D28" s="74" t="s">
        <v>911</v>
      </c>
      <c r="E28" s="100">
        <v>1</v>
      </c>
      <c r="F28" s="100">
        <v>0</v>
      </c>
      <c r="G28" s="100">
        <v>0</v>
      </c>
      <c r="H28" s="100">
        <v>0</v>
      </c>
      <c r="I28" s="100">
        <v>0</v>
      </c>
      <c r="J28" s="100">
        <v>0</v>
      </c>
      <c r="K28" s="100">
        <v>0</v>
      </c>
      <c r="L28" s="100">
        <v>0</v>
      </c>
      <c r="M28" s="100">
        <v>0</v>
      </c>
      <c r="N28" s="100">
        <v>0</v>
      </c>
      <c r="O28" s="100">
        <v>0</v>
      </c>
      <c r="P28" s="100">
        <v>0</v>
      </c>
      <c r="Q28" s="74" t="s">
        <v>912</v>
      </c>
      <c r="R28" s="124"/>
    </row>
    <row r="29" spans="2:18">
      <c r="B29" s="108"/>
      <c r="C29" s="109" t="s">
        <v>932</v>
      </c>
      <c r="D29" s="74" t="s">
        <v>915</v>
      </c>
      <c r="E29" s="100">
        <v>0</v>
      </c>
      <c r="F29" s="100">
        <v>0</v>
      </c>
      <c r="G29" s="100">
        <v>0</v>
      </c>
      <c r="H29" s="100">
        <v>0</v>
      </c>
      <c r="I29" s="100">
        <v>0</v>
      </c>
      <c r="J29" s="100">
        <v>0</v>
      </c>
      <c r="K29" s="100">
        <v>0</v>
      </c>
      <c r="L29" s="100">
        <v>0</v>
      </c>
      <c r="M29" s="100">
        <v>0</v>
      </c>
      <c r="N29" s="100">
        <v>0</v>
      </c>
      <c r="O29" s="100">
        <v>0</v>
      </c>
      <c r="P29" s="100">
        <v>0</v>
      </c>
      <c r="Q29" s="111" t="s">
        <v>915</v>
      </c>
      <c r="R29" s="124"/>
    </row>
    <row r="30" spans="2:18" ht="28.9">
      <c r="B30" s="108"/>
      <c r="C30" s="109" t="s">
        <v>933</v>
      </c>
      <c r="D30" s="74" t="s">
        <v>918</v>
      </c>
      <c r="E30" s="100">
        <v>11</v>
      </c>
      <c r="F30" s="100">
        <v>0</v>
      </c>
      <c r="G30" s="100">
        <v>91</v>
      </c>
      <c r="H30" s="100">
        <v>102</v>
      </c>
      <c r="I30" s="100">
        <v>2</v>
      </c>
      <c r="J30" s="100">
        <v>0</v>
      </c>
      <c r="K30" s="100">
        <v>59</v>
      </c>
      <c r="L30" s="100">
        <v>99</v>
      </c>
      <c r="M30" s="100" t="s">
        <v>950</v>
      </c>
      <c r="N30" s="100" t="s">
        <v>950</v>
      </c>
      <c r="O30" s="100" t="s">
        <v>950</v>
      </c>
      <c r="P30" s="100" t="s">
        <v>950</v>
      </c>
      <c r="Q30" s="74" t="s">
        <v>919</v>
      </c>
      <c r="R30" s="124" t="s">
        <v>952</v>
      </c>
    </row>
    <row r="31" spans="2:18" ht="28.9">
      <c r="B31" s="108"/>
      <c r="C31" s="109" t="s">
        <v>934</v>
      </c>
      <c r="D31" s="74" t="s">
        <v>921</v>
      </c>
      <c r="E31" s="100">
        <v>0</v>
      </c>
      <c r="F31" s="100">
        <v>0</v>
      </c>
      <c r="G31" s="100">
        <v>2</v>
      </c>
      <c r="H31" s="100">
        <v>2</v>
      </c>
      <c r="I31" s="100">
        <v>0</v>
      </c>
      <c r="J31" s="100">
        <v>0</v>
      </c>
      <c r="K31" s="100">
        <v>16</v>
      </c>
      <c r="L31" s="100">
        <v>44</v>
      </c>
      <c r="M31" s="100" t="s">
        <v>950</v>
      </c>
      <c r="N31" s="100" t="s">
        <v>950</v>
      </c>
      <c r="O31" s="100" t="s">
        <v>950</v>
      </c>
      <c r="P31" s="100" t="s">
        <v>950</v>
      </c>
      <c r="Q31" s="74" t="s">
        <v>921</v>
      </c>
      <c r="R31" s="124" t="s">
        <v>952</v>
      </c>
    </row>
  </sheetData>
  <pageMargins left="0.7" right="0.7" top="0.75" bottom="0.75" header="0.3" footer="0.3"/>
  <pageSetup paperSize="3"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B1:S31"/>
  <sheetViews>
    <sheetView view="pageBreakPreview" zoomScale="85" zoomScaleNormal="100" zoomScaleSheetLayoutView="85" zoomScalePageLayoutView="70" workbookViewId="0">
      <selection activeCell="Q25" sqref="Q25"/>
    </sheetView>
  </sheetViews>
  <sheetFormatPr defaultColWidth="9.140625" defaultRowHeight="14.45"/>
  <cols>
    <col min="1" max="1" width="5.42578125" style="7" customWidth="1"/>
    <col min="2" max="2" width="37.140625" style="1" customWidth="1"/>
    <col min="3" max="3" width="39.140625" style="7" bestFit="1" customWidth="1"/>
    <col min="4" max="4" width="71" style="7" customWidth="1"/>
    <col min="5" max="5" width="9.42578125" style="7" customWidth="1"/>
    <col min="6" max="6" width="11.42578125" style="7" bestFit="1" customWidth="1"/>
    <col min="7" max="8" width="10.42578125" style="7" bestFit="1" customWidth="1"/>
    <col min="9" max="9" width="9.42578125" style="7" customWidth="1"/>
    <col min="10" max="10" width="11.42578125" style="7" bestFit="1" customWidth="1"/>
    <col min="11" max="12" width="10.42578125" style="7" bestFit="1" customWidth="1"/>
    <col min="13" max="13" width="9.42578125" style="7" customWidth="1"/>
    <col min="14" max="14" width="11.42578125" style="7" bestFit="1" customWidth="1"/>
    <col min="15" max="16" width="10.42578125" style="7" bestFit="1" customWidth="1"/>
    <col min="17" max="17" width="18.140625" style="1" customWidth="1"/>
    <col min="18" max="18" width="69.140625" style="7" customWidth="1"/>
    <col min="19" max="19" width="33.42578125" style="7" customWidth="1"/>
    <col min="20" max="16384" width="9.140625" style="7"/>
  </cols>
  <sheetData>
    <row r="1" spans="2:19" ht="15" thickBot="1"/>
    <row r="2" spans="2:19">
      <c r="B2" s="13" t="s">
        <v>20</v>
      </c>
      <c r="C2" s="16" t="str">
        <f>IF('Quarterly Submission Guide'!$D$20 = "", "",'Quarterly Submission Guide'!$D$20)</f>
        <v>Southern California Edison Company</v>
      </c>
      <c r="D2" s="7" t="s">
        <v>122</v>
      </c>
    </row>
    <row r="3" spans="2:19">
      <c r="B3" s="14" t="s">
        <v>123</v>
      </c>
      <c r="C3" s="33">
        <v>10</v>
      </c>
      <c r="D3" s="2" t="s">
        <v>124</v>
      </c>
    </row>
    <row r="4" spans="2:19" ht="15" thickBot="1">
      <c r="B4" s="15" t="s">
        <v>26</v>
      </c>
      <c r="C4" s="23">
        <f>'Quarterly Submission Guide'!D24</f>
        <v>44774</v>
      </c>
      <c r="D4" s="1" t="s">
        <v>955</v>
      </c>
    </row>
    <row r="5" spans="2:19">
      <c r="D5" t="s">
        <v>956</v>
      </c>
      <c r="E5" s="31" t="s">
        <v>946</v>
      </c>
      <c r="F5" s="31"/>
      <c r="G5" s="31"/>
      <c r="H5" s="31"/>
      <c r="I5" s="31"/>
      <c r="J5" s="31"/>
      <c r="K5" s="31"/>
      <c r="L5" s="31"/>
      <c r="M5" s="32" t="s">
        <v>947</v>
      </c>
      <c r="N5" s="32"/>
      <c r="O5" s="32"/>
      <c r="P5" s="32"/>
    </row>
    <row r="6" spans="2:19" ht="18" customHeight="1">
      <c r="B6" s="3" t="s">
        <v>957</v>
      </c>
      <c r="C6" s="2"/>
      <c r="D6" s="2"/>
      <c r="E6" s="63" t="s">
        <v>600</v>
      </c>
      <c r="F6" s="63" t="s">
        <v>603</v>
      </c>
      <c r="G6" s="63" t="s">
        <v>605</v>
      </c>
      <c r="H6" s="63" t="s">
        <v>607</v>
      </c>
      <c r="I6" s="63" t="s">
        <v>600</v>
      </c>
      <c r="J6" s="63" t="s">
        <v>603</v>
      </c>
      <c r="K6" s="63" t="s">
        <v>605</v>
      </c>
      <c r="L6" s="63" t="s">
        <v>607</v>
      </c>
      <c r="M6" s="63" t="s">
        <v>600</v>
      </c>
      <c r="N6" s="63" t="s">
        <v>603</v>
      </c>
      <c r="O6" s="63" t="s">
        <v>605</v>
      </c>
      <c r="P6" s="63" t="s">
        <v>607</v>
      </c>
      <c r="Q6" s="6"/>
      <c r="R6" s="2"/>
    </row>
    <row r="7" spans="2:19">
      <c r="B7" s="4" t="s">
        <v>29</v>
      </c>
      <c r="C7" s="5" t="s">
        <v>30</v>
      </c>
      <c r="D7" s="5" t="s">
        <v>240</v>
      </c>
      <c r="E7" s="65">
        <v>2020</v>
      </c>
      <c r="F7" s="65">
        <v>2020</v>
      </c>
      <c r="G7" s="65">
        <v>2020</v>
      </c>
      <c r="H7" s="65">
        <v>2020</v>
      </c>
      <c r="I7" s="65">
        <v>2021</v>
      </c>
      <c r="J7" s="65">
        <v>2021</v>
      </c>
      <c r="K7" s="65">
        <v>2021</v>
      </c>
      <c r="L7" s="65">
        <v>2021</v>
      </c>
      <c r="M7" s="65">
        <v>2022</v>
      </c>
      <c r="N7" s="65">
        <v>2022</v>
      </c>
      <c r="O7" s="65">
        <v>2022</v>
      </c>
      <c r="P7" s="65">
        <v>2022</v>
      </c>
      <c r="Q7" s="4" t="s">
        <v>126</v>
      </c>
      <c r="R7" s="5" t="s">
        <v>127</v>
      </c>
    </row>
    <row r="8" spans="2:19" ht="66.75" customHeight="1">
      <c r="B8" s="72" t="s">
        <v>958</v>
      </c>
      <c r="C8" s="107" t="s">
        <v>33</v>
      </c>
      <c r="D8" s="74" t="s">
        <v>959</v>
      </c>
      <c r="E8" s="97">
        <v>0</v>
      </c>
      <c r="F8" s="97">
        <v>0</v>
      </c>
      <c r="G8" s="97">
        <v>0</v>
      </c>
      <c r="H8" s="97">
        <v>0</v>
      </c>
      <c r="I8" s="97">
        <v>13.1</v>
      </c>
      <c r="J8" s="97">
        <v>0</v>
      </c>
      <c r="K8" s="97">
        <v>3.4</v>
      </c>
      <c r="L8" s="97">
        <v>0.9</v>
      </c>
      <c r="M8" s="97">
        <v>0</v>
      </c>
      <c r="N8" s="97">
        <v>0</v>
      </c>
      <c r="O8" s="97">
        <v>0</v>
      </c>
      <c r="P8" s="97">
        <v>0</v>
      </c>
      <c r="Q8" s="126" t="s">
        <v>891</v>
      </c>
      <c r="R8" s="124" t="s">
        <v>960</v>
      </c>
    </row>
    <row r="9" spans="2:19" ht="90" customHeight="1">
      <c r="B9" s="73"/>
      <c r="C9" s="109" t="s">
        <v>44</v>
      </c>
      <c r="D9" s="74" t="s">
        <v>961</v>
      </c>
      <c r="E9" s="110">
        <v>4.71</v>
      </c>
      <c r="F9" s="110">
        <v>0.03</v>
      </c>
      <c r="G9" s="110">
        <v>16.43</v>
      </c>
      <c r="H9" s="110">
        <v>46.17</v>
      </c>
      <c r="I9" s="110">
        <v>32.25</v>
      </c>
      <c r="J9" s="110">
        <v>0.02</v>
      </c>
      <c r="K9" s="110">
        <v>63.91</v>
      </c>
      <c r="L9" s="110">
        <v>252.59</v>
      </c>
      <c r="M9" s="110">
        <v>35.200000000000003</v>
      </c>
      <c r="N9" s="110">
        <v>0</v>
      </c>
      <c r="O9" s="110">
        <v>73.489999999999995</v>
      </c>
      <c r="P9" s="110">
        <v>149.41</v>
      </c>
      <c r="Q9" s="74" t="s">
        <v>891</v>
      </c>
      <c r="R9" s="124" t="s">
        <v>962</v>
      </c>
      <c r="S9" s="155"/>
    </row>
    <row r="10" spans="2:19" ht="65.25" customHeight="1">
      <c r="B10" s="74"/>
      <c r="C10" s="109" t="s">
        <v>63</v>
      </c>
      <c r="D10" s="74" t="s">
        <v>963</v>
      </c>
      <c r="E10" s="100">
        <v>0</v>
      </c>
      <c r="F10" s="100">
        <v>0</v>
      </c>
      <c r="G10" s="100">
        <v>0</v>
      </c>
      <c r="H10" s="100">
        <v>0</v>
      </c>
      <c r="I10" s="100">
        <v>9.8000000000000007</v>
      </c>
      <c r="J10" s="100">
        <v>0</v>
      </c>
      <c r="K10" s="100">
        <v>0.7</v>
      </c>
      <c r="L10" s="100">
        <v>0.9</v>
      </c>
      <c r="M10" s="100">
        <v>0</v>
      </c>
      <c r="N10" s="100">
        <v>0</v>
      </c>
      <c r="O10" s="100">
        <v>0</v>
      </c>
      <c r="P10" s="100">
        <v>0</v>
      </c>
      <c r="Q10" s="74" t="s">
        <v>893</v>
      </c>
      <c r="R10" s="124" t="s">
        <v>960</v>
      </c>
    </row>
    <row r="11" spans="2:19" ht="90" customHeight="1">
      <c r="B11" s="74"/>
      <c r="C11" s="109" t="s">
        <v>132</v>
      </c>
      <c r="D11" s="74" t="s">
        <v>964</v>
      </c>
      <c r="E11" s="110">
        <v>4.32</v>
      </c>
      <c r="F11" s="110">
        <v>0.03</v>
      </c>
      <c r="G11" s="110">
        <v>16.059999999999999</v>
      </c>
      <c r="H11" s="110">
        <v>44.94</v>
      </c>
      <c r="I11" s="110">
        <v>16.420000000000002</v>
      </c>
      <c r="J11" s="110">
        <v>0.02</v>
      </c>
      <c r="K11" s="110">
        <v>62.32</v>
      </c>
      <c r="L11" s="110">
        <v>247.05</v>
      </c>
      <c r="M11" s="110">
        <v>28.45</v>
      </c>
      <c r="N11" s="110">
        <v>0</v>
      </c>
      <c r="O11" s="110">
        <v>66.77</v>
      </c>
      <c r="P11" s="110">
        <v>148.11000000000001</v>
      </c>
      <c r="Q11" s="126" t="s">
        <v>893</v>
      </c>
      <c r="R11" s="124" t="s">
        <v>962</v>
      </c>
    </row>
    <row r="12" spans="2:19" ht="65.25" customHeight="1">
      <c r="B12" s="74"/>
      <c r="C12" s="109" t="s">
        <v>135</v>
      </c>
      <c r="D12" s="74" t="s">
        <v>965</v>
      </c>
      <c r="E12" s="100">
        <v>1</v>
      </c>
      <c r="F12" s="100">
        <v>0</v>
      </c>
      <c r="G12" s="100">
        <v>6</v>
      </c>
      <c r="H12" s="100">
        <v>1</v>
      </c>
      <c r="I12" s="100">
        <v>3</v>
      </c>
      <c r="J12" s="100">
        <v>0</v>
      </c>
      <c r="K12" s="100">
        <v>0</v>
      </c>
      <c r="L12" s="100">
        <v>2</v>
      </c>
      <c r="M12" s="100">
        <v>10</v>
      </c>
      <c r="N12" s="100">
        <v>0</v>
      </c>
      <c r="O12" s="100">
        <v>0</v>
      </c>
      <c r="P12" s="100">
        <v>2</v>
      </c>
      <c r="Q12" s="74" t="s">
        <v>912</v>
      </c>
      <c r="R12" s="124" t="s">
        <v>960</v>
      </c>
    </row>
    <row r="13" spans="2:19" ht="65.25" customHeight="1">
      <c r="B13" s="74"/>
      <c r="C13" s="109" t="s">
        <v>137</v>
      </c>
      <c r="D13" s="111" t="s">
        <v>966</v>
      </c>
      <c r="E13" s="100">
        <v>1</v>
      </c>
      <c r="F13" s="100">
        <v>0</v>
      </c>
      <c r="G13" s="100">
        <v>4</v>
      </c>
      <c r="H13" s="100">
        <v>1</v>
      </c>
      <c r="I13" s="100">
        <v>1</v>
      </c>
      <c r="J13" s="100">
        <v>0</v>
      </c>
      <c r="K13" s="100">
        <v>0</v>
      </c>
      <c r="L13" s="100">
        <v>1</v>
      </c>
      <c r="M13" s="100">
        <v>4</v>
      </c>
      <c r="N13" s="100">
        <v>0</v>
      </c>
      <c r="O13" s="100">
        <v>0</v>
      </c>
      <c r="P13" s="100">
        <v>1</v>
      </c>
      <c r="Q13" s="74" t="s">
        <v>915</v>
      </c>
      <c r="R13" s="124" t="s">
        <v>960</v>
      </c>
    </row>
    <row r="14" spans="2:19" ht="65.25" customHeight="1">
      <c r="B14" s="74"/>
      <c r="C14" s="109" t="s">
        <v>139</v>
      </c>
      <c r="D14" s="111" t="s">
        <v>967</v>
      </c>
      <c r="E14" s="100" t="s">
        <v>950</v>
      </c>
      <c r="F14" s="100" t="s">
        <v>950</v>
      </c>
      <c r="G14" s="100" t="s">
        <v>950</v>
      </c>
      <c r="H14" s="100" t="s">
        <v>950</v>
      </c>
      <c r="I14" s="100" t="s">
        <v>950</v>
      </c>
      <c r="J14" s="100" t="s">
        <v>950</v>
      </c>
      <c r="K14" s="100" t="s">
        <v>950</v>
      </c>
      <c r="L14" s="100" t="s">
        <v>950</v>
      </c>
      <c r="M14" s="100" t="s">
        <v>950</v>
      </c>
      <c r="N14" s="100" t="s">
        <v>950</v>
      </c>
      <c r="O14" s="100" t="s">
        <v>950</v>
      </c>
      <c r="P14" s="100" t="s">
        <v>950</v>
      </c>
      <c r="Q14" s="74" t="s">
        <v>919</v>
      </c>
      <c r="R14" s="124" t="s">
        <v>960</v>
      </c>
    </row>
    <row r="15" spans="2:19" ht="65.25" customHeight="1">
      <c r="B15" s="74"/>
      <c r="C15" s="109" t="s">
        <v>141</v>
      </c>
      <c r="D15" s="111" t="s">
        <v>968</v>
      </c>
      <c r="E15" s="100" t="s">
        <v>950</v>
      </c>
      <c r="F15" s="100" t="s">
        <v>950</v>
      </c>
      <c r="G15" s="100" t="s">
        <v>950</v>
      </c>
      <c r="H15" s="100" t="s">
        <v>950</v>
      </c>
      <c r="I15" s="100" t="s">
        <v>950</v>
      </c>
      <c r="J15" s="100" t="s">
        <v>950</v>
      </c>
      <c r="K15" s="100" t="s">
        <v>950</v>
      </c>
      <c r="L15" s="100" t="s">
        <v>950</v>
      </c>
      <c r="M15" s="100" t="s">
        <v>950</v>
      </c>
      <c r="N15" s="100" t="s">
        <v>950</v>
      </c>
      <c r="O15" s="100" t="s">
        <v>950</v>
      </c>
      <c r="P15" s="100" t="s">
        <v>950</v>
      </c>
      <c r="Q15" s="74" t="s">
        <v>921</v>
      </c>
      <c r="R15" s="124" t="s">
        <v>960</v>
      </c>
    </row>
    <row r="16" spans="2:19" ht="65.25" customHeight="1">
      <c r="B16" s="74" t="s">
        <v>969</v>
      </c>
      <c r="C16" s="109" t="s">
        <v>257</v>
      </c>
      <c r="D16" s="74" t="s">
        <v>959</v>
      </c>
      <c r="E16" s="100">
        <v>0</v>
      </c>
      <c r="F16" s="100">
        <v>0</v>
      </c>
      <c r="G16" s="100">
        <v>0</v>
      </c>
      <c r="H16" s="100">
        <v>0</v>
      </c>
      <c r="I16" s="100">
        <v>3</v>
      </c>
      <c r="J16" s="100">
        <v>0</v>
      </c>
      <c r="K16" s="100">
        <v>28.3</v>
      </c>
      <c r="L16" s="100">
        <v>25.6</v>
      </c>
      <c r="M16" s="100">
        <v>0.5</v>
      </c>
      <c r="N16" s="100">
        <v>0</v>
      </c>
      <c r="O16" s="100">
        <v>3.5</v>
      </c>
      <c r="P16" s="100">
        <v>0</v>
      </c>
      <c r="Q16" s="74" t="s">
        <v>891</v>
      </c>
      <c r="R16" s="124" t="s">
        <v>960</v>
      </c>
    </row>
    <row r="17" spans="2:18" ht="89.25" customHeight="1">
      <c r="B17" s="74"/>
      <c r="C17" s="109" t="s">
        <v>260</v>
      </c>
      <c r="D17" s="74" t="s">
        <v>961</v>
      </c>
      <c r="E17" s="110">
        <v>9.52</v>
      </c>
      <c r="F17" s="110">
        <v>0</v>
      </c>
      <c r="G17" s="110">
        <v>92.99</v>
      </c>
      <c r="H17" s="110">
        <v>390.43</v>
      </c>
      <c r="I17" s="110">
        <v>60.69</v>
      </c>
      <c r="J17" s="110">
        <v>0</v>
      </c>
      <c r="K17" s="110">
        <v>304.88</v>
      </c>
      <c r="L17" s="110">
        <v>938.55</v>
      </c>
      <c r="M17" s="110">
        <v>28.75</v>
      </c>
      <c r="N17" s="110">
        <v>0</v>
      </c>
      <c r="O17" s="110">
        <v>186.87</v>
      </c>
      <c r="P17" s="110">
        <v>268.33999999999997</v>
      </c>
      <c r="Q17" s="74" t="s">
        <v>891</v>
      </c>
      <c r="R17" s="124" t="s">
        <v>962</v>
      </c>
    </row>
    <row r="18" spans="2:18" ht="65.25" customHeight="1">
      <c r="B18" s="74"/>
      <c r="C18" s="109" t="s">
        <v>262</v>
      </c>
      <c r="D18" s="74" t="s">
        <v>963</v>
      </c>
      <c r="E18" s="100">
        <v>0</v>
      </c>
      <c r="F18" s="100">
        <v>0</v>
      </c>
      <c r="G18" s="100">
        <v>0</v>
      </c>
      <c r="H18" s="100">
        <v>0</v>
      </c>
      <c r="I18" s="100">
        <v>0</v>
      </c>
      <c r="J18" s="100">
        <v>0</v>
      </c>
      <c r="K18" s="100">
        <v>4.5999999999999996</v>
      </c>
      <c r="L18" s="100">
        <v>10.6</v>
      </c>
      <c r="M18" s="100">
        <v>0</v>
      </c>
      <c r="N18" s="100">
        <v>0</v>
      </c>
      <c r="O18" s="100">
        <v>0</v>
      </c>
      <c r="P18" s="100">
        <v>0</v>
      </c>
      <c r="Q18" s="74" t="s">
        <v>893</v>
      </c>
      <c r="R18" s="124" t="s">
        <v>960</v>
      </c>
    </row>
    <row r="19" spans="2:18" ht="90.75" customHeight="1">
      <c r="B19" s="74"/>
      <c r="C19" s="109" t="s">
        <v>264</v>
      </c>
      <c r="D19" s="74" t="s">
        <v>964</v>
      </c>
      <c r="E19" s="110">
        <v>7.36</v>
      </c>
      <c r="F19" s="110">
        <v>0</v>
      </c>
      <c r="G19" s="110">
        <v>58.52</v>
      </c>
      <c r="H19" s="110">
        <v>296.18</v>
      </c>
      <c r="I19" s="110">
        <v>47.94</v>
      </c>
      <c r="J19" s="110">
        <v>0</v>
      </c>
      <c r="K19" s="110">
        <v>247.84</v>
      </c>
      <c r="L19" s="110">
        <v>763.86</v>
      </c>
      <c r="M19" s="110">
        <v>19.87</v>
      </c>
      <c r="N19" s="110">
        <v>0</v>
      </c>
      <c r="O19" s="110">
        <v>132.5</v>
      </c>
      <c r="P19" s="110">
        <v>202.15</v>
      </c>
      <c r="Q19" s="74" t="s">
        <v>893</v>
      </c>
      <c r="R19" s="124" t="s">
        <v>962</v>
      </c>
    </row>
    <row r="20" spans="2:18" ht="65.25" customHeight="1">
      <c r="B20" s="74"/>
      <c r="C20" s="109" t="s">
        <v>361</v>
      </c>
      <c r="D20" s="74" t="s">
        <v>965</v>
      </c>
      <c r="E20" s="100">
        <v>0</v>
      </c>
      <c r="F20" s="100">
        <v>0</v>
      </c>
      <c r="G20" s="100">
        <v>0</v>
      </c>
      <c r="H20" s="100">
        <v>4</v>
      </c>
      <c r="I20" s="100">
        <v>2</v>
      </c>
      <c r="J20" s="100">
        <v>0</v>
      </c>
      <c r="K20" s="100">
        <v>3</v>
      </c>
      <c r="L20" s="100">
        <v>2</v>
      </c>
      <c r="M20" s="100">
        <v>7</v>
      </c>
      <c r="N20" s="100">
        <v>0</v>
      </c>
      <c r="O20" s="100">
        <v>2</v>
      </c>
      <c r="P20" s="100">
        <v>3</v>
      </c>
      <c r="Q20" s="74" t="s">
        <v>912</v>
      </c>
      <c r="R20" s="124" t="s">
        <v>960</v>
      </c>
    </row>
    <row r="21" spans="2:18" ht="65.25" customHeight="1">
      <c r="B21" s="74"/>
      <c r="C21" s="109" t="s">
        <v>430</v>
      </c>
      <c r="D21" s="74" t="s">
        <v>966</v>
      </c>
      <c r="E21" s="100">
        <v>0</v>
      </c>
      <c r="F21" s="100">
        <v>0</v>
      </c>
      <c r="G21" s="100">
        <v>0</v>
      </c>
      <c r="H21" s="100">
        <v>4</v>
      </c>
      <c r="I21" s="100">
        <v>0</v>
      </c>
      <c r="J21" s="100">
        <v>0</v>
      </c>
      <c r="K21" s="100">
        <v>1</v>
      </c>
      <c r="L21" s="100">
        <v>2</v>
      </c>
      <c r="M21" s="100">
        <v>3</v>
      </c>
      <c r="N21" s="100">
        <v>0</v>
      </c>
      <c r="O21" s="100">
        <v>1</v>
      </c>
      <c r="P21" s="100">
        <v>1</v>
      </c>
      <c r="Q21" s="74" t="s">
        <v>915</v>
      </c>
      <c r="R21" s="124" t="s">
        <v>960</v>
      </c>
    </row>
    <row r="22" spans="2:18" ht="65.25" customHeight="1">
      <c r="B22" s="74"/>
      <c r="C22" s="109" t="s">
        <v>432</v>
      </c>
      <c r="D22" s="74" t="s">
        <v>967</v>
      </c>
      <c r="E22" s="100" t="s">
        <v>950</v>
      </c>
      <c r="F22" s="100" t="s">
        <v>950</v>
      </c>
      <c r="G22" s="100" t="s">
        <v>950</v>
      </c>
      <c r="H22" s="100" t="s">
        <v>950</v>
      </c>
      <c r="I22" s="100" t="s">
        <v>950</v>
      </c>
      <c r="J22" s="100" t="s">
        <v>950</v>
      </c>
      <c r="K22" s="100" t="s">
        <v>950</v>
      </c>
      <c r="L22" s="100" t="s">
        <v>950</v>
      </c>
      <c r="M22" s="100" t="s">
        <v>950</v>
      </c>
      <c r="N22" s="100" t="s">
        <v>950</v>
      </c>
      <c r="O22" s="100" t="s">
        <v>950</v>
      </c>
      <c r="P22" s="100" t="s">
        <v>950</v>
      </c>
      <c r="Q22" s="74" t="s">
        <v>919</v>
      </c>
      <c r="R22" s="124" t="s">
        <v>960</v>
      </c>
    </row>
    <row r="23" spans="2:18" ht="65.25" customHeight="1">
      <c r="B23" s="74"/>
      <c r="C23" s="109" t="s">
        <v>434</v>
      </c>
      <c r="D23" s="74" t="s">
        <v>968</v>
      </c>
      <c r="E23" s="100" t="s">
        <v>950</v>
      </c>
      <c r="F23" s="100" t="s">
        <v>950</v>
      </c>
      <c r="G23" s="100" t="s">
        <v>950</v>
      </c>
      <c r="H23" s="100" t="s">
        <v>950</v>
      </c>
      <c r="I23" s="100" t="s">
        <v>950</v>
      </c>
      <c r="J23" s="100" t="s">
        <v>950</v>
      </c>
      <c r="K23" s="100" t="s">
        <v>950</v>
      </c>
      <c r="L23" s="100" t="s">
        <v>950</v>
      </c>
      <c r="M23" s="100" t="s">
        <v>950</v>
      </c>
      <c r="N23" s="100" t="s">
        <v>950</v>
      </c>
      <c r="O23" s="100" t="s">
        <v>950</v>
      </c>
      <c r="P23" s="100" t="s">
        <v>950</v>
      </c>
      <c r="Q23" s="74" t="s">
        <v>921</v>
      </c>
      <c r="R23" s="124" t="s">
        <v>960</v>
      </c>
    </row>
    <row r="24" spans="2:18" ht="65.25" customHeight="1">
      <c r="B24" s="74" t="s">
        <v>970</v>
      </c>
      <c r="C24" s="109" t="s">
        <v>203</v>
      </c>
      <c r="D24" s="74" t="s">
        <v>959</v>
      </c>
      <c r="E24" s="100">
        <v>0</v>
      </c>
      <c r="F24" s="100">
        <v>0</v>
      </c>
      <c r="G24" s="100">
        <v>0</v>
      </c>
      <c r="H24" s="100">
        <v>0</v>
      </c>
      <c r="I24" s="100">
        <v>4.4000000000000004</v>
      </c>
      <c r="J24" s="100">
        <v>0</v>
      </c>
      <c r="K24" s="100">
        <v>1.2</v>
      </c>
      <c r="L24" s="100">
        <v>12.1</v>
      </c>
      <c r="M24" s="100">
        <v>0</v>
      </c>
      <c r="N24" s="100">
        <v>0</v>
      </c>
      <c r="O24" s="100">
        <v>0</v>
      </c>
      <c r="P24" s="100">
        <v>0</v>
      </c>
      <c r="Q24" s="74" t="s">
        <v>891</v>
      </c>
      <c r="R24" s="124" t="s">
        <v>960</v>
      </c>
    </row>
    <row r="25" spans="2:18" ht="90" customHeight="1">
      <c r="B25" s="74"/>
      <c r="C25" s="109" t="s">
        <v>207</v>
      </c>
      <c r="D25" s="74" t="s">
        <v>961</v>
      </c>
      <c r="E25" s="110">
        <v>2.98</v>
      </c>
      <c r="F25" s="110">
        <v>0</v>
      </c>
      <c r="G25" s="110">
        <v>121.22</v>
      </c>
      <c r="H25" s="110">
        <v>88.83</v>
      </c>
      <c r="I25" s="110">
        <v>30.93</v>
      </c>
      <c r="J25" s="110">
        <v>0</v>
      </c>
      <c r="K25" s="110">
        <v>109.61</v>
      </c>
      <c r="L25" s="110">
        <v>381.79</v>
      </c>
      <c r="M25" s="110">
        <v>19.21</v>
      </c>
      <c r="N25" s="110">
        <v>0</v>
      </c>
      <c r="O25" s="110">
        <v>108.52</v>
      </c>
      <c r="P25" s="110">
        <v>149.68</v>
      </c>
      <c r="Q25" s="126" t="s">
        <v>891</v>
      </c>
      <c r="R25" s="124" t="s">
        <v>962</v>
      </c>
    </row>
    <row r="26" spans="2:18" ht="65.25" customHeight="1">
      <c r="B26" s="74"/>
      <c r="C26" s="109" t="s">
        <v>210</v>
      </c>
      <c r="D26" s="74" t="s">
        <v>963</v>
      </c>
      <c r="E26" s="100">
        <v>0</v>
      </c>
      <c r="F26" s="100">
        <v>0</v>
      </c>
      <c r="G26" s="100">
        <v>0</v>
      </c>
      <c r="H26" s="100">
        <v>0</v>
      </c>
      <c r="I26" s="100">
        <v>1.3</v>
      </c>
      <c r="J26" s="100">
        <v>0</v>
      </c>
      <c r="K26" s="100">
        <v>0.8</v>
      </c>
      <c r="L26" s="100">
        <v>2.6</v>
      </c>
      <c r="M26" s="100">
        <v>0</v>
      </c>
      <c r="N26" s="100">
        <v>0</v>
      </c>
      <c r="O26" s="100">
        <v>0</v>
      </c>
      <c r="P26" s="100">
        <v>0</v>
      </c>
      <c r="Q26" s="74" t="s">
        <v>893</v>
      </c>
      <c r="R26" s="124" t="s">
        <v>960</v>
      </c>
    </row>
    <row r="27" spans="2:18" ht="90" customHeight="1">
      <c r="B27" s="74"/>
      <c r="C27" s="109" t="s">
        <v>367</v>
      </c>
      <c r="D27" s="74" t="s">
        <v>964</v>
      </c>
      <c r="E27" s="110">
        <v>0.1</v>
      </c>
      <c r="F27" s="110">
        <v>0</v>
      </c>
      <c r="G27" s="110">
        <v>1.79</v>
      </c>
      <c r="H27" s="110">
        <v>2.16</v>
      </c>
      <c r="I27" s="110">
        <v>0.43</v>
      </c>
      <c r="J27" s="110">
        <v>0</v>
      </c>
      <c r="K27" s="110">
        <v>1.45</v>
      </c>
      <c r="L27" s="110">
        <v>12.12</v>
      </c>
      <c r="M27" s="110">
        <v>0.12</v>
      </c>
      <c r="N27" s="110">
        <v>0</v>
      </c>
      <c r="O27" s="110">
        <v>2.1800000000000002</v>
      </c>
      <c r="P27" s="110">
        <v>2.58</v>
      </c>
      <c r="Q27" s="74" t="s">
        <v>893</v>
      </c>
      <c r="R27" s="124" t="s">
        <v>962</v>
      </c>
    </row>
    <row r="28" spans="2:18" ht="65.25" customHeight="1">
      <c r="B28" s="74"/>
      <c r="C28" s="109" t="s">
        <v>369</v>
      </c>
      <c r="D28" s="74" t="s">
        <v>965</v>
      </c>
      <c r="E28" s="100">
        <v>5</v>
      </c>
      <c r="F28" s="100">
        <v>0</v>
      </c>
      <c r="G28" s="100">
        <v>1</v>
      </c>
      <c r="H28" s="100">
        <v>3</v>
      </c>
      <c r="I28" s="100">
        <v>0</v>
      </c>
      <c r="J28" s="100">
        <v>0</v>
      </c>
      <c r="K28" s="100">
        <v>2</v>
      </c>
      <c r="L28" s="100">
        <v>2</v>
      </c>
      <c r="M28" s="100">
        <v>5</v>
      </c>
      <c r="N28" s="100">
        <v>0</v>
      </c>
      <c r="O28" s="100">
        <v>17</v>
      </c>
      <c r="P28" s="100">
        <v>9</v>
      </c>
      <c r="Q28" s="74" t="s">
        <v>912</v>
      </c>
      <c r="R28" s="124" t="s">
        <v>960</v>
      </c>
    </row>
    <row r="29" spans="2:18" ht="65.25" customHeight="1">
      <c r="B29" s="74"/>
      <c r="C29" s="109" t="s">
        <v>932</v>
      </c>
      <c r="D29" s="74" t="s">
        <v>966</v>
      </c>
      <c r="E29" s="100">
        <v>0</v>
      </c>
      <c r="F29" s="100">
        <v>0</v>
      </c>
      <c r="G29" s="100">
        <v>0</v>
      </c>
      <c r="H29" s="100">
        <v>0</v>
      </c>
      <c r="I29" s="100">
        <v>0</v>
      </c>
      <c r="J29" s="100">
        <v>0</v>
      </c>
      <c r="K29" s="100">
        <v>1</v>
      </c>
      <c r="L29" s="100">
        <v>1</v>
      </c>
      <c r="M29" s="100">
        <v>1</v>
      </c>
      <c r="N29" s="100">
        <v>0</v>
      </c>
      <c r="O29" s="100">
        <v>2</v>
      </c>
      <c r="P29" s="100">
        <v>1</v>
      </c>
      <c r="Q29" s="74" t="s">
        <v>915</v>
      </c>
      <c r="R29" s="124" t="s">
        <v>960</v>
      </c>
    </row>
    <row r="30" spans="2:18" ht="65.25" customHeight="1">
      <c r="B30" s="74"/>
      <c r="C30" s="109" t="s">
        <v>933</v>
      </c>
      <c r="D30" s="74" t="s">
        <v>967</v>
      </c>
      <c r="E30" s="100" t="s">
        <v>950</v>
      </c>
      <c r="F30" s="100" t="s">
        <v>950</v>
      </c>
      <c r="G30" s="100" t="s">
        <v>950</v>
      </c>
      <c r="H30" s="100" t="s">
        <v>950</v>
      </c>
      <c r="I30" s="100" t="s">
        <v>950</v>
      </c>
      <c r="J30" s="100" t="s">
        <v>950</v>
      </c>
      <c r="K30" s="100" t="s">
        <v>950</v>
      </c>
      <c r="L30" s="100" t="s">
        <v>950</v>
      </c>
      <c r="M30" s="100" t="s">
        <v>950</v>
      </c>
      <c r="N30" s="100" t="s">
        <v>950</v>
      </c>
      <c r="O30" s="100" t="s">
        <v>950</v>
      </c>
      <c r="P30" s="100" t="s">
        <v>950</v>
      </c>
      <c r="Q30" s="74" t="s">
        <v>919</v>
      </c>
      <c r="R30" s="124" t="s">
        <v>960</v>
      </c>
    </row>
    <row r="31" spans="2:18" ht="65.25" customHeight="1">
      <c r="B31" s="112"/>
      <c r="C31" s="70" t="s">
        <v>934</v>
      </c>
      <c r="D31" s="74" t="s">
        <v>968</v>
      </c>
      <c r="E31" s="100" t="s">
        <v>950</v>
      </c>
      <c r="F31" s="100" t="s">
        <v>950</v>
      </c>
      <c r="G31" s="100" t="s">
        <v>950</v>
      </c>
      <c r="H31" s="100" t="s">
        <v>950</v>
      </c>
      <c r="I31" s="100" t="s">
        <v>950</v>
      </c>
      <c r="J31" s="100" t="s">
        <v>950</v>
      </c>
      <c r="K31" s="100" t="s">
        <v>950</v>
      </c>
      <c r="L31" s="100" t="s">
        <v>950</v>
      </c>
      <c r="M31" s="100" t="s">
        <v>950</v>
      </c>
      <c r="N31" s="100" t="s">
        <v>950</v>
      </c>
      <c r="O31" s="100" t="s">
        <v>950</v>
      </c>
      <c r="P31" s="100" t="s">
        <v>950</v>
      </c>
      <c r="Q31" s="74" t="s">
        <v>921</v>
      </c>
      <c r="R31" s="124" t="s">
        <v>960</v>
      </c>
    </row>
  </sheetData>
  <pageMargins left="0.7" right="0.7" top="0.75" bottom="0.75" header="0.3" footer="0.3"/>
  <pageSetup paperSize="3" scale="3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1:BC29"/>
  <sheetViews>
    <sheetView view="pageBreakPreview" zoomScale="70" zoomScaleNormal="100" zoomScaleSheetLayoutView="70" zoomScalePageLayoutView="55" workbookViewId="0">
      <pane xSplit="4" ySplit="7" topLeftCell="S8" activePane="bottomRight" state="frozen"/>
      <selection pane="bottomRight" activeCell="S1" sqref="S1"/>
      <selection pane="bottomLeft"/>
      <selection pane="topRight"/>
    </sheetView>
  </sheetViews>
  <sheetFormatPr defaultColWidth="9.140625" defaultRowHeight="14.45"/>
  <cols>
    <col min="1" max="1" width="5.42578125" style="7" customWidth="1"/>
    <col min="2" max="2" width="48" style="1" bestFit="1" customWidth="1"/>
    <col min="3" max="3" width="34" style="7" bestFit="1" customWidth="1"/>
    <col min="4" max="4" width="35.42578125" style="7" bestFit="1" customWidth="1"/>
    <col min="5" max="5" width="10.28515625" style="7" bestFit="1" customWidth="1"/>
    <col min="6" max="6" width="11.7109375" style="7" bestFit="1" customWidth="1"/>
    <col min="7" max="7" width="12.7109375" style="7" bestFit="1" customWidth="1"/>
    <col min="8" max="8" width="11" style="7" bestFit="1" customWidth="1"/>
    <col min="9" max="9" width="11.42578125" style="7" bestFit="1" customWidth="1"/>
    <col min="10" max="11" width="10.7109375" style="7" bestFit="1" customWidth="1"/>
    <col min="12" max="12" width="11" style="7" bestFit="1" customWidth="1"/>
    <col min="13" max="13" width="11.7109375" style="7" bestFit="1" customWidth="1"/>
    <col min="14" max="14" width="11" style="7" bestFit="1" customWidth="1"/>
    <col min="15" max="15" width="12.42578125" style="7" bestFit="1" customWidth="1"/>
    <col min="16" max="17" width="13.7109375" style="7" bestFit="1" customWidth="1"/>
    <col min="18" max="18" width="14.42578125" style="460" customWidth="1"/>
    <col min="19" max="19" width="10.28515625" style="7" bestFit="1" customWidth="1"/>
    <col min="20" max="21" width="11" style="7" bestFit="1" customWidth="1"/>
    <col min="22" max="22" width="30.28515625" style="1" customWidth="1"/>
    <col min="23" max="23" width="98" style="140" customWidth="1"/>
    <col min="24" max="24" width="28.140625" style="63" bestFit="1" customWidth="1"/>
    <col min="25" max="25" width="22.42578125" style="63" customWidth="1"/>
    <col min="26" max="26" width="34" style="63" bestFit="1" customWidth="1"/>
    <col min="27" max="54" width="9.140625" style="7"/>
    <col min="55" max="55" width="2.140625" style="7" bestFit="1" customWidth="1"/>
    <col min="56" max="16384" width="9.140625" style="7"/>
  </cols>
  <sheetData>
    <row r="1" spans="1:55">
      <c r="V1" s="1" t="s">
        <v>587</v>
      </c>
    </row>
    <row r="2" spans="1:55">
      <c r="B2" s="13" t="s">
        <v>20</v>
      </c>
      <c r="C2" s="16" t="str">
        <f>IF('Quarterly Submission Guide'!$D$20 = "", "",'Quarterly Submission Guide'!$D$20)</f>
        <v>Southern California Edison Company</v>
      </c>
      <c r="D2" s="7" t="s">
        <v>122</v>
      </c>
    </row>
    <row r="3" spans="1:55">
      <c r="B3" s="14" t="s">
        <v>123</v>
      </c>
      <c r="C3" s="12">
        <v>11</v>
      </c>
      <c r="D3" s="2" t="s">
        <v>971</v>
      </c>
      <c r="BC3" s="7">
        <v>1</v>
      </c>
    </row>
    <row r="4" spans="1:55" ht="28.9">
      <c r="B4" s="15" t="s">
        <v>26</v>
      </c>
      <c r="C4" s="23">
        <f>'Quarterly Submission Guide'!D24</f>
        <v>44774</v>
      </c>
      <c r="D4" s="1" t="s">
        <v>955</v>
      </c>
    </row>
    <row r="5" spans="1:55" ht="33.75" customHeight="1">
      <c r="B5" s="739" t="s">
        <v>972</v>
      </c>
      <c r="C5" s="739"/>
      <c r="D5" s="739"/>
      <c r="E5" s="31" t="s">
        <v>946</v>
      </c>
      <c r="F5" s="31"/>
      <c r="G5" s="31"/>
      <c r="H5" s="31"/>
      <c r="I5" s="31"/>
      <c r="J5" s="31"/>
      <c r="K5" s="31"/>
      <c r="L5" s="31"/>
      <c r="M5" s="31"/>
      <c r="N5" s="31"/>
      <c r="O5" s="31"/>
      <c r="P5" s="31"/>
      <c r="Q5" s="31"/>
      <c r="R5" s="461"/>
      <c r="S5" s="461"/>
      <c r="T5" s="32" t="s">
        <v>947</v>
      </c>
      <c r="U5" s="32"/>
    </row>
    <row r="6" spans="1:55">
      <c r="B6" s="3" t="s">
        <v>973</v>
      </c>
      <c r="C6" s="2"/>
      <c r="D6" s="2"/>
      <c r="E6" s="63"/>
      <c r="F6" s="63"/>
      <c r="G6" s="63"/>
      <c r="H6" s="63"/>
      <c r="I6" s="63"/>
      <c r="J6" s="64">
        <v>1</v>
      </c>
      <c r="K6" s="64">
        <v>2</v>
      </c>
      <c r="L6" s="64">
        <v>3</v>
      </c>
      <c r="M6" s="64">
        <v>4</v>
      </c>
      <c r="N6" s="64">
        <v>1</v>
      </c>
      <c r="O6" s="64">
        <v>2</v>
      </c>
      <c r="P6" s="64">
        <v>3</v>
      </c>
      <c r="Q6" s="64">
        <v>4</v>
      </c>
      <c r="R6" s="462">
        <v>1</v>
      </c>
      <c r="S6" s="64">
        <v>2</v>
      </c>
      <c r="T6" s="64">
        <v>3</v>
      </c>
      <c r="U6" s="64">
        <v>4</v>
      </c>
      <c r="V6" s="6"/>
      <c r="W6" s="141"/>
      <c r="X6" s="738"/>
      <c r="Y6" s="738"/>
      <c r="Z6" s="738"/>
    </row>
    <row r="7" spans="1:55">
      <c r="B7" s="4" t="s">
        <v>29</v>
      </c>
      <c r="C7" s="5" t="s">
        <v>30</v>
      </c>
      <c r="D7" s="5" t="s">
        <v>240</v>
      </c>
      <c r="E7" s="65">
        <v>2015</v>
      </c>
      <c r="F7" s="65">
        <v>2016</v>
      </c>
      <c r="G7" s="65">
        <v>2017</v>
      </c>
      <c r="H7" s="65">
        <v>2018</v>
      </c>
      <c r="I7" s="65">
        <v>2019</v>
      </c>
      <c r="J7" s="65">
        <v>2020</v>
      </c>
      <c r="K7" s="65">
        <v>2020</v>
      </c>
      <c r="L7" s="65">
        <v>2020</v>
      </c>
      <c r="M7" s="65">
        <v>2020</v>
      </c>
      <c r="N7" s="65">
        <v>2021</v>
      </c>
      <c r="O7" s="65">
        <v>2021</v>
      </c>
      <c r="P7" s="65">
        <v>2021</v>
      </c>
      <c r="Q7" s="65">
        <v>2021</v>
      </c>
      <c r="R7" s="463">
        <v>2022</v>
      </c>
      <c r="S7" s="65">
        <v>2022</v>
      </c>
      <c r="T7" s="65">
        <v>2022</v>
      </c>
      <c r="U7" s="65">
        <v>2022</v>
      </c>
      <c r="V7" s="4" t="s">
        <v>126</v>
      </c>
      <c r="W7" s="142" t="s">
        <v>127</v>
      </c>
      <c r="X7" s="738"/>
      <c r="Y7" s="738"/>
      <c r="Z7" s="738"/>
    </row>
    <row r="8" spans="1:55" ht="129.6">
      <c r="A8" s="69"/>
      <c r="B8" s="106" t="s">
        <v>974</v>
      </c>
      <c r="C8" s="107" t="s">
        <v>33</v>
      </c>
      <c r="D8" s="108" t="s">
        <v>975</v>
      </c>
      <c r="E8" s="598">
        <v>0</v>
      </c>
      <c r="F8" s="598">
        <v>0</v>
      </c>
      <c r="G8" s="598">
        <v>1</v>
      </c>
      <c r="H8" s="598">
        <v>3</v>
      </c>
      <c r="I8" s="598">
        <v>7</v>
      </c>
      <c r="J8" s="599">
        <v>0</v>
      </c>
      <c r="K8" s="599">
        <v>0</v>
      </c>
      <c r="L8" s="599">
        <v>2</v>
      </c>
      <c r="M8" s="599">
        <v>8</v>
      </c>
      <c r="N8" s="600">
        <v>1</v>
      </c>
      <c r="O8" s="600">
        <v>1</v>
      </c>
      <c r="P8" s="193">
        <v>1</v>
      </c>
      <c r="Q8" s="193">
        <v>5</v>
      </c>
      <c r="R8" s="193">
        <v>0</v>
      </c>
      <c r="S8" s="675">
        <v>0</v>
      </c>
      <c r="T8" s="193">
        <v>2</v>
      </c>
      <c r="U8" s="193">
        <v>6</v>
      </c>
      <c r="V8" s="106" t="s">
        <v>976</v>
      </c>
      <c r="W8" s="145" t="s">
        <v>977</v>
      </c>
      <c r="X8" s="137"/>
      <c r="Y8" s="137"/>
      <c r="Z8" s="137"/>
    </row>
    <row r="9" spans="1:55" ht="115.15">
      <c r="A9" s="69"/>
      <c r="B9" s="108"/>
      <c r="C9" s="109" t="s">
        <v>44</v>
      </c>
      <c r="D9" s="108" t="s">
        <v>978</v>
      </c>
      <c r="E9" s="601">
        <v>0</v>
      </c>
      <c r="F9" s="601">
        <v>0</v>
      </c>
      <c r="G9" s="601">
        <v>7</v>
      </c>
      <c r="H9" s="601">
        <v>6</v>
      </c>
      <c r="I9" s="601">
        <v>267</v>
      </c>
      <c r="J9" s="193">
        <v>0</v>
      </c>
      <c r="K9" s="193">
        <v>0</v>
      </c>
      <c r="L9" s="193">
        <v>7</v>
      </c>
      <c r="M9" s="193">
        <v>417</v>
      </c>
      <c r="N9" s="458">
        <v>160</v>
      </c>
      <c r="O9" s="600">
        <v>1</v>
      </c>
      <c r="P9" s="193">
        <v>1</v>
      </c>
      <c r="Q9" s="193">
        <v>122</v>
      </c>
      <c r="R9" s="193">
        <v>0</v>
      </c>
      <c r="S9" s="675">
        <v>0</v>
      </c>
      <c r="T9" s="193">
        <v>13</v>
      </c>
      <c r="U9" s="193">
        <v>182</v>
      </c>
      <c r="V9" s="108" t="s">
        <v>979</v>
      </c>
      <c r="W9" s="146" t="s">
        <v>980</v>
      </c>
      <c r="X9" s="137"/>
      <c r="Y9" s="137"/>
      <c r="Z9" s="137"/>
    </row>
    <row r="10" spans="1:55" ht="72">
      <c r="A10" s="69"/>
      <c r="B10" s="108"/>
      <c r="C10" s="109" t="s">
        <v>63</v>
      </c>
      <c r="D10" s="108" t="s">
        <v>981</v>
      </c>
      <c r="E10" s="601">
        <v>0</v>
      </c>
      <c r="F10" s="601">
        <v>0</v>
      </c>
      <c r="G10" s="602">
        <v>87019</v>
      </c>
      <c r="H10" s="602">
        <v>3570</v>
      </c>
      <c r="I10" s="602">
        <v>5275193</v>
      </c>
      <c r="J10" s="193">
        <v>0</v>
      </c>
      <c r="K10" s="193">
        <v>0</v>
      </c>
      <c r="L10" s="223">
        <v>3981</v>
      </c>
      <c r="M10" s="223">
        <v>4451955</v>
      </c>
      <c r="N10" s="458">
        <v>1953961.7833333334</v>
      </c>
      <c r="O10" s="600">
        <v>224</v>
      </c>
      <c r="P10" s="194">
        <v>88</v>
      </c>
      <c r="Q10" s="458">
        <v>1745980</v>
      </c>
      <c r="R10" s="458">
        <v>0</v>
      </c>
      <c r="S10" s="676">
        <v>0</v>
      </c>
      <c r="T10" s="458">
        <v>227118</v>
      </c>
      <c r="U10" s="458">
        <v>2469956</v>
      </c>
      <c r="V10" s="108" t="s">
        <v>982</v>
      </c>
      <c r="W10" s="146" t="s">
        <v>983</v>
      </c>
      <c r="X10" s="137"/>
      <c r="Y10" s="137"/>
      <c r="Z10" s="137"/>
    </row>
    <row r="11" spans="1:55" ht="115.15">
      <c r="A11" s="69"/>
      <c r="B11" s="108" t="s">
        <v>984</v>
      </c>
      <c r="C11" s="109" t="s">
        <v>257</v>
      </c>
      <c r="D11" s="108" t="s">
        <v>985</v>
      </c>
      <c r="E11" s="601">
        <v>0</v>
      </c>
      <c r="F11" s="196">
        <v>11067181.699999999</v>
      </c>
      <c r="G11" s="196">
        <v>10406441.7833333</v>
      </c>
      <c r="H11" s="602">
        <v>9556441.9166666698</v>
      </c>
      <c r="I11" s="602">
        <v>10918480.1</v>
      </c>
      <c r="J11" s="602">
        <v>1236490.8</v>
      </c>
      <c r="K11" s="602">
        <v>770810.98333333328</v>
      </c>
      <c r="L11" s="602">
        <v>1295679.3999999999</v>
      </c>
      <c r="M11" s="602">
        <v>6103854.7333333297</v>
      </c>
      <c r="N11" s="603">
        <v>3778267.95</v>
      </c>
      <c r="O11" s="196" t="s">
        <v>986</v>
      </c>
      <c r="P11" s="196" t="s">
        <v>986</v>
      </c>
      <c r="Q11" s="196" t="s">
        <v>986</v>
      </c>
      <c r="R11" s="196" t="s">
        <v>986</v>
      </c>
      <c r="S11" s="677" t="s">
        <v>986</v>
      </c>
      <c r="T11" s="196" t="s">
        <v>986</v>
      </c>
      <c r="U11" s="196" t="s">
        <v>986</v>
      </c>
      <c r="V11" s="108" t="s">
        <v>987</v>
      </c>
      <c r="W11" s="146" t="s">
        <v>988</v>
      </c>
      <c r="X11" s="137"/>
      <c r="Y11" s="137"/>
      <c r="Z11" s="137"/>
    </row>
    <row r="12" spans="1:55" ht="28.9">
      <c r="A12" s="69"/>
      <c r="B12" s="108"/>
      <c r="C12" s="109" t="s">
        <v>260</v>
      </c>
      <c r="D12" s="108" t="s">
        <v>989</v>
      </c>
      <c r="E12" s="602">
        <v>8401612</v>
      </c>
      <c r="F12" s="602">
        <v>9276813</v>
      </c>
      <c r="G12" s="602">
        <v>7788697</v>
      </c>
      <c r="H12" s="602">
        <v>6088158</v>
      </c>
      <c r="I12" s="602">
        <v>7617913</v>
      </c>
      <c r="J12" s="223">
        <v>1480964</v>
      </c>
      <c r="K12" s="223">
        <v>1496752</v>
      </c>
      <c r="L12" s="223">
        <v>2350456</v>
      </c>
      <c r="M12" s="223">
        <v>2224812</v>
      </c>
      <c r="N12" s="458">
        <v>1615913</v>
      </c>
      <c r="O12" s="458">
        <v>1896189.1</v>
      </c>
      <c r="P12" s="458">
        <v>3106303.7</v>
      </c>
      <c r="Q12" s="458">
        <v>173281.34</v>
      </c>
      <c r="R12" s="458">
        <v>2932339</v>
      </c>
      <c r="S12" s="676">
        <v>3203297</v>
      </c>
      <c r="T12" s="458">
        <f>AVERAGE(L12,P12)</f>
        <v>2728379.85</v>
      </c>
      <c r="U12" s="458">
        <f t="shared" ref="U12" si="0">AVERAGE(M12,Q12)</f>
        <v>1199046.67</v>
      </c>
      <c r="V12" s="108" t="s">
        <v>990</v>
      </c>
      <c r="W12" s="146" t="s">
        <v>991</v>
      </c>
      <c r="X12" s="137"/>
      <c r="Y12" s="137"/>
      <c r="Z12" s="137"/>
    </row>
    <row r="13" spans="1:55" ht="115.15">
      <c r="A13" s="69"/>
      <c r="B13" s="108"/>
      <c r="C13" s="109" t="s">
        <v>262</v>
      </c>
      <c r="D13" s="108" t="s">
        <v>992</v>
      </c>
      <c r="E13" s="604">
        <v>100.15172968657582</v>
      </c>
      <c r="F13" s="604">
        <v>241.20796920795615</v>
      </c>
      <c r="G13" s="604">
        <v>214.27826382738809</v>
      </c>
      <c r="H13" s="604">
        <v>183.0853796139447</v>
      </c>
      <c r="I13" s="604">
        <v>215.91194459899617</v>
      </c>
      <c r="J13" s="604">
        <v>31.45622823421418</v>
      </c>
      <c r="K13" s="604">
        <v>26.248450844219722</v>
      </c>
      <c r="L13" s="604">
        <v>42.206283363111616</v>
      </c>
      <c r="M13" s="604">
        <v>96.40949378456645</v>
      </c>
      <c r="N13" s="605">
        <v>63.077671340000002</v>
      </c>
      <c r="O13" s="196" t="s">
        <v>986</v>
      </c>
      <c r="P13" s="196" t="s">
        <v>986</v>
      </c>
      <c r="Q13" s="196" t="s">
        <v>986</v>
      </c>
      <c r="R13" s="196" t="s">
        <v>986</v>
      </c>
      <c r="S13" s="677" t="s">
        <v>986</v>
      </c>
      <c r="T13" s="196" t="s">
        <v>986</v>
      </c>
      <c r="U13" s="196" t="s">
        <v>986</v>
      </c>
      <c r="V13" s="108" t="s">
        <v>993</v>
      </c>
      <c r="W13" s="146" t="s">
        <v>994</v>
      </c>
      <c r="X13" s="137"/>
      <c r="Y13" s="137"/>
      <c r="Z13" s="137"/>
    </row>
    <row r="14" spans="1:55" ht="86.45">
      <c r="A14" s="69"/>
      <c r="B14" s="108"/>
      <c r="C14" s="109" t="s">
        <v>264</v>
      </c>
      <c r="D14" s="108" t="s">
        <v>995</v>
      </c>
      <c r="E14" s="604">
        <v>100.15172968657579</v>
      </c>
      <c r="F14" s="604">
        <v>241.20796768308313</v>
      </c>
      <c r="G14" s="604">
        <v>213.25347097586317</v>
      </c>
      <c r="H14" s="604">
        <v>183.04359681827322</v>
      </c>
      <c r="I14" s="604">
        <v>154.4664799750808</v>
      </c>
      <c r="J14" s="606">
        <v>31.45622699626664</v>
      </c>
      <c r="K14" s="606">
        <v>26.248449850646608</v>
      </c>
      <c r="L14" s="606">
        <v>42.160201032530836</v>
      </c>
      <c r="M14" s="606">
        <v>44.875347077326737</v>
      </c>
      <c r="N14" s="607">
        <v>39.759394040000004</v>
      </c>
      <c r="O14" s="196" t="s">
        <v>986</v>
      </c>
      <c r="P14" s="196" t="s">
        <v>986</v>
      </c>
      <c r="Q14" s="196" t="s">
        <v>986</v>
      </c>
      <c r="R14" s="196" t="s">
        <v>986</v>
      </c>
      <c r="S14" s="677" t="s">
        <v>986</v>
      </c>
      <c r="T14" s="196" t="s">
        <v>986</v>
      </c>
      <c r="U14" s="196" t="s">
        <v>986</v>
      </c>
      <c r="V14" s="108" t="s">
        <v>993</v>
      </c>
      <c r="W14" s="146" t="s">
        <v>996</v>
      </c>
      <c r="X14" s="137"/>
      <c r="Y14" s="137"/>
      <c r="Z14" s="137"/>
    </row>
    <row r="15" spans="1:55" ht="100.9">
      <c r="A15" s="69"/>
      <c r="B15" s="108"/>
      <c r="C15" s="109" t="s">
        <v>361</v>
      </c>
      <c r="D15" s="108" t="s">
        <v>997</v>
      </c>
      <c r="E15" s="608">
        <v>1.1638575289453872</v>
      </c>
      <c r="F15" s="608">
        <v>1.3346038199966486</v>
      </c>
      <c r="G15" s="609">
        <v>1.2032844758279788</v>
      </c>
      <c r="H15" s="608">
        <v>1.028982335622203</v>
      </c>
      <c r="I15" s="608">
        <v>1.1053885987026455</v>
      </c>
      <c r="J15" s="609">
        <v>0.22238328267898821</v>
      </c>
      <c r="K15" s="609">
        <v>0.21626260000978287</v>
      </c>
      <c r="L15" s="609">
        <v>0.28152055753605976</v>
      </c>
      <c r="M15" s="609">
        <v>0.32122842931619922</v>
      </c>
      <c r="N15" s="610">
        <v>0.2928085844234401</v>
      </c>
      <c r="O15" s="196" t="s">
        <v>986</v>
      </c>
      <c r="P15" s="196" t="s">
        <v>986</v>
      </c>
      <c r="Q15" s="196" t="s">
        <v>986</v>
      </c>
      <c r="R15" s="196" t="s">
        <v>986</v>
      </c>
      <c r="S15" s="677" t="s">
        <v>986</v>
      </c>
      <c r="T15" s="196" t="s">
        <v>986</v>
      </c>
      <c r="U15" s="196" t="s">
        <v>986</v>
      </c>
      <c r="V15" s="108" t="s">
        <v>998</v>
      </c>
      <c r="W15" s="146" t="s">
        <v>999</v>
      </c>
      <c r="X15" s="137"/>
      <c r="Y15" s="137"/>
      <c r="Z15" s="137"/>
    </row>
    <row r="16" spans="1:55" ht="72">
      <c r="A16" s="69"/>
      <c r="B16" s="108"/>
      <c r="C16" s="109" t="s">
        <v>430</v>
      </c>
      <c r="D16" s="108" t="s">
        <v>1000</v>
      </c>
      <c r="E16" s="608">
        <v>1.1638575289453872</v>
      </c>
      <c r="F16" s="608">
        <v>1.3346038199966486</v>
      </c>
      <c r="G16" s="608">
        <v>1.2027229246355511</v>
      </c>
      <c r="H16" s="608">
        <v>1.0289604904246843</v>
      </c>
      <c r="I16" s="608">
        <v>1.0667898378171023</v>
      </c>
      <c r="J16" s="609">
        <v>0.22238328267898821</v>
      </c>
      <c r="K16" s="609">
        <v>0.21626260000978287</v>
      </c>
      <c r="L16" s="609">
        <v>0.28147054808171762</v>
      </c>
      <c r="M16" s="609">
        <v>0.2791502189099983</v>
      </c>
      <c r="N16" s="610">
        <v>0.26995243542344011</v>
      </c>
      <c r="O16" s="196" t="s">
        <v>986</v>
      </c>
      <c r="P16" s="196" t="s">
        <v>986</v>
      </c>
      <c r="Q16" s="196" t="s">
        <v>986</v>
      </c>
      <c r="R16" s="196" t="s">
        <v>986</v>
      </c>
      <c r="S16" s="677" t="s">
        <v>986</v>
      </c>
      <c r="T16" s="196" t="s">
        <v>986</v>
      </c>
      <c r="U16" s="196" t="s">
        <v>986</v>
      </c>
      <c r="V16" s="108" t="s">
        <v>998</v>
      </c>
      <c r="W16" s="146" t="s">
        <v>1001</v>
      </c>
      <c r="X16" s="137"/>
      <c r="Y16" s="137"/>
      <c r="Z16" s="137"/>
    </row>
    <row r="17" spans="1:26" ht="45.75" customHeight="1">
      <c r="A17" s="69"/>
      <c r="B17" s="108" t="s">
        <v>1002</v>
      </c>
      <c r="C17" s="109" t="s">
        <v>203</v>
      </c>
      <c r="D17" s="108" t="s">
        <v>1003</v>
      </c>
      <c r="E17" s="611">
        <v>0</v>
      </c>
      <c r="F17" s="611">
        <v>0</v>
      </c>
      <c r="G17" s="612" t="s">
        <v>55</v>
      </c>
      <c r="H17" s="612" t="s">
        <v>55</v>
      </c>
      <c r="I17" s="602">
        <v>5868</v>
      </c>
      <c r="J17" s="193">
        <v>0</v>
      </c>
      <c r="K17" s="193">
        <v>0</v>
      </c>
      <c r="L17" s="193">
        <v>12</v>
      </c>
      <c r="M17" s="223">
        <v>5123</v>
      </c>
      <c r="N17" s="613">
        <v>2066</v>
      </c>
      <c r="O17" s="600">
        <v>78</v>
      </c>
      <c r="P17" s="193">
        <v>3</v>
      </c>
      <c r="Q17" s="223">
        <v>2497</v>
      </c>
      <c r="R17" s="614">
        <v>0</v>
      </c>
      <c r="S17" s="678">
        <v>0</v>
      </c>
      <c r="T17" s="223">
        <f t="shared" ref="T17:U17" si="1">AVERAGE(P17,L17)*0.83</f>
        <v>6.2249999999999996</v>
      </c>
      <c r="U17" s="223">
        <f t="shared" si="1"/>
        <v>3162.2999999999997</v>
      </c>
      <c r="V17" s="108" t="s">
        <v>1004</v>
      </c>
      <c r="W17" s="146" t="s">
        <v>1005</v>
      </c>
      <c r="X17" s="137"/>
      <c r="Y17" s="137"/>
      <c r="Z17" s="137"/>
    </row>
    <row r="18" spans="1:26" ht="45.75" customHeight="1">
      <c r="A18" s="69"/>
      <c r="B18" s="108" t="s">
        <v>1006</v>
      </c>
      <c r="C18" s="109" t="s">
        <v>275</v>
      </c>
      <c r="D18" s="108" t="s">
        <v>1007</v>
      </c>
      <c r="E18" s="611">
        <v>0</v>
      </c>
      <c r="F18" s="611">
        <v>0</v>
      </c>
      <c r="G18" s="602">
        <v>2861</v>
      </c>
      <c r="H18" s="601">
        <v>112</v>
      </c>
      <c r="I18" s="602">
        <v>198826</v>
      </c>
      <c r="J18" s="193">
        <v>0</v>
      </c>
      <c r="K18" s="193">
        <v>0</v>
      </c>
      <c r="L18" s="193">
        <v>270</v>
      </c>
      <c r="M18" s="223">
        <v>229530</v>
      </c>
      <c r="N18" s="458">
        <v>116349</v>
      </c>
      <c r="O18" s="600">
        <v>78</v>
      </c>
      <c r="P18" s="193">
        <v>9</v>
      </c>
      <c r="Q18" s="223">
        <v>83968</v>
      </c>
      <c r="R18" s="614">
        <v>0</v>
      </c>
      <c r="S18" s="678">
        <v>0</v>
      </c>
      <c r="T18" s="223">
        <f t="shared" ref="T18:U19" si="2">AVERAGE(P18,L18)*0.75</f>
        <v>104.625</v>
      </c>
      <c r="U18" s="223">
        <f t="shared" si="2"/>
        <v>117561.75</v>
      </c>
      <c r="V18" s="108" t="s">
        <v>1008</v>
      </c>
      <c r="W18" s="146" t="s">
        <v>1009</v>
      </c>
      <c r="X18" s="137"/>
      <c r="Y18" s="137"/>
      <c r="Z18" s="137"/>
    </row>
    <row r="19" spans="1:26" ht="45.75" customHeight="1">
      <c r="A19" s="69"/>
      <c r="B19" s="199"/>
      <c r="C19" s="109" t="s">
        <v>1010</v>
      </c>
      <c r="D19" s="108" t="s">
        <v>1011</v>
      </c>
      <c r="E19" s="611">
        <v>0</v>
      </c>
      <c r="F19" s="611">
        <v>0</v>
      </c>
      <c r="G19" s="612" t="s">
        <v>55</v>
      </c>
      <c r="H19" s="612" t="s">
        <v>55</v>
      </c>
      <c r="I19" s="602">
        <v>4043</v>
      </c>
      <c r="J19" s="193">
        <v>0</v>
      </c>
      <c r="K19" s="193">
        <v>0</v>
      </c>
      <c r="L19" s="193">
        <v>11</v>
      </c>
      <c r="M19" s="223">
        <v>7725</v>
      </c>
      <c r="N19" s="613">
        <v>3415</v>
      </c>
      <c r="O19" s="600">
        <v>2</v>
      </c>
      <c r="P19" s="193">
        <v>0</v>
      </c>
      <c r="Q19" s="223">
        <v>3174</v>
      </c>
      <c r="R19" s="614">
        <v>0</v>
      </c>
      <c r="S19" s="678">
        <v>0</v>
      </c>
      <c r="T19" s="223">
        <f t="shared" si="2"/>
        <v>4.125</v>
      </c>
      <c r="U19" s="223">
        <f t="shared" si="2"/>
        <v>4087.125</v>
      </c>
      <c r="V19" s="108" t="s">
        <v>1008</v>
      </c>
      <c r="W19" s="146" t="s">
        <v>1012</v>
      </c>
      <c r="X19" s="137"/>
      <c r="Y19" s="137"/>
      <c r="Z19" s="137"/>
    </row>
    <row r="20" spans="1:26" ht="45.75" customHeight="1">
      <c r="A20" s="69"/>
      <c r="B20" s="108"/>
      <c r="C20" s="109" t="s">
        <v>1013</v>
      </c>
      <c r="D20" s="108" t="s">
        <v>1014</v>
      </c>
      <c r="E20" s="615">
        <v>0</v>
      </c>
      <c r="F20" s="615">
        <v>0</v>
      </c>
      <c r="G20" s="616" t="s">
        <v>55</v>
      </c>
      <c r="H20" s="616" t="s">
        <v>55</v>
      </c>
      <c r="I20" s="602">
        <v>155824</v>
      </c>
      <c r="J20" s="192">
        <v>0</v>
      </c>
      <c r="K20" s="192">
        <v>0</v>
      </c>
      <c r="L20" s="192">
        <v>232</v>
      </c>
      <c r="M20" s="223">
        <v>143908</v>
      </c>
      <c r="N20" s="617">
        <v>110217</v>
      </c>
      <c r="O20" s="600">
        <v>66</v>
      </c>
      <c r="P20" s="192">
        <v>0</v>
      </c>
      <c r="Q20" s="223">
        <f>86660-8540</f>
        <v>78120</v>
      </c>
      <c r="R20" s="614">
        <v>0</v>
      </c>
      <c r="S20" s="678">
        <v>0</v>
      </c>
      <c r="T20" s="223">
        <f t="shared" ref="T20:U21" si="3">T18*0.95</f>
        <v>99.393749999999997</v>
      </c>
      <c r="U20" s="223">
        <f t="shared" si="3"/>
        <v>111683.66249999999</v>
      </c>
      <c r="V20" s="125" t="s">
        <v>1015</v>
      </c>
      <c r="W20" s="146" t="s">
        <v>1016</v>
      </c>
      <c r="X20" s="137"/>
      <c r="Y20" s="137"/>
      <c r="Z20" s="137"/>
    </row>
    <row r="21" spans="1:26" ht="45.75" customHeight="1">
      <c r="A21" s="69"/>
      <c r="B21" s="108"/>
      <c r="C21" s="109" t="s">
        <v>1017</v>
      </c>
      <c r="D21" s="108" t="s">
        <v>1018</v>
      </c>
      <c r="E21" s="615">
        <v>0</v>
      </c>
      <c r="F21" s="615">
        <v>0</v>
      </c>
      <c r="G21" s="616" t="s">
        <v>55</v>
      </c>
      <c r="H21" s="616" t="s">
        <v>55</v>
      </c>
      <c r="I21" s="602">
        <v>3044</v>
      </c>
      <c r="J21" s="192">
        <v>0</v>
      </c>
      <c r="K21" s="192">
        <v>0</v>
      </c>
      <c r="L21" s="192">
        <v>15</v>
      </c>
      <c r="M21" s="223">
        <v>7531</v>
      </c>
      <c r="N21" s="617">
        <v>3138</v>
      </c>
      <c r="O21" s="618">
        <v>2</v>
      </c>
      <c r="P21" s="192">
        <v>0</v>
      </c>
      <c r="Q21" s="223">
        <f>2393-257</f>
        <v>2136</v>
      </c>
      <c r="R21" s="614">
        <v>0</v>
      </c>
      <c r="S21" s="678">
        <v>0</v>
      </c>
      <c r="T21" s="223">
        <f t="shared" si="3"/>
        <v>3.9187499999999997</v>
      </c>
      <c r="U21" s="223">
        <f t="shared" si="3"/>
        <v>3882.7687499999997</v>
      </c>
      <c r="V21" s="125" t="s">
        <v>1015</v>
      </c>
      <c r="W21" s="146" t="s">
        <v>1019</v>
      </c>
      <c r="X21" s="137"/>
      <c r="Y21" s="137"/>
      <c r="Z21" s="137"/>
    </row>
    <row r="22" spans="1:26" ht="45.75" customHeight="1">
      <c r="A22" s="69"/>
      <c r="B22" s="108"/>
      <c r="C22" s="109" t="s">
        <v>1020</v>
      </c>
      <c r="D22" s="108" t="s">
        <v>337</v>
      </c>
      <c r="E22" s="615">
        <v>0</v>
      </c>
      <c r="F22" s="615">
        <v>0</v>
      </c>
      <c r="G22" s="616" t="s">
        <v>55</v>
      </c>
      <c r="H22" s="616" t="s">
        <v>55</v>
      </c>
      <c r="I22" s="619">
        <v>0.78</v>
      </c>
      <c r="J22" s="192">
        <v>0</v>
      </c>
      <c r="K22" s="192">
        <v>0</v>
      </c>
      <c r="L22" s="195">
        <v>0.84671532846715325</v>
      </c>
      <c r="M22" s="195">
        <v>0.62420785529939926</v>
      </c>
      <c r="N22" s="620">
        <v>0.9472964958873733</v>
      </c>
      <c r="O22" s="195">
        <f>O20/O18</f>
        <v>0.84615384615384615</v>
      </c>
      <c r="P22" s="195">
        <v>0</v>
      </c>
      <c r="Q22" s="195">
        <f t="shared" ref="Q22:U23" si="4">Q20/Q18</f>
        <v>0.93035442073170727</v>
      </c>
      <c r="R22" s="621">
        <v>0</v>
      </c>
      <c r="S22" s="679">
        <v>0</v>
      </c>
      <c r="T22" s="195">
        <f t="shared" si="4"/>
        <v>0.95</v>
      </c>
      <c r="U22" s="195">
        <f t="shared" si="4"/>
        <v>0.95</v>
      </c>
      <c r="V22" s="127" t="s">
        <v>1021</v>
      </c>
      <c r="W22" s="146" t="s">
        <v>1022</v>
      </c>
      <c r="X22" s="137"/>
      <c r="Y22" s="137"/>
      <c r="Z22" s="137"/>
    </row>
    <row r="23" spans="1:26" ht="45.75" customHeight="1">
      <c r="A23" s="69"/>
      <c r="B23" s="108"/>
      <c r="C23" s="109" t="s">
        <v>1023</v>
      </c>
      <c r="D23" s="108" t="s">
        <v>1024</v>
      </c>
      <c r="E23" s="615">
        <v>0</v>
      </c>
      <c r="F23" s="615">
        <v>0</v>
      </c>
      <c r="G23" s="616" t="s">
        <v>55</v>
      </c>
      <c r="H23" s="616" t="s">
        <v>55</v>
      </c>
      <c r="I23" s="619">
        <v>0.75</v>
      </c>
      <c r="J23" s="192">
        <v>0</v>
      </c>
      <c r="K23" s="192">
        <v>0</v>
      </c>
      <c r="L23" s="195">
        <v>1</v>
      </c>
      <c r="M23" s="195">
        <v>0.88257353802882921</v>
      </c>
      <c r="N23" s="620">
        <v>0.91888726207906291</v>
      </c>
      <c r="O23" s="195">
        <f>O21/O19</f>
        <v>1</v>
      </c>
      <c r="P23" s="195">
        <v>0</v>
      </c>
      <c r="Q23" s="195">
        <f t="shared" si="4"/>
        <v>0.67296786389413987</v>
      </c>
      <c r="R23" s="621">
        <v>0</v>
      </c>
      <c r="S23" s="679">
        <v>0</v>
      </c>
      <c r="T23" s="195">
        <f t="shared" si="4"/>
        <v>0.95</v>
      </c>
      <c r="U23" s="195">
        <f t="shared" si="4"/>
        <v>0.95</v>
      </c>
      <c r="V23" s="127" t="s">
        <v>1025</v>
      </c>
      <c r="W23" s="146" t="s">
        <v>1022</v>
      </c>
      <c r="X23" s="137"/>
      <c r="Y23" s="137"/>
      <c r="Z23" s="137"/>
    </row>
    <row r="24" spans="1:26" ht="57.6">
      <c r="A24" s="69"/>
      <c r="B24" s="108" t="s">
        <v>1026</v>
      </c>
      <c r="C24" s="109" t="s">
        <v>278</v>
      </c>
      <c r="D24" s="108" t="s">
        <v>1027</v>
      </c>
      <c r="E24" s="615">
        <v>0</v>
      </c>
      <c r="F24" s="615">
        <v>0</v>
      </c>
      <c r="G24" s="616" t="s">
        <v>55</v>
      </c>
      <c r="H24" s="616" t="s">
        <v>55</v>
      </c>
      <c r="I24" s="582">
        <v>7</v>
      </c>
      <c r="J24" s="192">
        <v>0</v>
      </c>
      <c r="K24" s="192">
        <v>2</v>
      </c>
      <c r="L24" s="192">
        <v>0</v>
      </c>
      <c r="M24" s="192">
        <v>0</v>
      </c>
      <c r="N24" s="617">
        <v>0</v>
      </c>
      <c r="O24" s="618">
        <v>1</v>
      </c>
      <c r="P24" s="192">
        <v>0</v>
      </c>
      <c r="Q24" s="192">
        <v>1</v>
      </c>
      <c r="R24" s="192">
        <v>0</v>
      </c>
      <c r="S24" s="150">
        <v>1</v>
      </c>
      <c r="T24" s="192">
        <v>2</v>
      </c>
      <c r="U24" s="192">
        <v>0</v>
      </c>
      <c r="V24" s="108" t="s">
        <v>1028</v>
      </c>
      <c r="W24" s="146" t="s">
        <v>1022</v>
      </c>
      <c r="X24" s="137"/>
      <c r="Y24" s="137"/>
      <c r="Z24" s="137"/>
    </row>
    <row r="25" spans="1:26" ht="72" customHeight="1">
      <c r="A25" s="69"/>
      <c r="B25" s="108"/>
      <c r="C25" s="109" t="s">
        <v>280</v>
      </c>
      <c r="D25" s="108" t="s">
        <v>1029</v>
      </c>
      <c r="E25" s="615">
        <v>0</v>
      </c>
      <c r="F25" s="615">
        <v>0</v>
      </c>
      <c r="G25" s="616" t="s">
        <v>55</v>
      </c>
      <c r="H25" s="616" t="s">
        <v>55</v>
      </c>
      <c r="I25" s="622">
        <v>237666</v>
      </c>
      <c r="J25" s="601">
        <v>0</v>
      </c>
      <c r="K25" s="601">
        <v>0</v>
      </c>
      <c r="L25" s="622">
        <v>5820</v>
      </c>
      <c r="M25" s="622">
        <v>407853</v>
      </c>
      <c r="N25" s="617">
        <v>597448</v>
      </c>
      <c r="O25" s="618">
        <v>78</v>
      </c>
      <c r="P25" s="192">
        <v>9</v>
      </c>
      <c r="Q25" s="459">
        <v>155522</v>
      </c>
      <c r="R25" s="459">
        <v>0</v>
      </c>
      <c r="S25" s="680">
        <v>0</v>
      </c>
      <c r="T25" s="459">
        <v>18725</v>
      </c>
      <c r="U25" s="459">
        <v>262154</v>
      </c>
      <c r="V25" s="108" t="s">
        <v>329</v>
      </c>
      <c r="W25" s="146" t="s">
        <v>1030</v>
      </c>
      <c r="X25" s="137"/>
      <c r="Y25" s="137"/>
      <c r="Z25" s="137"/>
    </row>
    <row r="26" spans="1:26" ht="72" customHeight="1">
      <c r="A26" s="69"/>
      <c r="B26" s="108"/>
      <c r="C26" s="109" t="s">
        <v>1031</v>
      </c>
      <c r="D26" s="108" t="s">
        <v>1032</v>
      </c>
      <c r="E26" s="615">
        <v>0</v>
      </c>
      <c r="F26" s="615">
        <v>0</v>
      </c>
      <c r="G26" s="616" t="s">
        <v>55</v>
      </c>
      <c r="H26" s="616" t="s">
        <v>55</v>
      </c>
      <c r="I26" s="623" t="s">
        <v>55</v>
      </c>
      <c r="J26" s="192">
        <v>0</v>
      </c>
      <c r="K26" s="192">
        <v>0</v>
      </c>
      <c r="L26" s="624">
        <v>17</v>
      </c>
      <c r="M26" s="624">
        <v>434</v>
      </c>
      <c r="N26" s="617">
        <v>875.03886400955366</v>
      </c>
      <c r="O26" s="618">
        <f>ROUND(O10/20.947,0)</f>
        <v>11</v>
      </c>
      <c r="P26" s="192">
        <v>0</v>
      </c>
      <c r="Q26" s="192">
        <v>491</v>
      </c>
      <c r="R26" s="192">
        <v>0</v>
      </c>
      <c r="S26" s="150">
        <v>0</v>
      </c>
      <c r="T26" s="192">
        <v>7</v>
      </c>
      <c r="U26" s="192">
        <v>384</v>
      </c>
      <c r="V26" s="127" t="s">
        <v>1033</v>
      </c>
      <c r="W26" s="146" t="s">
        <v>1034</v>
      </c>
      <c r="X26" s="137"/>
      <c r="Y26" s="137"/>
      <c r="Z26" s="137"/>
    </row>
    <row r="27" spans="1:26" ht="72" customHeight="1">
      <c r="A27" s="69"/>
      <c r="B27" s="108"/>
      <c r="C27" s="109" t="s">
        <v>1035</v>
      </c>
      <c r="D27" s="108" t="s">
        <v>1036</v>
      </c>
      <c r="E27" s="615">
        <v>0</v>
      </c>
      <c r="F27" s="615">
        <v>0</v>
      </c>
      <c r="G27" s="616" t="s">
        <v>55</v>
      </c>
      <c r="H27" s="616" t="s">
        <v>55</v>
      </c>
      <c r="I27" s="616" t="s">
        <v>55</v>
      </c>
      <c r="J27" s="192">
        <v>0</v>
      </c>
      <c r="K27" s="192">
        <v>0</v>
      </c>
      <c r="L27" s="192">
        <v>1</v>
      </c>
      <c r="M27" s="625">
        <v>8</v>
      </c>
      <c r="N27" s="617">
        <v>1</v>
      </c>
      <c r="O27" s="618">
        <v>1</v>
      </c>
      <c r="P27" s="192">
        <v>0</v>
      </c>
      <c r="Q27" s="192">
        <v>2</v>
      </c>
      <c r="R27" s="192">
        <v>0</v>
      </c>
      <c r="S27" s="150">
        <v>0</v>
      </c>
      <c r="T27" s="192">
        <v>1</v>
      </c>
      <c r="U27" s="192">
        <v>5</v>
      </c>
      <c r="V27" s="108" t="s">
        <v>1037</v>
      </c>
      <c r="W27" s="146" t="s">
        <v>1034</v>
      </c>
      <c r="X27" s="137"/>
      <c r="Y27" s="137"/>
      <c r="Z27" s="137"/>
    </row>
    <row r="28" spans="1:26" ht="72" customHeight="1">
      <c r="A28" s="69"/>
      <c r="B28" s="108"/>
      <c r="C28" s="109" t="s">
        <v>1038</v>
      </c>
      <c r="D28" s="108" t="s">
        <v>1039</v>
      </c>
      <c r="E28" s="615">
        <v>0</v>
      </c>
      <c r="F28" s="615">
        <v>0</v>
      </c>
      <c r="G28" s="616" t="s">
        <v>55</v>
      </c>
      <c r="H28" s="616" t="s">
        <v>55</v>
      </c>
      <c r="I28" s="616" t="s">
        <v>55</v>
      </c>
      <c r="J28" s="192">
        <v>0</v>
      </c>
      <c r="K28" s="192">
        <v>0</v>
      </c>
      <c r="L28" s="192">
        <v>7</v>
      </c>
      <c r="M28" s="622">
        <v>392</v>
      </c>
      <c r="N28" s="617">
        <v>151</v>
      </c>
      <c r="O28" s="618">
        <v>1</v>
      </c>
      <c r="P28" s="192">
        <v>0</v>
      </c>
      <c r="Q28" s="192">
        <v>88</v>
      </c>
      <c r="R28" s="192">
        <v>0</v>
      </c>
      <c r="S28" s="150">
        <v>0</v>
      </c>
      <c r="T28" s="192">
        <v>3</v>
      </c>
      <c r="U28" s="192">
        <v>180</v>
      </c>
      <c r="V28" s="117" t="s">
        <v>1040</v>
      </c>
      <c r="W28" s="146" t="s">
        <v>1041</v>
      </c>
      <c r="X28" s="137"/>
      <c r="Y28" s="137"/>
      <c r="Z28" s="137"/>
    </row>
    <row r="29" spans="1:26" ht="111" customHeight="1">
      <c r="A29" s="69"/>
      <c r="B29" s="75"/>
      <c r="C29" s="109" t="s">
        <v>1042</v>
      </c>
      <c r="D29" s="108" t="s">
        <v>1043</v>
      </c>
      <c r="E29" s="615">
        <v>0</v>
      </c>
      <c r="F29" s="615">
        <v>0</v>
      </c>
      <c r="G29" s="616" t="s">
        <v>55</v>
      </c>
      <c r="H29" s="616" t="s">
        <v>55</v>
      </c>
      <c r="I29" s="616" t="s">
        <v>55</v>
      </c>
      <c r="J29" s="192">
        <v>0</v>
      </c>
      <c r="K29" s="192">
        <v>0</v>
      </c>
      <c r="L29" s="624">
        <v>3499.5</v>
      </c>
      <c r="M29" s="196">
        <v>4298691.8</v>
      </c>
      <c r="N29" s="617">
        <v>1826480</v>
      </c>
      <c r="O29" s="618">
        <v>4</v>
      </c>
      <c r="P29" s="192">
        <v>0</v>
      </c>
      <c r="Q29" s="459">
        <v>1741266</v>
      </c>
      <c r="R29" s="459">
        <v>0</v>
      </c>
      <c r="S29" s="680">
        <v>0</v>
      </c>
      <c r="T29" s="459">
        <v>1452</v>
      </c>
      <c r="U29" s="459">
        <v>2506582</v>
      </c>
      <c r="V29" s="108" t="s">
        <v>1044</v>
      </c>
      <c r="W29" s="125" t="s">
        <v>1034</v>
      </c>
      <c r="X29" s="137"/>
      <c r="Y29" s="137"/>
      <c r="Z29" s="137"/>
    </row>
  </sheetData>
  <mergeCells count="4">
    <mergeCell ref="X6:X7"/>
    <mergeCell ref="Y6:Y7"/>
    <mergeCell ref="Z6:Z7"/>
    <mergeCell ref="B5:D5"/>
  </mergeCells>
  <dataValidations count="1">
    <dataValidation type="custom" operator="greaterThanOrEqual" allowBlank="1" showInputMessage="1" showErrorMessage="1" error="This cell only accepts a number of &quot;NA&quot;_x000a_" sqref="E8:N29 O8:U10 O12:U12 O17:U29" xr:uid="{1E82E2A6-6763-40E1-B675-3CC3432224EF}">
      <formula1>OR(AND(ISNUMBER(E8), E8&gt;=0), E8 ="NA")</formula1>
    </dataValidation>
  </dataValidations>
  <pageMargins left="0.7" right="0.7" top="0.75" bottom="0.75" header="0.3" footer="0.3"/>
  <pageSetup paperSize="3" scale="2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7A88-1FD6-4BCB-9876-41BEB002C53B}">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8325-9E18-4642-8ECF-55575CE4098D}">
  <sheetPr>
    <pageSetUpPr fitToPage="1"/>
  </sheetPr>
  <dimension ref="B1:BC132"/>
  <sheetViews>
    <sheetView view="pageBreakPreview" topLeftCell="AC49" zoomScale="80" zoomScaleNormal="85" zoomScaleSheetLayoutView="80" zoomScalePageLayoutView="85" workbookViewId="0">
      <selection activeCell="AN55" sqref="AN55"/>
    </sheetView>
  </sheetViews>
  <sheetFormatPr defaultColWidth="8.42578125" defaultRowHeight="14.45"/>
  <cols>
    <col min="1" max="1" width="8.42578125" style="7"/>
    <col min="2" max="2" width="17.85546875" style="7" customWidth="1"/>
    <col min="3" max="3" width="33.42578125" style="7" customWidth="1"/>
    <col min="4" max="4" width="15.85546875" style="7" customWidth="1"/>
    <col min="5" max="5" width="27.28515625" style="1" customWidth="1"/>
    <col min="6" max="6" width="17.85546875" style="1" customWidth="1"/>
    <col min="7" max="9" width="23.28515625" style="7" customWidth="1"/>
    <col min="10" max="10" width="29.28515625" style="7" customWidth="1"/>
    <col min="11" max="11" width="28.7109375" style="7" customWidth="1"/>
    <col min="12" max="12" width="23.28515625" style="7" customWidth="1"/>
    <col min="13" max="13" width="29.42578125" style="7" customWidth="1"/>
    <col min="14" max="14" width="13.28515625" style="7" customWidth="1"/>
    <col min="15" max="15" width="18.140625" style="7" customWidth="1"/>
    <col min="16" max="19" width="23.28515625" style="7" customWidth="1"/>
    <col min="20" max="20" width="22.140625" style="7" customWidth="1"/>
    <col min="21" max="22" width="12.42578125" style="175" customWidth="1"/>
    <col min="23" max="23" width="13.85546875" style="175" customWidth="1"/>
    <col min="24" max="24" width="12.42578125" style="175" customWidth="1"/>
    <col min="25" max="25" width="15" style="175" customWidth="1"/>
    <col min="26" max="26" width="12.42578125" style="175" customWidth="1"/>
    <col min="27" max="27" width="25.42578125" style="175" customWidth="1"/>
    <col min="28" max="28" width="13.85546875" style="175" customWidth="1"/>
    <col min="29" max="33" width="12.42578125" style="175" customWidth="1"/>
    <col min="34" max="34" width="25.42578125" style="175" customWidth="1"/>
    <col min="35" max="35" width="13" style="7" customWidth="1"/>
    <col min="36" max="36" width="15.85546875" style="7" customWidth="1"/>
    <col min="37" max="40" width="12.42578125" style="7" customWidth="1"/>
    <col min="41" max="41" width="25.42578125" style="7" customWidth="1"/>
    <col min="42" max="47" width="14.140625" style="7" customWidth="1"/>
    <col min="48" max="48" width="17.42578125" style="7" customWidth="1"/>
    <col min="49" max="54" width="14.140625" style="7" customWidth="1"/>
    <col min="55" max="55" width="16.85546875" style="7" customWidth="1"/>
    <col min="56" max="16384" width="8.42578125" style="7"/>
  </cols>
  <sheetData>
    <row r="1" spans="2:55" ht="15" thickBot="1">
      <c r="U1" s="7"/>
      <c r="V1" s="7"/>
      <c r="W1" s="7"/>
      <c r="X1" s="7"/>
      <c r="Y1" s="7"/>
      <c r="Z1" s="7"/>
      <c r="AA1" s="7"/>
      <c r="AB1" s="7"/>
      <c r="AC1" s="7"/>
      <c r="AD1" s="7"/>
      <c r="AE1" s="7"/>
      <c r="AF1" s="7"/>
      <c r="AG1" s="7"/>
      <c r="AH1" s="7"/>
    </row>
    <row r="2" spans="2:55" ht="20.25" customHeight="1">
      <c r="B2" s="13" t="s">
        <v>20</v>
      </c>
      <c r="C2" s="16" t="str">
        <f>IF('Quarterly Submission Guide'!$D$20 = "", "",'Quarterly Submission Guide'!$D$20)</f>
        <v>Southern California Edison Company</v>
      </c>
      <c r="D2" s="35" t="s">
        <v>122</v>
      </c>
      <c r="U2" s="7"/>
      <c r="V2" s="7"/>
      <c r="W2" s="7"/>
      <c r="X2" s="243"/>
      <c r="Y2" s="245"/>
      <c r="Z2" s="7"/>
      <c r="AA2" s="7"/>
      <c r="AB2" s="7"/>
      <c r="AC2" s="7"/>
      <c r="AD2" s="7"/>
      <c r="AE2" s="7"/>
      <c r="AF2" s="7"/>
      <c r="AG2" s="7"/>
      <c r="AH2" s="7"/>
    </row>
    <row r="3" spans="2:55" ht="20.25" customHeight="1">
      <c r="B3" s="14" t="s">
        <v>123</v>
      </c>
      <c r="C3" s="12">
        <v>12</v>
      </c>
      <c r="D3" s="740" t="s">
        <v>1045</v>
      </c>
      <c r="E3" s="741"/>
      <c r="F3" s="741"/>
      <c r="G3" s="741"/>
      <c r="H3" s="741"/>
      <c r="I3" s="741"/>
      <c r="J3" s="741"/>
      <c r="K3" s="741"/>
      <c r="L3" s="741"/>
      <c r="U3" s="7"/>
      <c r="V3" s="7"/>
      <c r="W3" s="7"/>
      <c r="X3" s="7"/>
      <c r="Y3" s="7"/>
      <c r="Z3" s="7"/>
      <c r="AA3" s="7"/>
      <c r="AB3" s="7"/>
      <c r="AC3" s="7"/>
      <c r="AD3" s="7"/>
      <c r="AE3" s="7"/>
      <c r="AF3" s="7"/>
      <c r="AG3" s="7"/>
      <c r="AH3" s="7"/>
    </row>
    <row r="4" spans="2:55" ht="35.1" customHeight="1" thickBot="1">
      <c r="B4" s="177" t="s">
        <v>26</v>
      </c>
      <c r="C4" s="246">
        <f>'Quarterly Submission Guide'!D24</f>
        <v>44774</v>
      </c>
      <c r="D4" s="742" t="s">
        <v>1046</v>
      </c>
      <c r="E4" s="739"/>
      <c r="F4" s="739"/>
      <c r="G4" s="739"/>
      <c r="H4" s="739"/>
      <c r="I4" s="739"/>
      <c r="J4" s="739"/>
      <c r="K4" s="739"/>
      <c r="L4" s="739"/>
      <c r="M4" s="35"/>
      <c r="N4" s="35"/>
      <c r="U4" s="7"/>
      <c r="V4" s="242"/>
      <c r="W4" s="242"/>
      <c r="X4" s="245"/>
      <c r="Y4" s="247"/>
      <c r="Z4" s="242"/>
      <c r="AA4" s="7"/>
      <c r="AB4" s="7"/>
      <c r="AC4" s="7"/>
      <c r="AD4" s="245"/>
      <c r="AE4" s="7"/>
      <c r="AF4" s="7"/>
      <c r="AG4" s="7"/>
      <c r="AH4" s="7"/>
      <c r="AJ4" s="243"/>
      <c r="AK4" s="244"/>
    </row>
    <row r="5" spans="2:55" ht="144.75" customHeight="1">
      <c r="D5" s="739" t="s">
        <v>1047</v>
      </c>
      <c r="E5" s="739"/>
      <c r="F5" s="739"/>
      <c r="G5" s="739"/>
      <c r="H5" s="739"/>
      <c r="I5" s="739"/>
      <c r="J5" s="739"/>
      <c r="K5" s="739"/>
      <c r="L5" s="739"/>
      <c r="M5" s="35"/>
      <c r="N5" s="35"/>
      <c r="U5" s="743" t="s">
        <v>946</v>
      </c>
      <c r="V5" s="743"/>
      <c r="W5" s="743"/>
      <c r="X5" s="743"/>
      <c r="Y5" s="743"/>
      <c r="Z5" s="743"/>
      <c r="AA5" s="743"/>
      <c r="AB5" s="743"/>
      <c r="AC5" s="743"/>
      <c r="AD5" s="743"/>
      <c r="AE5" s="743"/>
      <c r="AF5" s="743"/>
      <c r="AG5" s="743"/>
      <c r="AH5" s="743"/>
      <c r="AI5" s="743"/>
      <c r="AJ5" s="743"/>
      <c r="AK5" s="743"/>
      <c r="AL5" s="743"/>
      <c r="AM5" s="743"/>
      <c r="AN5" s="743"/>
      <c r="AO5" s="743"/>
      <c r="AP5" s="746" t="s">
        <v>947</v>
      </c>
      <c r="AQ5" s="746"/>
      <c r="AR5" s="746"/>
      <c r="AS5" s="746"/>
      <c r="AT5" s="746"/>
      <c r="AU5" s="746"/>
      <c r="AV5" s="746"/>
      <c r="AW5" s="746" t="s">
        <v>947</v>
      </c>
      <c r="AX5" s="746"/>
      <c r="AY5" s="746"/>
      <c r="AZ5" s="746"/>
      <c r="BA5" s="746"/>
      <c r="BB5" s="746"/>
      <c r="BC5" s="746"/>
    </row>
    <row r="6" spans="2:55">
      <c r="E6" s="60"/>
      <c r="F6" s="60"/>
      <c r="I6" s="35"/>
      <c r="J6" s="35"/>
      <c r="K6" s="35"/>
      <c r="L6" s="35"/>
      <c r="M6" s="35"/>
      <c r="N6" s="35"/>
      <c r="U6" s="698"/>
      <c r="V6" s="698"/>
      <c r="W6" s="698"/>
      <c r="X6" s="698"/>
      <c r="Y6" s="699"/>
      <c r="Z6" s="699"/>
      <c r="AA6" s="699"/>
      <c r="AB6" s="698"/>
      <c r="AC6" s="698"/>
      <c r="AD6" s="698"/>
      <c r="AE6" s="698"/>
      <c r="AF6" s="699"/>
      <c r="AG6" s="699"/>
      <c r="AH6" s="699"/>
      <c r="AI6" s="698"/>
      <c r="AJ6" s="698"/>
      <c r="AK6" s="698"/>
      <c r="AL6" s="698"/>
      <c r="AM6" s="700"/>
      <c r="AN6" s="700"/>
      <c r="AO6" s="700"/>
      <c r="AP6" s="698"/>
      <c r="AQ6" s="698"/>
      <c r="AR6" s="698"/>
      <c r="AS6" s="698"/>
      <c r="AT6" s="700"/>
      <c r="AU6" s="700"/>
      <c r="AV6" s="700"/>
      <c r="AW6" s="698"/>
      <c r="AX6" s="698"/>
      <c r="AY6" s="698"/>
      <c r="AZ6" s="698"/>
      <c r="BA6" s="700"/>
      <c r="BB6" s="700"/>
      <c r="BC6" s="700"/>
    </row>
    <row r="7" spans="2:55" ht="15" customHeight="1">
      <c r="B7" s="3" t="s">
        <v>1048</v>
      </c>
      <c r="E7" s="60"/>
      <c r="F7" s="60"/>
      <c r="I7" s="35"/>
      <c r="J7" s="35"/>
      <c r="K7" s="35"/>
      <c r="L7" s="35"/>
      <c r="M7" s="35"/>
      <c r="N7" s="35"/>
      <c r="U7" s="747" t="s">
        <v>1049</v>
      </c>
      <c r="V7" s="748"/>
      <c r="W7" s="747" t="s">
        <v>1050</v>
      </c>
      <c r="X7" s="748"/>
      <c r="Y7" s="747" t="s">
        <v>1051</v>
      </c>
      <c r="Z7" s="748"/>
      <c r="AA7" s="749" t="s">
        <v>1052</v>
      </c>
      <c r="AB7" s="747" t="s">
        <v>1049</v>
      </c>
      <c r="AC7" s="748"/>
      <c r="AD7" s="747" t="s">
        <v>1050</v>
      </c>
      <c r="AE7" s="748"/>
      <c r="AF7" s="747" t="s">
        <v>1051</v>
      </c>
      <c r="AG7" s="748"/>
      <c r="AH7" s="749" t="s">
        <v>1052</v>
      </c>
      <c r="AI7" s="747" t="s">
        <v>1049</v>
      </c>
      <c r="AJ7" s="748"/>
      <c r="AK7" s="747" t="s">
        <v>1050</v>
      </c>
      <c r="AL7" s="748"/>
      <c r="AM7" s="747" t="s">
        <v>1051</v>
      </c>
      <c r="AN7" s="748"/>
      <c r="AO7" s="749" t="s">
        <v>1052</v>
      </c>
      <c r="AP7" s="744" t="s">
        <v>1049</v>
      </c>
      <c r="AQ7" s="745"/>
      <c r="AR7" s="744" t="s">
        <v>1050</v>
      </c>
      <c r="AS7" s="745"/>
      <c r="AT7" s="744" t="s">
        <v>1053</v>
      </c>
      <c r="AU7" s="745"/>
      <c r="AV7" s="751" t="s">
        <v>1052</v>
      </c>
      <c r="AW7" s="744" t="s">
        <v>1049</v>
      </c>
      <c r="AX7" s="745"/>
      <c r="AY7" s="744" t="s">
        <v>1050</v>
      </c>
      <c r="AZ7" s="745"/>
      <c r="BA7" s="744" t="s">
        <v>1053</v>
      </c>
      <c r="BB7" s="745"/>
      <c r="BC7" s="751" t="s">
        <v>1052</v>
      </c>
    </row>
    <row r="8" spans="2:55" ht="18" customHeight="1">
      <c r="B8" s="3"/>
      <c r="E8" s="60"/>
      <c r="F8" s="60"/>
      <c r="I8" s="35"/>
      <c r="J8" s="35"/>
      <c r="K8" s="35"/>
      <c r="L8" s="35"/>
      <c r="M8" s="35"/>
      <c r="N8" s="35"/>
      <c r="U8" s="214" t="s">
        <v>1054</v>
      </c>
      <c r="V8" s="214" t="s">
        <v>38</v>
      </c>
      <c r="W8" s="214" t="s">
        <v>1054</v>
      </c>
      <c r="X8" s="214" t="s">
        <v>38</v>
      </c>
      <c r="Y8" s="214" t="s">
        <v>1054</v>
      </c>
      <c r="Z8" s="214" t="s">
        <v>38</v>
      </c>
      <c r="AA8" s="750"/>
      <c r="AB8" s="214" t="s">
        <v>1054</v>
      </c>
      <c r="AC8" s="214" t="s">
        <v>38</v>
      </c>
      <c r="AD8" s="214" t="s">
        <v>1054</v>
      </c>
      <c r="AE8" s="214" t="s">
        <v>38</v>
      </c>
      <c r="AF8" s="214" t="s">
        <v>1054</v>
      </c>
      <c r="AG8" s="214" t="s">
        <v>38</v>
      </c>
      <c r="AH8" s="750"/>
      <c r="AI8" s="214" t="s">
        <v>1054</v>
      </c>
      <c r="AJ8" s="214" t="s">
        <v>38</v>
      </c>
      <c r="AK8" s="214" t="s">
        <v>1054</v>
      </c>
      <c r="AL8" s="214" t="s">
        <v>38</v>
      </c>
      <c r="AM8" s="214" t="s">
        <v>1054</v>
      </c>
      <c r="AN8" s="214" t="s">
        <v>38</v>
      </c>
      <c r="AO8" s="750"/>
      <c r="AP8" s="224" t="s">
        <v>1054</v>
      </c>
      <c r="AQ8" s="224" t="s">
        <v>38</v>
      </c>
      <c r="AR8" s="224" t="s">
        <v>1054</v>
      </c>
      <c r="AS8" s="224" t="s">
        <v>38</v>
      </c>
      <c r="AT8" s="224" t="s">
        <v>1054</v>
      </c>
      <c r="AU8" s="224" t="s">
        <v>38</v>
      </c>
      <c r="AV8" s="752"/>
      <c r="AW8" s="224" t="s">
        <v>1054</v>
      </c>
      <c r="AX8" s="224" t="s">
        <v>38</v>
      </c>
      <c r="AY8" s="224" t="s">
        <v>1054</v>
      </c>
      <c r="AZ8" s="224" t="s">
        <v>38</v>
      </c>
      <c r="BA8" s="224" t="s">
        <v>1054</v>
      </c>
      <c r="BB8" s="224" t="s">
        <v>38</v>
      </c>
      <c r="BC8" s="752"/>
    </row>
    <row r="9" spans="2:55" ht="72">
      <c r="B9" s="61" t="s">
        <v>29</v>
      </c>
      <c r="C9" s="61" t="s">
        <v>1055</v>
      </c>
      <c r="D9" s="61" t="s">
        <v>1056</v>
      </c>
      <c r="E9" s="201" t="s">
        <v>1057</v>
      </c>
      <c r="F9" s="61" t="s">
        <v>1058</v>
      </c>
      <c r="G9" s="178" t="s">
        <v>1059</v>
      </c>
      <c r="H9" s="178" t="s">
        <v>1060</v>
      </c>
      <c r="I9" s="178" t="s">
        <v>1061</v>
      </c>
      <c r="J9" s="178" t="s">
        <v>1062</v>
      </c>
      <c r="K9" s="178" t="s">
        <v>1063</v>
      </c>
      <c r="L9" s="178" t="s">
        <v>1064</v>
      </c>
      <c r="M9" s="178" t="s">
        <v>1065</v>
      </c>
      <c r="N9" s="178" t="s">
        <v>1066</v>
      </c>
      <c r="O9" s="178" t="s">
        <v>1067</v>
      </c>
      <c r="P9" s="178" t="s">
        <v>1068</v>
      </c>
      <c r="Q9" s="178" t="s">
        <v>1069</v>
      </c>
      <c r="R9" s="178" t="s">
        <v>1070</v>
      </c>
      <c r="S9" s="178" t="s">
        <v>1071</v>
      </c>
      <c r="T9" s="178" t="s">
        <v>127</v>
      </c>
      <c r="U9" s="753">
        <v>2019</v>
      </c>
      <c r="V9" s="754"/>
      <c r="W9" s="754"/>
      <c r="X9" s="754"/>
      <c r="Y9" s="754"/>
      <c r="Z9" s="754"/>
      <c r="AA9" s="755"/>
      <c r="AB9" s="753">
        <v>2020</v>
      </c>
      <c r="AC9" s="754"/>
      <c r="AD9" s="754"/>
      <c r="AE9" s="754"/>
      <c r="AF9" s="754"/>
      <c r="AG9" s="754"/>
      <c r="AH9" s="755"/>
      <c r="AI9" s="753">
        <v>2021</v>
      </c>
      <c r="AJ9" s="754"/>
      <c r="AK9" s="754"/>
      <c r="AL9" s="754"/>
      <c r="AM9" s="754"/>
      <c r="AN9" s="754"/>
      <c r="AO9" s="755"/>
      <c r="AP9" s="756">
        <v>2022</v>
      </c>
      <c r="AQ9" s="757"/>
      <c r="AR9" s="757"/>
      <c r="AS9" s="757"/>
      <c r="AT9" s="757"/>
      <c r="AU9" s="757"/>
      <c r="AV9" s="758"/>
      <c r="AW9" s="756">
        <v>2023</v>
      </c>
      <c r="AX9" s="757"/>
      <c r="AY9" s="757"/>
      <c r="AZ9" s="757"/>
      <c r="BA9" s="757"/>
      <c r="BB9" s="757"/>
      <c r="BC9" s="758"/>
    </row>
    <row r="10" spans="2:55" ht="28.5" customHeight="1">
      <c r="B10" s="202"/>
      <c r="C10" s="202"/>
      <c r="D10" s="202"/>
      <c r="E10" s="203"/>
      <c r="F10" s="202"/>
      <c r="G10" s="204"/>
      <c r="H10" s="204"/>
      <c r="I10" s="204"/>
      <c r="J10" s="204"/>
      <c r="K10" s="204"/>
      <c r="L10" s="204"/>
      <c r="M10" s="204"/>
      <c r="N10" s="204"/>
      <c r="O10" s="204"/>
      <c r="P10" s="204"/>
      <c r="Q10" s="204"/>
      <c r="R10" s="204"/>
      <c r="S10" s="204"/>
      <c r="T10" s="204"/>
      <c r="U10" s="215"/>
      <c r="V10" s="216"/>
      <c r="W10" s="216"/>
      <c r="X10" s="216"/>
      <c r="Y10" s="216"/>
      <c r="Z10" s="216"/>
      <c r="AA10" s="217"/>
      <c r="AB10" s="215"/>
      <c r="AC10" s="216"/>
      <c r="AD10" s="216"/>
      <c r="AE10" s="216"/>
      <c r="AF10" s="216"/>
      <c r="AG10" s="216"/>
      <c r="AH10" s="217"/>
      <c r="AI10" s="530"/>
      <c r="AJ10" s="531"/>
      <c r="AK10" s="531"/>
      <c r="AL10" s="531"/>
      <c r="AM10" s="531"/>
      <c r="AN10" s="531"/>
      <c r="AO10" s="532"/>
      <c r="AP10" s="533"/>
      <c r="AQ10" s="534"/>
      <c r="AR10" s="534"/>
      <c r="AS10" s="534"/>
      <c r="AT10" s="534"/>
      <c r="AU10" s="534"/>
      <c r="AV10" s="535"/>
      <c r="AW10" s="533"/>
      <c r="AX10" s="534"/>
      <c r="AY10" s="534"/>
      <c r="AZ10" s="534"/>
      <c r="BA10" s="534"/>
      <c r="BB10" s="534"/>
      <c r="BC10" s="535"/>
    </row>
    <row r="11" spans="2:55" ht="72">
      <c r="B11" s="30" t="s">
        <v>809</v>
      </c>
      <c r="C11" s="30" t="s">
        <v>1072</v>
      </c>
      <c r="D11" s="179" t="s">
        <v>1073</v>
      </c>
      <c r="E11" s="179" t="s">
        <v>1074</v>
      </c>
      <c r="F11" s="30"/>
      <c r="G11" s="147"/>
      <c r="H11" s="147"/>
      <c r="I11" s="147"/>
      <c r="J11" s="147" t="s">
        <v>259</v>
      </c>
      <c r="K11" s="147" t="s">
        <v>259</v>
      </c>
      <c r="L11" s="147" t="s">
        <v>259</v>
      </c>
      <c r="M11" s="147" t="s">
        <v>259</v>
      </c>
      <c r="N11" s="147" t="s">
        <v>259</v>
      </c>
      <c r="O11" s="147"/>
      <c r="P11" s="147"/>
      <c r="Q11" s="147"/>
      <c r="R11" s="147"/>
      <c r="S11" s="147"/>
      <c r="T11" s="147"/>
      <c r="U11" s="207"/>
      <c r="V11" s="207"/>
      <c r="W11" s="207"/>
      <c r="X11" s="207"/>
      <c r="Y11" s="208"/>
      <c r="Z11" s="208"/>
      <c r="AA11" s="209"/>
      <c r="AB11" s="207"/>
      <c r="AC11" s="207"/>
      <c r="AD11" s="207"/>
      <c r="AE11" s="207"/>
      <c r="AF11" s="208"/>
      <c r="AG11" s="208"/>
      <c r="AH11" s="209"/>
      <c r="AI11" s="207"/>
      <c r="AJ11" s="207"/>
      <c r="AK11" s="207"/>
      <c r="AL11" s="207"/>
      <c r="AM11" s="208"/>
      <c r="AN11" s="208"/>
      <c r="AO11" s="209"/>
      <c r="AP11" s="207"/>
      <c r="AQ11" s="207"/>
      <c r="AR11" s="207"/>
      <c r="AS11" s="207"/>
      <c r="AT11" s="209"/>
      <c r="AU11" s="209"/>
      <c r="AV11" s="209"/>
      <c r="AW11" s="207"/>
      <c r="AX11" s="207"/>
      <c r="AY11" s="207"/>
      <c r="AZ11" s="207"/>
      <c r="BA11" s="209"/>
      <c r="BB11" s="209"/>
      <c r="BC11" s="209"/>
    </row>
    <row r="12" spans="2:55" ht="43.15">
      <c r="B12" s="30" t="s">
        <v>809</v>
      </c>
      <c r="C12" s="30" t="s">
        <v>1072</v>
      </c>
      <c r="D12" s="179" t="s">
        <v>1075</v>
      </c>
      <c r="E12" s="179" t="s">
        <v>1076</v>
      </c>
      <c r="F12" s="30"/>
      <c r="G12" s="147"/>
      <c r="H12" s="147"/>
      <c r="I12" s="147"/>
      <c r="J12" s="147" t="s">
        <v>259</v>
      </c>
      <c r="K12" s="147" t="s">
        <v>259</v>
      </c>
      <c r="L12" s="147" t="s">
        <v>259</v>
      </c>
      <c r="M12" s="147" t="s">
        <v>259</v>
      </c>
      <c r="N12" s="147" t="s">
        <v>259</v>
      </c>
      <c r="O12" s="147"/>
      <c r="P12" s="147"/>
      <c r="Q12" s="147"/>
      <c r="R12" s="147"/>
      <c r="S12" s="147"/>
      <c r="T12" s="147"/>
      <c r="U12" s="207"/>
      <c r="V12" s="207"/>
      <c r="W12" s="207"/>
      <c r="X12" s="207"/>
      <c r="Y12" s="208"/>
      <c r="Z12" s="208"/>
      <c r="AA12" s="209"/>
      <c r="AB12" s="207"/>
      <c r="AC12" s="207"/>
      <c r="AD12" s="207"/>
      <c r="AE12" s="207"/>
      <c r="AF12" s="208"/>
      <c r="AG12" s="208"/>
      <c r="AH12" s="209"/>
      <c r="AI12" s="207"/>
      <c r="AJ12" s="207"/>
      <c r="AK12" s="207"/>
      <c r="AL12" s="207"/>
      <c r="AM12" s="208"/>
      <c r="AN12" s="208"/>
      <c r="AO12" s="209"/>
      <c r="AP12" s="207"/>
      <c r="AQ12" s="207"/>
      <c r="AR12" s="207"/>
      <c r="AS12" s="207"/>
      <c r="AT12" s="209"/>
      <c r="AU12" s="209"/>
      <c r="AV12" s="209"/>
      <c r="AW12" s="207"/>
      <c r="AX12" s="207"/>
      <c r="AY12" s="207"/>
      <c r="AZ12" s="207"/>
      <c r="BA12" s="209"/>
      <c r="BB12" s="209"/>
      <c r="BC12" s="209"/>
    </row>
    <row r="13" spans="2:55" ht="57.6">
      <c r="B13" s="30" t="s">
        <v>809</v>
      </c>
      <c r="C13" s="30" t="s">
        <v>1072</v>
      </c>
      <c r="D13" s="179" t="s">
        <v>1077</v>
      </c>
      <c r="E13" s="179" t="s">
        <v>1078</v>
      </c>
      <c r="F13" s="30"/>
      <c r="G13" s="147"/>
      <c r="H13" s="147"/>
      <c r="I13" s="147"/>
      <c r="J13" s="147" t="s">
        <v>259</v>
      </c>
      <c r="K13" s="147" t="s">
        <v>259</v>
      </c>
      <c r="L13" s="147" t="s">
        <v>259</v>
      </c>
      <c r="M13" s="147" t="s">
        <v>259</v>
      </c>
      <c r="N13" s="147" t="s">
        <v>259</v>
      </c>
      <c r="O13" s="147"/>
      <c r="P13" s="147"/>
      <c r="Q13" s="147"/>
      <c r="R13" s="147"/>
      <c r="S13" s="147"/>
      <c r="T13" s="147"/>
      <c r="U13" s="207"/>
      <c r="V13" s="207"/>
      <c r="W13" s="207"/>
      <c r="X13" s="207"/>
      <c r="Y13" s="208"/>
      <c r="Z13" s="208"/>
      <c r="AA13" s="209"/>
      <c r="AB13" s="207"/>
      <c r="AC13" s="207"/>
      <c r="AD13" s="207"/>
      <c r="AE13" s="207"/>
      <c r="AF13" s="208"/>
      <c r="AG13" s="208"/>
      <c r="AH13" s="209"/>
      <c r="AI13" s="207"/>
      <c r="AJ13" s="207"/>
      <c r="AK13" s="207"/>
      <c r="AL13" s="207"/>
      <c r="AM13" s="208"/>
      <c r="AN13" s="208"/>
      <c r="AO13" s="209"/>
      <c r="AP13" s="207"/>
      <c r="AQ13" s="207"/>
      <c r="AR13" s="207"/>
      <c r="AS13" s="207"/>
      <c r="AT13" s="209"/>
      <c r="AU13" s="209"/>
      <c r="AV13" s="209"/>
      <c r="AW13" s="207"/>
      <c r="AX13" s="207"/>
      <c r="AY13" s="207"/>
      <c r="AZ13" s="207"/>
      <c r="BA13" s="209"/>
      <c r="BB13" s="209"/>
      <c r="BC13" s="209"/>
    </row>
    <row r="14" spans="2:55" ht="43.15">
      <c r="B14" s="30" t="s">
        <v>809</v>
      </c>
      <c r="C14" s="30" t="s">
        <v>1072</v>
      </c>
      <c r="D14" s="179" t="s">
        <v>1079</v>
      </c>
      <c r="E14" s="179" t="s">
        <v>1080</v>
      </c>
      <c r="F14" s="30"/>
      <c r="G14" s="147"/>
      <c r="H14" s="147"/>
      <c r="I14" s="147"/>
      <c r="J14" s="147" t="s">
        <v>259</v>
      </c>
      <c r="K14" s="147" t="s">
        <v>259</v>
      </c>
      <c r="L14" s="147" t="s">
        <v>259</v>
      </c>
      <c r="M14" s="147" t="s">
        <v>259</v>
      </c>
      <c r="N14" s="147" t="s">
        <v>259</v>
      </c>
      <c r="O14" s="147"/>
      <c r="P14" s="147"/>
      <c r="Q14" s="147"/>
      <c r="R14" s="147"/>
      <c r="S14" s="147"/>
      <c r="T14" s="147"/>
      <c r="U14" s="207"/>
      <c r="V14" s="207"/>
      <c r="W14" s="207"/>
      <c r="X14" s="207"/>
      <c r="Y14" s="208"/>
      <c r="Z14" s="208"/>
      <c r="AA14" s="209"/>
      <c r="AB14" s="207"/>
      <c r="AC14" s="207"/>
      <c r="AD14" s="207"/>
      <c r="AE14" s="207"/>
      <c r="AF14" s="208"/>
      <c r="AG14" s="208"/>
      <c r="AH14" s="209"/>
      <c r="AI14" s="207"/>
      <c r="AJ14" s="207"/>
      <c r="AK14" s="207"/>
      <c r="AL14" s="207"/>
      <c r="AM14" s="208"/>
      <c r="AN14" s="208"/>
      <c r="AO14" s="209"/>
      <c r="AP14" s="207"/>
      <c r="AQ14" s="207"/>
      <c r="AR14" s="207"/>
      <c r="AS14" s="207"/>
      <c r="AT14" s="209"/>
      <c r="AU14" s="209"/>
      <c r="AV14" s="209"/>
      <c r="AW14" s="207"/>
      <c r="AX14" s="207"/>
      <c r="AY14" s="207"/>
      <c r="AZ14" s="207"/>
      <c r="BA14" s="209"/>
      <c r="BB14" s="209"/>
      <c r="BC14" s="209"/>
    </row>
    <row r="15" spans="2:55" ht="72">
      <c r="B15" s="30" t="s">
        <v>809</v>
      </c>
      <c r="C15" s="30" t="s">
        <v>1072</v>
      </c>
      <c r="D15" s="179" t="s">
        <v>1081</v>
      </c>
      <c r="E15" s="179" t="s">
        <v>1082</v>
      </c>
      <c r="F15" s="30"/>
      <c r="G15" s="147"/>
      <c r="H15" s="147"/>
      <c r="I15" s="147"/>
      <c r="J15" s="147" t="s">
        <v>259</v>
      </c>
      <c r="K15" s="147" t="s">
        <v>259</v>
      </c>
      <c r="L15" s="147" t="s">
        <v>259</v>
      </c>
      <c r="M15" s="147" t="s">
        <v>259</v>
      </c>
      <c r="N15" s="147" t="s">
        <v>259</v>
      </c>
      <c r="O15" s="147"/>
      <c r="P15" s="147"/>
      <c r="Q15" s="147"/>
      <c r="R15" s="147"/>
      <c r="S15" s="147"/>
      <c r="T15" s="147"/>
      <c r="U15" s="207"/>
      <c r="V15" s="207"/>
      <c r="W15" s="207"/>
      <c r="X15" s="207"/>
      <c r="Y15" s="208"/>
      <c r="Z15" s="208"/>
      <c r="AA15" s="209"/>
      <c r="AB15" s="207"/>
      <c r="AC15" s="207"/>
      <c r="AD15" s="207"/>
      <c r="AE15" s="207"/>
      <c r="AF15" s="208"/>
      <c r="AG15" s="208"/>
      <c r="AH15" s="209"/>
      <c r="AI15" s="207"/>
      <c r="AJ15" s="207"/>
      <c r="AK15" s="207"/>
      <c r="AL15" s="207"/>
      <c r="AM15" s="208"/>
      <c r="AN15" s="208"/>
      <c r="AO15" s="209"/>
      <c r="AP15" s="207"/>
      <c r="AQ15" s="207"/>
      <c r="AR15" s="207"/>
      <c r="AS15" s="207"/>
      <c r="AT15" s="209"/>
      <c r="AU15" s="209"/>
      <c r="AV15" s="209"/>
      <c r="AW15" s="207"/>
      <c r="AX15" s="207"/>
      <c r="AY15" s="207"/>
      <c r="AZ15" s="207"/>
      <c r="BA15" s="209"/>
      <c r="BB15" s="209"/>
      <c r="BC15" s="209"/>
    </row>
    <row r="16" spans="2:55" ht="28.9">
      <c r="B16" s="30" t="s">
        <v>809</v>
      </c>
      <c r="C16" s="30" t="s">
        <v>1083</v>
      </c>
      <c r="D16" s="179" t="s">
        <v>1084</v>
      </c>
      <c r="E16" s="179" t="s">
        <v>1085</v>
      </c>
      <c r="F16" s="30" t="s">
        <v>1086</v>
      </c>
      <c r="G16" s="147" t="s">
        <v>1087</v>
      </c>
      <c r="H16" s="147"/>
      <c r="I16" s="147">
        <v>2018</v>
      </c>
      <c r="J16" s="205">
        <v>1.2256520411778766</v>
      </c>
      <c r="K16" s="205">
        <v>0.5480559407638308</v>
      </c>
      <c r="L16" s="205" t="s">
        <v>259</v>
      </c>
      <c r="M16" s="205">
        <v>1.726335444044079</v>
      </c>
      <c r="N16" s="205">
        <v>1.5341029047201342</v>
      </c>
      <c r="O16" s="147"/>
      <c r="P16" s="147" t="s">
        <v>1088</v>
      </c>
      <c r="Q16" s="147"/>
      <c r="R16" s="147"/>
      <c r="S16" s="147"/>
      <c r="T16" s="147"/>
      <c r="U16" s="207">
        <v>4282</v>
      </c>
      <c r="V16" s="207">
        <v>4282</v>
      </c>
      <c r="W16" s="207">
        <v>1244.1383099999996</v>
      </c>
      <c r="X16" s="207">
        <v>1244.1383099999996</v>
      </c>
      <c r="Y16" s="208"/>
      <c r="Z16" s="208"/>
      <c r="AA16" s="209">
        <v>352</v>
      </c>
      <c r="AB16" s="207">
        <v>7508.8599399999976</v>
      </c>
      <c r="AC16" s="207">
        <v>7508.8599399999976</v>
      </c>
      <c r="AD16" s="207">
        <v>2073.4879499999997</v>
      </c>
      <c r="AE16" s="207">
        <v>2073.4879499999997</v>
      </c>
      <c r="AF16" s="208"/>
      <c r="AG16" s="208"/>
      <c r="AH16" s="209">
        <v>593</v>
      </c>
      <c r="AI16" s="207">
        <v>5607.2371600000006</v>
      </c>
      <c r="AJ16" s="207">
        <v>5607.2371600000006</v>
      </c>
      <c r="AK16" s="207">
        <v>2022.9986200000003</v>
      </c>
      <c r="AL16" s="207">
        <v>2022.9986200000003</v>
      </c>
      <c r="AM16" s="208"/>
      <c r="AN16" s="208"/>
      <c r="AO16" s="209">
        <v>406</v>
      </c>
      <c r="AP16" s="207">
        <v>3020.6941208255371</v>
      </c>
      <c r="AQ16" s="207">
        <v>3020.6941208255371</v>
      </c>
      <c r="AR16" s="207">
        <v>3369.2440000000001</v>
      </c>
      <c r="AS16" s="207">
        <v>3369.2440000000001</v>
      </c>
      <c r="AT16" s="209"/>
      <c r="AU16" s="209"/>
      <c r="AV16" s="209">
        <v>175</v>
      </c>
      <c r="AW16" s="207">
        <v>1445.426218230424</v>
      </c>
      <c r="AX16" s="207">
        <v>1445.426218230424</v>
      </c>
      <c r="AY16" s="207">
        <v>3394.1186851071252</v>
      </c>
      <c r="AZ16" s="207">
        <v>3394.1186851071252</v>
      </c>
      <c r="BA16" s="209"/>
      <c r="BB16" s="209"/>
      <c r="BC16" s="209">
        <v>95</v>
      </c>
    </row>
    <row r="17" spans="2:55">
      <c r="B17" s="30" t="s">
        <v>809</v>
      </c>
      <c r="C17" s="30" t="s">
        <v>1083</v>
      </c>
      <c r="D17" s="179" t="s">
        <v>1089</v>
      </c>
      <c r="E17" s="179" t="s">
        <v>1090</v>
      </c>
      <c r="F17" s="30" t="s">
        <v>1091</v>
      </c>
      <c r="G17" s="147"/>
      <c r="H17" s="147"/>
      <c r="I17" s="147">
        <v>2018</v>
      </c>
      <c r="J17" s="205" t="s">
        <v>259</v>
      </c>
      <c r="K17" s="205" t="s">
        <v>259</v>
      </c>
      <c r="L17" s="205" t="s">
        <v>259</v>
      </c>
      <c r="M17" s="205" t="s">
        <v>259</v>
      </c>
      <c r="N17" s="205" t="s">
        <v>259</v>
      </c>
      <c r="O17" s="147"/>
      <c r="P17" s="147" t="s">
        <v>1092</v>
      </c>
      <c r="Q17" s="147"/>
      <c r="R17" s="147"/>
      <c r="S17" s="147"/>
      <c r="T17" s="147"/>
      <c r="U17" s="207">
        <v>3445</v>
      </c>
      <c r="V17" s="207">
        <v>3445</v>
      </c>
      <c r="W17" s="207">
        <v>154.01957000000004</v>
      </c>
      <c r="X17" s="207">
        <v>154.01957000000004</v>
      </c>
      <c r="Y17" s="208"/>
      <c r="Z17" s="208"/>
      <c r="AA17" s="209">
        <v>60</v>
      </c>
      <c r="AB17" s="207">
        <v>260.40446000000009</v>
      </c>
      <c r="AC17" s="207">
        <v>260.40446000000009</v>
      </c>
      <c r="AD17" s="207">
        <v>215.18208999999999</v>
      </c>
      <c r="AE17" s="207">
        <v>215.18208999999999</v>
      </c>
      <c r="AF17" s="208"/>
      <c r="AG17" s="208"/>
      <c r="AH17" s="209">
        <v>60</v>
      </c>
      <c r="AI17" s="207">
        <v>8362.0962000000018</v>
      </c>
      <c r="AJ17" s="207">
        <v>8362.0962000000018</v>
      </c>
      <c r="AK17" s="207">
        <v>134.70771999999999</v>
      </c>
      <c r="AL17" s="207">
        <v>134.70771999999999</v>
      </c>
      <c r="AM17" s="208"/>
      <c r="AN17" s="208"/>
      <c r="AO17" s="209">
        <v>130</v>
      </c>
      <c r="AP17" s="207">
        <v>100</v>
      </c>
      <c r="AQ17" s="207">
        <v>100</v>
      </c>
      <c r="AR17" s="207">
        <v>299</v>
      </c>
      <c r="AS17" s="207">
        <v>299</v>
      </c>
      <c r="AT17" s="209"/>
      <c r="AU17" s="209"/>
      <c r="AV17" s="209"/>
      <c r="AW17" s="207"/>
      <c r="AX17" s="207"/>
      <c r="AY17" s="207">
        <v>294.14008745258258</v>
      </c>
      <c r="AZ17" s="207">
        <v>294.14008745258258</v>
      </c>
      <c r="BA17" s="209"/>
      <c r="BB17" s="209"/>
      <c r="BC17" s="209"/>
    </row>
    <row r="18" spans="2:55" ht="28.9">
      <c r="B18" s="30" t="s">
        <v>809</v>
      </c>
      <c r="C18" s="30" t="s">
        <v>1083</v>
      </c>
      <c r="D18" s="179" t="s">
        <v>1093</v>
      </c>
      <c r="E18" s="179" t="s">
        <v>1090</v>
      </c>
      <c r="F18" s="30" t="s">
        <v>1094</v>
      </c>
      <c r="G18" s="147" t="s">
        <v>1087</v>
      </c>
      <c r="H18" s="147"/>
      <c r="I18" s="147">
        <v>2018</v>
      </c>
      <c r="J18" s="205">
        <v>585.63980581723501</v>
      </c>
      <c r="K18" s="205">
        <v>599.90156771389775</v>
      </c>
      <c r="L18" s="205" t="s">
        <v>259</v>
      </c>
      <c r="M18" s="205">
        <v>551.72003224994239</v>
      </c>
      <c r="N18" s="205">
        <v>595.70846112868708</v>
      </c>
      <c r="O18" s="147"/>
      <c r="P18" s="147" t="s">
        <v>55</v>
      </c>
      <c r="Q18" s="147"/>
      <c r="R18" s="147"/>
      <c r="S18" s="147"/>
      <c r="T18" s="147"/>
      <c r="U18" s="207">
        <v>970</v>
      </c>
      <c r="V18" s="207">
        <v>970</v>
      </c>
      <c r="W18" s="207">
        <v>469.01582000000002</v>
      </c>
      <c r="X18" s="207">
        <v>469.01582000000002</v>
      </c>
      <c r="Y18" s="208"/>
      <c r="Z18" s="208"/>
      <c r="AA18" s="209">
        <v>91</v>
      </c>
      <c r="AB18" s="207">
        <v>94.086289999999991</v>
      </c>
      <c r="AC18" s="207">
        <v>94.086289999999991</v>
      </c>
      <c r="AD18" s="207">
        <v>2235.2265499999999</v>
      </c>
      <c r="AE18" s="207">
        <v>2235.2265499999999</v>
      </c>
      <c r="AF18" s="208"/>
      <c r="AG18" s="208"/>
      <c r="AH18" s="209">
        <v>5</v>
      </c>
      <c r="AI18" s="207"/>
      <c r="AJ18" s="207"/>
      <c r="AK18" s="207">
        <v>2993.7549600000002</v>
      </c>
      <c r="AL18" s="207">
        <v>2993.7549600000002</v>
      </c>
      <c r="AM18" s="208"/>
      <c r="AN18" s="208"/>
      <c r="AO18" s="209">
        <v>0</v>
      </c>
      <c r="AP18" s="207">
        <v>127.49999999999999</v>
      </c>
      <c r="AQ18" s="207">
        <v>127.49999999999999</v>
      </c>
      <c r="AR18" s="207">
        <v>3906</v>
      </c>
      <c r="AS18" s="207">
        <v>3906</v>
      </c>
      <c r="AT18" s="209"/>
      <c r="AU18" s="209"/>
      <c r="AV18" s="213" t="s">
        <v>1095</v>
      </c>
      <c r="AW18" s="207">
        <v>128.95838266567731</v>
      </c>
      <c r="AX18" s="207">
        <v>128.95838266567731</v>
      </c>
      <c r="AY18" s="207">
        <v>4403.8690550065103</v>
      </c>
      <c r="AZ18" s="207">
        <v>4403.8690550065103</v>
      </c>
      <c r="BA18" s="209"/>
      <c r="BB18" s="209"/>
      <c r="BC18" s="213" t="s">
        <v>1095</v>
      </c>
    </row>
    <row r="19" spans="2:55" ht="43.15">
      <c r="B19" s="30" t="s">
        <v>809</v>
      </c>
      <c r="C19" s="30" t="s">
        <v>1083</v>
      </c>
      <c r="D19" s="179" t="s">
        <v>1096</v>
      </c>
      <c r="E19" s="179" t="s">
        <v>1097</v>
      </c>
      <c r="F19" s="30"/>
      <c r="G19" s="147"/>
      <c r="H19" s="147"/>
      <c r="I19" s="147" t="s">
        <v>259</v>
      </c>
      <c r="J19" s="205" t="s">
        <v>259</v>
      </c>
      <c r="K19" s="205" t="s">
        <v>259</v>
      </c>
      <c r="L19" s="205" t="s">
        <v>259</v>
      </c>
      <c r="M19" s="205" t="s">
        <v>259</v>
      </c>
      <c r="N19" s="205" t="s">
        <v>259</v>
      </c>
      <c r="O19" s="147"/>
      <c r="P19" s="147" t="s">
        <v>55</v>
      </c>
      <c r="Q19" s="147"/>
      <c r="R19" s="147"/>
      <c r="S19" s="147"/>
      <c r="T19" s="147"/>
      <c r="U19" s="207"/>
      <c r="V19" s="207"/>
      <c r="W19" s="207"/>
      <c r="X19" s="207"/>
      <c r="Y19" s="208"/>
      <c r="Z19" s="208"/>
      <c r="AA19" s="209"/>
      <c r="AB19" s="207"/>
      <c r="AC19" s="207"/>
      <c r="AD19" s="207"/>
      <c r="AE19" s="207"/>
      <c r="AF19" s="208"/>
      <c r="AG19" s="208"/>
      <c r="AH19" s="209"/>
      <c r="AI19" s="207"/>
      <c r="AJ19" s="207"/>
      <c r="AK19" s="207"/>
      <c r="AL19" s="207"/>
      <c r="AM19" s="208"/>
      <c r="AN19" s="208"/>
      <c r="AO19" s="209"/>
      <c r="AP19" s="207"/>
      <c r="AQ19" s="207"/>
      <c r="AR19" s="207"/>
      <c r="AS19" s="207"/>
      <c r="AT19" s="209"/>
      <c r="AU19" s="209"/>
      <c r="AV19" s="209"/>
      <c r="AW19" s="207"/>
      <c r="AX19" s="207"/>
      <c r="AY19" s="207"/>
      <c r="AZ19" s="207"/>
      <c r="BA19" s="209"/>
      <c r="BB19" s="209"/>
      <c r="BC19" s="209"/>
    </row>
    <row r="20" spans="2:55" ht="28.9">
      <c r="B20" s="30" t="s">
        <v>809</v>
      </c>
      <c r="C20" s="30" t="s">
        <v>1083</v>
      </c>
      <c r="D20" s="179" t="s">
        <v>1098</v>
      </c>
      <c r="E20" s="179" t="s">
        <v>1099</v>
      </c>
      <c r="F20" s="30" t="s">
        <v>1100</v>
      </c>
      <c r="G20" s="147" t="s">
        <v>1087</v>
      </c>
      <c r="H20" s="147"/>
      <c r="I20" s="147">
        <v>2019</v>
      </c>
      <c r="J20" s="205">
        <v>104.65137721469115</v>
      </c>
      <c r="K20" s="205">
        <v>94.232214513988097</v>
      </c>
      <c r="L20" s="205" t="s">
        <v>259</v>
      </c>
      <c r="M20" s="205">
        <v>104.90881603541683</v>
      </c>
      <c r="N20" s="205">
        <v>113.95977558418018</v>
      </c>
      <c r="O20" s="147"/>
      <c r="P20" s="147" t="s">
        <v>55</v>
      </c>
      <c r="Q20" s="147"/>
      <c r="R20" s="147"/>
      <c r="S20" s="147"/>
      <c r="T20" s="147"/>
      <c r="U20" s="207"/>
      <c r="V20" s="207"/>
      <c r="W20" s="207">
        <v>870.71207000000004</v>
      </c>
      <c r="X20" s="207">
        <v>870.71207000000004</v>
      </c>
      <c r="Y20" s="208"/>
      <c r="Z20" s="208"/>
      <c r="AA20" s="209"/>
      <c r="AB20" s="207">
        <v>0</v>
      </c>
      <c r="AC20" s="207">
        <v>0</v>
      </c>
      <c r="AD20" s="207">
        <v>1635.9169099999999</v>
      </c>
      <c r="AE20" s="207">
        <v>1635.9169099999999</v>
      </c>
      <c r="AF20" s="208"/>
      <c r="AG20" s="208"/>
      <c r="AH20" s="209"/>
      <c r="AI20" s="207"/>
      <c r="AJ20" s="207"/>
      <c r="AK20" s="207">
        <v>2755.2892900000002</v>
      </c>
      <c r="AL20" s="207">
        <v>2755.2892900000002</v>
      </c>
      <c r="AM20" s="208"/>
      <c r="AN20" s="208"/>
      <c r="AO20" s="209"/>
      <c r="AP20" s="207"/>
      <c r="AQ20" s="207"/>
      <c r="AR20" s="207">
        <v>2872.8009999999999</v>
      </c>
      <c r="AS20" s="207">
        <v>2872.8009999999999</v>
      </c>
      <c r="AT20" s="209"/>
      <c r="AU20" s="209"/>
      <c r="AV20" s="209"/>
      <c r="AW20" s="207"/>
      <c r="AX20" s="207"/>
      <c r="AY20" s="207">
        <v>2850.4006828521101</v>
      </c>
      <c r="AZ20" s="207">
        <v>2850.4006828521101</v>
      </c>
      <c r="BA20" s="209"/>
      <c r="BB20" s="209"/>
      <c r="BC20" s="209"/>
    </row>
    <row r="21" spans="2:55" ht="28.9">
      <c r="B21" s="30" t="s">
        <v>809</v>
      </c>
      <c r="C21" s="30" t="s">
        <v>1083</v>
      </c>
      <c r="D21" s="179" t="s">
        <v>1101</v>
      </c>
      <c r="E21" s="179" t="s">
        <v>1102</v>
      </c>
      <c r="F21" s="30"/>
      <c r="G21" s="147"/>
      <c r="H21" s="147"/>
      <c r="I21" s="147"/>
      <c r="J21" s="205" t="s">
        <v>259</v>
      </c>
      <c r="K21" s="205" t="s">
        <v>259</v>
      </c>
      <c r="L21" s="205" t="s">
        <v>259</v>
      </c>
      <c r="M21" s="205" t="s">
        <v>259</v>
      </c>
      <c r="N21" s="205" t="s">
        <v>259</v>
      </c>
      <c r="O21" s="147"/>
      <c r="P21" s="147"/>
      <c r="Q21" s="147"/>
      <c r="R21" s="147"/>
      <c r="S21" s="147"/>
      <c r="T21" s="147"/>
      <c r="U21" s="207"/>
      <c r="V21" s="207"/>
      <c r="W21" s="207"/>
      <c r="X21" s="207"/>
      <c r="Y21" s="208"/>
      <c r="Z21" s="208"/>
      <c r="AA21" s="209"/>
      <c r="AB21" s="207"/>
      <c r="AC21" s="207"/>
      <c r="AD21" s="207"/>
      <c r="AE21" s="207"/>
      <c r="AF21" s="208"/>
      <c r="AG21" s="208"/>
      <c r="AH21" s="209"/>
      <c r="AI21" s="207"/>
      <c r="AJ21" s="207"/>
      <c r="AK21" s="207"/>
      <c r="AL21" s="207"/>
      <c r="AM21" s="208"/>
      <c r="AN21" s="208"/>
      <c r="AO21" s="209"/>
      <c r="AP21" s="207"/>
      <c r="AQ21" s="207"/>
      <c r="AR21" s="207"/>
      <c r="AS21" s="207"/>
      <c r="AT21" s="209"/>
      <c r="AU21" s="209"/>
      <c r="AV21" s="209"/>
      <c r="AW21" s="207"/>
      <c r="AX21" s="207"/>
      <c r="AY21" s="207"/>
      <c r="AZ21" s="207"/>
      <c r="BA21" s="209"/>
      <c r="BB21" s="209"/>
      <c r="BC21" s="209"/>
    </row>
    <row r="22" spans="2:55" ht="28.9">
      <c r="B22" s="30" t="s">
        <v>809</v>
      </c>
      <c r="C22" s="30" t="s">
        <v>1083</v>
      </c>
      <c r="D22" s="179" t="s">
        <v>1103</v>
      </c>
      <c r="E22" s="179" t="s">
        <v>1102</v>
      </c>
      <c r="F22" s="30"/>
      <c r="G22" s="147"/>
      <c r="H22" s="147"/>
      <c r="I22" s="147">
        <v>2019</v>
      </c>
      <c r="J22" s="205" t="s">
        <v>259</v>
      </c>
      <c r="K22" s="205" t="s">
        <v>259</v>
      </c>
      <c r="L22" s="205" t="s">
        <v>259</v>
      </c>
      <c r="M22" s="205" t="s">
        <v>259</v>
      </c>
      <c r="N22" s="205" t="s">
        <v>259</v>
      </c>
      <c r="O22" s="147"/>
      <c r="P22" s="147" t="s">
        <v>1104</v>
      </c>
      <c r="Q22" s="147"/>
      <c r="R22" s="147"/>
      <c r="S22" s="147"/>
      <c r="T22" s="147"/>
      <c r="U22" s="207"/>
      <c r="V22" s="207"/>
      <c r="W22" s="207"/>
      <c r="X22" s="207"/>
      <c r="Y22" s="208"/>
      <c r="Z22" s="208"/>
      <c r="AA22" s="209"/>
      <c r="AB22" s="207"/>
      <c r="AC22" s="207"/>
      <c r="AD22" s="207"/>
      <c r="AE22" s="207"/>
      <c r="AF22" s="208"/>
      <c r="AG22" s="208"/>
      <c r="AH22" s="209"/>
      <c r="AI22" s="207"/>
      <c r="AJ22" s="207"/>
      <c r="AK22" s="207"/>
      <c r="AL22" s="207"/>
      <c r="AM22" s="208"/>
      <c r="AN22" s="208"/>
      <c r="AO22" s="209"/>
      <c r="AP22" s="207"/>
      <c r="AQ22" s="207"/>
      <c r="AR22" s="207"/>
      <c r="AS22" s="207"/>
      <c r="AT22" s="209"/>
      <c r="AU22" s="209"/>
      <c r="AV22" s="209"/>
      <c r="AW22" s="207"/>
      <c r="AX22" s="207"/>
      <c r="AY22" s="207"/>
      <c r="AZ22" s="207"/>
      <c r="BA22" s="209"/>
      <c r="BB22" s="209"/>
      <c r="BC22" s="209"/>
    </row>
    <row r="23" spans="2:55" ht="28.9">
      <c r="B23" s="30" t="s">
        <v>809</v>
      </c>
      <c r="C23" s="30" t="s">
        <v>1083</v>
      </c>
      <c r="D23" s="179" t="s">
        <v>1105</v>
      </c>
      <c r="E23" s="179" t="s">
        <v>1102</v>
      </c>
      <c r="F23" s="30"/>
      <c r="G23" s="147"/>
      <c r="H23" s="147"/>
      <c r="I23" s="147">
        <v>2020</v>
      </c>
      <c r="J23" s="205" t="s">
        <v>259</v>
      </c>
      <c r="K23" s="205" t="s">
        <v>259</v>
      </c>
      <c r="L23" s="205" t="s">
        <v>259</v>
      </c>
      <c r="M23" s="205" t="s">
        <v>259</v>
      </c>
      <c r="N23" s="205" t="s">
        <v>259</v>
      </c>
      <c r="O23" s="147"/>
      <c r="P23" s="147" t="s">
        <v>1106</v>
      </c>
      <c r="Q23" s="147"/>
      <c r="R23" s="147"/>
      <c r="S23" s="147"/>
      <c r="T23" s="147"/>
      <c r="U23" s="207"/>
      <c r="V23" s="207"/>
      <c r="W23" s="207"/>
      <c r="X23" s="207"/>
      <c r="Y23" s="208"/>
      <c r="Z23" s="208"/>
      <c r="AA23" s="209"/>
      <c r="AB23" s="207"/>
      <c r="AC23" s="207"/>
      <c r="AD23" s="207"/>
      <c r="AE23" s="207"/>
      <c r="AF23" s="208"/>
      <c r="AG23" s="208"/>
      <c r="AH23" s="209"/>
      <c r="AI23" s="207"/>
      <c r="AJ23" s="207"/>
      <c r="AK23" s="207"/>
      <c r="AL23" s="207"/>
      <c r="AM23" s="208"/>
      <c r="AN23" s="208"/>
      <c r="AO23" s="209"/>
      <c r="AP23" s="207"/>
      <c r="AQ23" s="207"/>
      <c r="AR23" s="207"/>
      <c r="AS23" s="207"/>
      <c r="AT23" s="209"/>
      <c r="AU23" s="209"/>
      <c r="AV23" s="209"/>
      <c r="AW23" s="207"/>
      <c r="AX23" s="207"/>
      <c r="AY23" s="207"/>
      <c r="AZ23" s="207"/>
      <c r="BA23" s="209"/>
      <c r="BB23" s="209"/>
      <c r="BC23" s="209"/>
    </row>
    <row r="24" spans="2:55" ht="28.9">
      <c r="B24" s="30" t="s">
        <v>809</v>
      </c>
      <c r="C24" s="30" t="s">
        <v>1083</v>
      </c>
      <c r="D24" s="179" t="s">
        <v>1107</v>
      </c>
      <c r="E24" s="179" t="s">
        <v>1102</v>
      </c>
      <c r="F24" s="30"/>
      <c r="G24" s="147"/>
      <c r="H24" s="147"/>
      <c r="I24" s="147"/>
      <c r="J24" s="205" t="s">
        <v>259</v>
      </c>
      <c r="K24" s="205" t="s">
        <v>259</v>
      </c>
      <c r="L24" s="205" t="s">
        <v>259</v>
      </c>
      <c r="M24" s="205" t="s">
        <v>259</v>
      </c>
      <c r="N24" s="205" t="s">
        <v>259</v>
      </c>
      <c r="O24" s="147"/>
      <c r="P24" s="147" t="s">
        <v>1106</v>
      </c>
      <c r="Q24" s="147"/>
      <c r="R24" s="147"/>
      <c r="S24" s="147"/>
      <c r="T24" s="147"/>
      <c r="U24" s="207"/>
      <c r="V24" s="207"/>
      <c r="W24" s="207"/>
      <c r="X24" s="207"/>
      <c r="Y24" s="208"/>
      <c r="Z24" s="208"/>
      <c r="AA24" s="209"/>
      <c r="AB24" s="207"/>
      <c r="AC24" s="207"/>
      <c r="AD24" s="207"/>
      <c r="AE24" s="207"/>
      <c r="AF24" s="208"/>
      <c r="AG24" s="208">
        <v>14000</v>
      </c>
      <c r="AH24" s="209"/>
      <c r="AI24" s="207"/>
      <c r="AJ24" s="207"/>
      <c r="AK24" s="207"/>
      <c r="AL24" s="207"/>
      <c r="AM24" s="208"/>
      <c r="AN24" s="208"/>
      <c r="AO24" s="209"/>
      <c r="AP24" s="207"/>
      <c r="AQ24" s="207"/>
      <c r="AR24" s="207"/>
      <c r="AS24" s="207"/>
      <c r="AT24" s="209"/>
      <c r="AU24" s="209"/>
      <c r="AV24" s="209"/>
      <c r="AW24" s="207"/>
      <c r="AX24" s="207"/>
      <c r="AY24" s="207"/>
      <c r="AZ24" s="207"/>
      <c r="BA24" s="209"/>
      <c r="BB24" s="209"/>
      <c r="BC24" s="209"/>
    </row>
    <row r="25" spans="2:55" ht="43.15">
      <c r="B25" s="30" t="s">
        <v>809</v>
      </c>
      <c r="C25" s="30" t="s">
        <v>1083</v>
      </c>
      <c r="D25" s="179" t="s">
        <v>1108</v>
      </c>
      <c r="E25" s="179" t="s">
        <v>1109</v>
      </c>
      <c r="F25" s="30" t="s">
        <v>1110</v>
      </c>
      <c r="G25" s="147" t="s">
        <v>1087</v>
      </c>
      <c r="H25" s="147"/>
      <c r="I25" s="147">
        <v>2018</v>
      </c>
      <c r="J25" s="205">
        <v>114.52389794482262</v>
      </c>
      <c r="K25" s="205">
        <v>103.12182032707763</v>
      </c>
      <c r="L25" s="205" t="s">
        <v>259</v>
      </c>
      <c r="M25" s="205">
        <v>114.80562283002251</v>
      </c>
      <c r="N25" s="205">
        <v>124.71042480447548</v>
      </c>
      <c r="O25" s="147"/>
      <c r="P25" s="147" t="s">
        <v>55</v>
      </c>
      <c r="Q25" s="147"/>
      <c r="R25" s="147"/>
      <c r="S25" s="147"/>
      <c r="T25" s="147"/>
      <c r="U25" s="207">
        <v>6486.7030000000004</v>
      </c>
      <c r="V25" s="207">
        <v>6486.7030000000004</v>
      </c>
      <c r="W25" s="207">
        <v>1384.33141</v>
      </c>
      <c r="X25" s="207">
        <v>1384.33141</v>
      </c>
      <c r="Y25" s="208"/>
      <c r="Z25" s="208"/>
      <c r="AA25" s="209"/>
      <c r="AB25" s="207">
        <v>4105.9963099999995</v>
      </c>
      <c r="AC25" s="207">
        <v>4105.9963099999995</v>
      </c>
      <c r="AD25" s="207">
        <v>1657.6792699999999</v>
      </c>
      <c r="AE25" s="207">
        <v>1657.6792699999999</v>
      </c>
      <c r="AF25" s="208"/>
      <c r="AG25" s="208"/>
      <c r="AH25" s="209"/>
      <c r="AI25" s="207">
        <v>3500.3804900000005</v>
      </c>
      <c r="AJ25" s="207">
        <v>3500.3804900000005</v>
      </c>
      <c r="AK25" s="207">
        <v>3014.4563600000001</v>
      </c>
      <c r="AL25" s="207">
        <v>3014.4563600000001</v>
      </c>
      <c r="AM25" s="208"/>
      <c r="AN25" s="208"/>
      <c r="AO25" s="213" t="s">
        <v>1111</v>
      </c>
      <c r="AP25" s="207">
        <v>703</v>
      </c>
      <c r="AQ25" s="207">
        <v>703</v>
      </c>
      <c r="AR25" s="207">
        <v>3234.7139999999999</v>
      </c>
      <c r="AS25" s="207">
        <v>3234.7139999999999</v>
      </c>
      <c r="AT25" s="209"/>
      <c r="AU25" s="209"/>
      <c r="AV25" s="213" t="s">
        <v>1112</v>
      </c>
      <c r="AW25" s="207"/>
      <c r="AX25" s="207"/>
      <c r="AY25" s="207">
        <v>2748.8362346519048</v>
      </c>
      <c r="AZ25" s="207">
        <v>2748.8362346519048</v>
      </c>
      <c r="BA25" s="209"/>
      <c r="BB25" s="209"/>
      <c r="BC25" s="225" t="s">
        <v>1113</v>
      </c>
    </row>
    <row r="26" spans="2:55" ht="43.15">
      <c r="B26" s="30" t="s">
        <v>809</v>
      </c>
      <c r="C26" s="30" t="s">
        <v>1083</v>
      </c>
      <c r="D26" s="179" t="s">
        <v>1114</v>
      </c>
      <c r="E26" s="179" t="s">
        <v>1115</v>
      </c>
      <c r="F26" s="30"/>
      <c r="G26" s="147"/>
      <c r="H26" s="147"/>
      <c r="I26" s="147">
        <v>2018</v>
      </c>
      <c r="J26" s="205" t="s">
        <v>259</v>
      </c>
      <c r="K26" s="205" t="s">
        <v>259</v>
      </c>
      <c r="L26" s="205" t="s">
        <v>259</v>
      </c>
      <c r="M26" s="205" t="s">
        <v>259</v>
      </c>
      <c r="N26" s="205" t="s">
        <v>259</v>
      </c>
      <c r="O26" s="147"/>
      <c r="P26" s="147" t="s">
        <v>1092</v>
      </c>
      <c r="Q26" s="147"/>
      <c r="R26" s="147"/>
      <c r="S26" s="147"/>
      <c r="T26" s="147"/>
      <c r="U26" s="207"/>
      <c r="V26" s="207"/>
      <c r="W26" s="207"/>
      <c r="X26" s="207"/>
      <c r="Y26" s="208"/>
      <c r="Z26" s="208"/>
      <c r="AA26" s="209"/>
      <c r="AB26" s="207"/>
      <c r="AC26" s="207"/>
      <c r="AD26" s="207"/>
      <c r="AE26" s="207"/>
      <c r="AF26" s="208"/>
      <c r="AG26" s="208">
        <v>14000</v>
      </c>
      <c r="AH26" s="209"/>
      <c r="AI26" s="207"/>
      <c r="AJ26" s="207"/>
      <c r="AK26" s="207"/>
      <c r="AL26" s="207"/>
      <c r="AM26" s="208"/>
      <c r="AN26" s="208"/>
      <c r="AO26" s="209"/>
      <c r="AP26" s="207"/>
      <c r="AQ26" s="207"/>
      <c r="AR26" s="207"/>
      <c r="AS26" s="207"/>
      <c r="AT26" s="209"/>
      <c r="AU26" s="209"/>
      <c r="AV26" s="209"/>
      <c r="AW26" s="207"/>
      <c r="AX26" s="207"/>
      <c r="AY26" s="207"/>
      <c r="AZ26" s="207"/>
      <c r="BA26" s="209"/>
      <c r="BB26" s="209"/>
      <c r="BC26" s="209"/>
    </row>
    <row r="27" spans="2:55" ht="43.15">
      <c r="B27" s="30" t="s">
        <v>809</v>
      </c>
      <c r="C27" s="30" t="s">
        <v>1083</v>
      </c>
      <c r="D27" s="179" t="s">
        <v>1114</v>
      </c>
      <c r="E27" s="179" t="s">
        <v>1115</v>
      </c>
      <c r="F27" s="30"/>
      <c r="G27" s="147"/>
      <c r="H27" s="147"/>
      <c r="I27" s="147"/>
      <c r="J27" s="205" t="s">
        <v>259</v>
      </c>
      <c r="K27" s="205" t="s">
        <v>259</v>
      </c>
      <c r="L27" s="205" t="s">
        <v>259</v>
      </c>
      <c r="M27" s="205" t="s">
        <v>259</v>
      </c>
      <c r="N27" s="205" t="s">
        <v>259</v>
      </c>
      <c r="O27" s="147"/>
      <c r="P27" s="147" t="s">
        <v>1104</v>
      </c>
      <c r="Q27" s="147"/>
      <c r="R27" s="147"/>
      <c r="S27" s="147"/>
      <c r="T27" s="147"/>
      <c r="U27" s="207"/>
      <c r="V27" s="207"/>
      <c r="W27" s="207"/>
      <c r="X27" s="207"/>
      <c r="Y27" s="208"/>
      <c r="Z27" s="208"/>
      <c r="AA27" s="209"/>
      <c r="AB27" s="207"/>
      <c r="AC27" s="207"/>
      <c r="AD27" s="207"/>
      <c r="AE27" s="207"/>
      <c r="AF27" s="208"/>
      <c r="AG27" s="208">
        <v>14000</v>
      </c>
      <c r="AH27" s="209"/>
      <c r="AI27" s="207"/>
      <c r="AJ27" s="207"/>
      <c r="AK27" s="207"/>
      <c r="AL27" s="207"/>
      <c r="AM27" s="208"/>
      <c r="AN27" s="208"/>
      <c r="AO27" s="209"/>
      <c r="AP27" s="207"/>
      <c r="AQ27" s="207"/>
      <c r="AR27" s="207"/>
      <c r="AS27" s="207"/>
      <c r="AT27" s="209"/>
      <c r="AU27" s="209"/>
      <c r="AV27" s="209"/>
      <c r="AW27" s="207"/>
      <c r="AX27" s="207"/>
      <c r="AY27" s="207"/>
      <c r="AZ27" s="207"/>
      <c r="BA27" s="209"/>
      <c r="BB27" s="209"/>
      <c r="BC27" s="209"/>
    </row>
    <row r="28" spans="2:55" ht="43.15">
      <c r="B28" s="30" t="s">
        <v>1116</v>
      </c>
      <c r="C28" s="30" t="s">
        <v>1117</v>
      </c>
      <c r="D28" s="179" t="s">
        <v>1118</v>
      </c>
      <c r="E28" s="179" t="s">
        <v>1119</v>
      </c>
      <c r="F28" s="30"/>
      <c r="G28" s="147"/>
      <c r="H28" s="147"/>
      <c r="I28" s="147" t="s">
        <v>55</v>
      </c>
      <c r="J28" s="205" t="s">
        <v>259</v>
      </c>
      <c r="K28" s="205" t="s">
        <v>259</v>
      </c>
      <c r="L28" s="205" t="s">
        <v>259</v>
      </c>
      <c r="M28" s="205" t="s">
        <v>259</v>
      </c>
      <c r="N28" s="205" t="s">
        <v>259</v>
      </c>
      <c r="O28" s="147"/>
      <c r="P28" s="147" t="s">
        <v>55</v>
      </c>
      <c r="Q28" s="147"/>
      <c r="R28" s="147"/>
      <c r="S28" s="147"/>
      <c r="T28" s="147" t="s">
        <v>1120</v>
      </c>
      <c r="U28" s="207"/>
      <c r="V28" s="207"/>
      <c r="W28" s="207"/>
      <c r="X28" s="207"/>
      <c r="Y28" s="208"/>
      <c r="Z28" s="208"/>
      <c r="AA28" s="209"/>
      <c r="AB28" s="207"/>
      <c r="AC28" s="207"/>
      <c r="AD28" s="207"/>
      <c r="AE28" s="207"/>
      <c r="AF28" s="208"/>
      <c r="AG28" s="208"/>
      <c r="AH28" s="209"/>
      <c r="AI28" s="207"/>
      <c r="AJ28" s="207"/>
      <c r="AK28" s="207"/>
      <c r="AL28" s="207"/>
      <c r="AM28" s="208"/>
      <c r="AN28" s="208"/>
      <c r="AO28" s="209"/>
      <c r="AP28" s="207"/>
      <c r="AQ28" s="207"/>
      <c r="AR28" s="207"/>
      <c r="AS28" s="207"/>
      <c r="AT28" s="209"/>
      <c r="AU28" s="209"/>
      <c r="AV28" s="209"/>
      <c r="AW28" s="207"/>
      <c r="AX28" s="207"/>
      <c r="AY28" s="207"/>
      <c r="AZ28" s="207"/>
      <c r="BA28" s="209"/>
      <c r="BB28" s="209"/>
      <c r="BC28" s="209"/>
    </row>
    <row r="29" spans="2:55" ht="43.15">
      <c r="B29" s="30" t="s">
        <v>1116</v>
      </c>
      <c r="C29" s="30" t="s">
        <v>1117</v>
      </c>
      <c r="D29" s="179" t="s">
        <v>1121</v>
      </c>
      <c r="E29" s="179" t="s">
        <v>1122</v>
      </c>
      <c r="F29" s="30" t="s">
        <v>1123</v>
      </c>
      <c r="G29" s="147" t="s">
        <v>1124</v>
      </c>
      <c r="H29" s="147" t="s">
        <v>1125</v>
      </c>
      <c r="I29" s="147">
        <v>2018</v>
      </c>
      <c r="J29" s="205">
        <v>17872.881629423711</v>
      </c>
      <c r="K29" s="205" t="s">
        <v>259</v>
      </c>
      <c r="L29" s="205" t="s">
        <v>259</v>
      </c>
      <c r="M29" s="205">
        <v>14360.751051960549</v>
      </c>
      <c r="N29" s="205">
        <v>20374.152665220201</v>
      </c>
      <c r="O29" s="147"/>
      <c r="P29" s="147" t="s">
        <v>1088</v>
      </c>
      <c r="Q29" s="147"/>
      <c r="R29" s="147"/>
      <c r="S29" s="147"/>
      <c r="T29" s="147"/>
      <c r="U29" s="207">
        <v>839</v>
      </c>
      <c r="V29" s="207">
        <v>839</v>
      </c>
      <c r="W29" s="207">
        <v>419.7767200000003</v>
      </c>
      <c r="X29" s="207">
        <v>419.7767200000003</v>
      </c>
      <c r="Y29" s="208"/>
      <c r="Z29" s="208"/>
      <c r="AA29" s="209">
        <v>156</v>
      </c>
      <c r="AB29" s="207">
        <v>9785.6956200000186</v>
      </c>
      <c r="AC29" s="207">
        <v>9785.6956200000186</v>
      </c>
      <c r="AD29" s="207">
        <v>-9.2987799999997414</v>
      </c>
      <c r="AE29" s="207">
        <v>-9.2987799999997414</v>
      </c>
      <c r="AF29" s="208"/>
      <c r="AG29" s="208"/>
      <c r="AH29" s="209">
        <v>109</v>
      </c>
      <c r="AI29" s="207">
        <v>5152.9578100000026</v>
      </c>
      <c r="AJ29" s="207">
        <v>5152.9578100000026</v>
      </c>
      <c r="AK29" s="207">
        <v>13.647239999999998</v>
      </c>
      <c r="AL29" s="207">
        <v>13.647239999999998</v>
      </c>
      <c r="AM29" s="208"/>
      <c r="AN29" s="208"/>
      <c r="AO29" s="209">
        <v>95</v>
      </c>
      <c r="AP29" s="207">
        <v>10193.032797297288</v>
      </c>
      <c r="AQ29" s="207">
        <v>10193.032797297288</v>
      </c>
      <c r="AR29" s="207"/>
      <c r="AS29" s="207"/>
      <c r="AT29" s="209"/>
      <c r="AU29" s="209"/>
      <c r="AV29" s="209">
        <v>125</v>
      </c>
      <c r="AW29" s="207">
        <v>3312.2523023332192</v>
      </c>
      <c r="AX29" s="207">
        <v>3312.2523023332192</v>
      </c>
      <c r="AY29" s="207">
        <v>3522.5413697919844</v>
      </c>
      <c r="AZ29" s="207">
        <v>3522.5413697919844</v>
      </c>
      <c r="BA29" s="209"/>
      <c r="BB29" s="209"/>
      <c r="BC29" s="209">
        <v>114</v>
      </c>
    </row>
    <row r="30" spans="2:55" ht="129.6">
      <c r="B30" s="30" t="s">
        <v>1116</v>
      </c>
      <c r="C30" s="30" t="s">
        <v>1117</v>
      </c>
      <c r="D30" s="179" t="s">
        <v>1126</v>
      </c>
      <c r="E30" s="179" t="s">
        <v>1127</v>
      </c>
      <c r="F30" s="30" t="s">
        <v>1128</v>
      </c>
      <c r="G30" s="147" t="s">
        <v>1125</v>
      </c>
      <c r="H30" s="147" t="s">
        <v>1129</v>
      </c>
      <c r="I30" s="147">
        <v>2018</v>
      </c>
      <c r="J30" s="205" t="s">
        <v>1130</v>
      </c>
      <c r="K30" s="205" t="s">
        <v>259</v>
      </c>
      <c r="L30" s="205" t="s">
        <v>259</v>
      </c>
      <c r="M30" s="205" t="s">
        <v>1131</v>
      </c>
      <c r="N30" s="205" t="s">
        <v>1132</v>
      </c>
      <c r="O30" s="147"/>
      <c r="P30" s="147" t="s">
        <v>1088</v>
      </c>
      <c r="Q30" s="147"/>
      <c r="R30" s="147"/>
      <c r="S30" s="147"/>
      <c r="T30" s="147" t="s">
        <v>1133</v>
      </c>
      <c r="U30" s="207">
        <v>239911</v>
      </c>
      <c r="V30" s="207">
        <v>239911</v>
      </c>
      <c r="W30" s="207">
        <v>0</v>
      </c>
      <c r="X30" s="207">
        <v>0</v>
      </c>
      <c r="Y30" s="208"/>
      <c r="Z30" s="208"/>
      <c r="AA30" s="209">
        <v>372</v>
      </c>
      <c r="AB30" s="207">
        <v>546151.28901999374</v>
      </c>
      <c r="AC30" s="207">
        <v>546151.28901999374</v>
      </c>
      <c r="AD30" s="207">
        <v>0</v>
      </c>
      <c r="AE30" s="207">
        <v>0</v>
      </c>
      <c r="AF30" s="208"/>
      <c r="AG30" s="208"/>
      <c r="AH30" s="209">
        <v>982</v>
      </c>
      <c r="AI30" s="207">
        <v>897599.92501000641</v>
      </c>
      <c r="AJ30" s="207">
        <v>897599.92501000641</v>
      </c>
      <c r="AK30" s="207">
        <v>544.92796999999996</v>
      </c>
      <c r="AL30" s="207">
        <v>544.92796999999996</v>
      </c>
      <c r="AM30" s="208"/>
      <c r="AN30" s="208"/>
      <c r="AO30" s="209">
        <v>1503</v>
      </c>
      <c r="AP30" s="207">
        <v>719109.56699999992</v>
      </c>
      <c r="AQ30" s="207">
        <v>719109.56699999992</v>
      </c>
      <c r="AR30" s="207">
        <v>1450</v>
      </c>
      <c r="AS30" s="207">
        <v>1450</v>
      </c>
      <c r="AT30" s="209"/>
      <c r="AU30" s="209"/>
      <c r="AV30" s="209">
        <v>1250</v>
      </c>
      <c r="AW30" s="207">
        <v>765804.93582219421</v>
      </c>
      <c r="AX30" s="207">
        <v>765804.93582219421</v>
      </c>
      <c r="AY30" s="207">
        <v>857.08879997679787</v>
      </c>
      <c r="AZ30" s="207">
        <v>857.08879997679787</v>
      </c>
      <c r="BA30" s="209"/>
      <c r="BB30" s="209"/>
      <c r="BC30" s="209">
        <v>1250</v>
      </c>
    </row>
    <row r="31" spans="2:55">
      <c r="B31" s="30" t="s">
        <v>1116</v>
      </c>
      <c r="C31" s="30" t="s">
        <v>1117</v>
      </c>
      <c r="D31" s="179" t="s">
        <v>1134</v>
      </c>
      <c r="E31" s="179" t="s">
        <v>1127</v>
      </c>
      <c r="F31" s="30" t="s">
        <v>1135</v>
      </c>
      <c r="G31" s="147" t="s">
        <v>1124</v>
      </c>
      <c r="H31" s="147" t="s">
        <v>1125</v>
      </c>
      <c r="I31" s="147">
        <v>2018</v>
      </c>
      <c r="J31" s="205">
        <v>12847.147822081943</v>
      </c>
      <c r="K31" s="205">
        <v>9794.5595995249405</v>
      </c>
      <c r="L31" s="205" t="s">
        <v>259</v>
      </c>
      <c r="M31" s="205">
        <v>8369.8423482475409</v>
      </c>
      <c r="N31" s="205">
        <v>15264.671610992898</v>
      </c>
      <c r="O31" s="147"/>
      <c r="P31" s="147" t="s">
        <v>1088</v>
      </c>
      <c r="Q31" s="147"/>
      <c r="R31" s="147"/>
      <c r="S31" s="147"/>
      <c r="T31" s="147"/>
      <c r="U31" s="207">
        <v>9378</v>
      </c>
      <c r="V31" s="207">
        <v>9378</v>
      </c>
      <c r="W31" s="207"/>
      <c r="X31" s="207"/>
      <c r="Y31" s="208"/>
      <c r="Z31" s="208"/>
      <c r="AA31" s="209">
        <v>101</v>
      </c>
      <c r="AB31" s="207">
        <v>9653.5501000000513</v>
      </c>
      <c r="AC31" s="207">
        <v>9653.5501000000513</v>
      </c>
      <c r="AD31" s="207">
        <v>0</v>
      </c>
      <c r="AE31" s="207">
        <v>0</v>
      </c>
      <c r="AF31" s="208"/>
      <c r="AG31" s="208"/>
      <c r="AH31" s="209">
        <v>405</v>
      </c>
      <c r="AI31" s="207">
        <v>21939.797719999988</v>
      </c>
      <c r="AJ31" s="207">
        <v>21939.797719999988</v>
      </c>
      <c r="AK31" s="207"/>
      <c r="AL31" s="207"/>
      <c r="AM31" s="208"/>
      <c r="AN31" s="208"/>
      <c r="AO31" s="209">
        <v>538</v>
      </c>
      <c r="AP31" s="207">
        <v>16552.088</v>
      </c>
      <c r="AQ31" s="207">
        <v>16552.088</v>
      </c>
      <c r="AR31" s="207"/>
      <c r="AS31" s="207"/>
      <c r="AT31" s="209"/>
      <c r="AU31" s="209"/>
      <c r="AV31" s="209">
        <v>700</v>
      </c>
      <c r="AW31" s="207">
        <v>16265.466694348366</v>
      </c>
      <c r="AX31" s="207">
        <v>16265.466694348366</v>
      </c>
      <c r="AY31" s="207"/>
      <c r="AZ31" s="207"/>
      <c r="BA31" s="209"/>
      <c r="BB31" s="209"/>
      <c r="BC31" s="209">
        <v>500</v>
      </c>
    </row>
    <row r="32" spans="2:55">
      <c r="B32" s="30" t="s">
        <v>1116</v>
      </c>
      <c r="C32" s="30" t="s">
        <v>1117</v>
      </c>
      <c r="D32" s="179" t="s">
        <v>1136</v>
      </c>
      <c r="E32" s="179" t="s">
        <v>1137</v>
      </c>
      <c r="F32" s="30" t="s">
        <v>1138</v>
      </c>
      <c r="G32" s="147" t="s">
        <v>1125</v>
      </c>
      <c r="H32" s="147" t="s">
        <v>1129</v>
      </c>
      <c r="I32" s="147">
        <v>2022</v>
      </c>
      <c r="J32" s="205">
        <v>537.92768210862357</v>
      </c>
      <c r="K32" s="205" t="s">
        <v>259</v>
      </c>
      <c r="L32" s="205" t="s">
        <v>259</v>
      </c>
      <c r="M32" s="205" t="s">
        <v>259</v>
      </c>
      <c r="N32" s="205">
        <v>537.92768210862357</v>
      </c>
      <c r="O32" s="147"/>
      <c r="P32" s="147" t="s">
        <v>55</v>
      </c>
      <c r="Q32" s="147"/>
      <c r="R32" s="147"/>
      <c r="S32" s="147"/>
      <c r="T32" s="147"/>
      <c r="U32" s="207"/>
      <c r="V32" s="207"/>
      <c r="W32" s="207">
        <v>0</v>
      </c>
      <c r="X32" s="207">
        <v>0</v>
      </c>
      <c r="Y32" s="208"/>
      <c r="Z32" s="208"/>
      <c r="AA32" s="209"/>
      <c r="AB32" s="207">
        <v>0</v>
      </c>
      <c r="AC32" s="207">
        <v>0</v>
      </c>
      <c r="AD32" s="207">
        <v>0</v>
      </c>
      <c r="AE32" s="207">
        <v>0</v>
      </c>
      <c r="AF32" s="208"/>
      <c r="AG32" s="208"/>
      <c r="AH32" s="209"/>
      <c r="AI32" s="207"/>
      <c r="AJ32" s="207"/>
      <c r="AK32" s="207"/>
      <c r="AL32" s="207"/>
      <c r="AM32" s="208"/>
      <c r="AN32" s="208"/>
      <c r="AO32" s="209"/>
      <c r="AP32" s="207">
        <v>108</v>
      </c>
      <c r="AQ32" s="207">
        <v>108</v>
      </c>
      <c r="AR32" s="207">
        <v>0</v>
      </c>
      <c r="AS32" s="207">
        <v>0</v>
      </c>
      <c r="AT32" s="209"/>
      <c r="AU32" s="209"/>
      <c r="AV32" s="209">
        <v>115</v>
      </c>
      <c r="AW32" s="207">
        <v>389</v>
      </c>
      <c r="AX32" s="207">
        <v>389</v>
      </c>
      <c r="AY32" s="207">
        <v>0</v>
      </c>
      <c r="AZ32" s="207">
        <v>0</v>
      </c>
      <c r="BA32" s="209"/>
      <c r="BB32" s="209"/>
      <c r="BC32" s="209">
        <v>402</v>
      </c>
    </row>
    <row r="33" spans="2:55" ht="43.15">
      <c r="B33" s="30" t="s">
        <v>1116</v>
      </c>
      <c r="C33" s="30" t="s">
        <v>1117</v>
      </c>
      <c r="D33" s="179" t="s">
        <v>1139</v>
      </c>
      <c r="E33" s="179" t="s">
        <v>1140</v>
      </c>
      <c r="F33" s="30"/>
      <c r="G33" s="147"/>
      <c r="H33" s="147"/>
      <c r="I33" s="147"/>
      <c r="J33" s="205" t="s">
        <v>259</v>
      </c>
      <c r="K33" s="205" t="s">
        <v>259</v>
      </c>
      <c r="L33" s="205" t="s">
        <v>259</v>
      </c>
      <c r="M33" s="205" t="s">
        <v>259</v>
      </c>
      <c r="N33" s="205" t="s">
        <v>259</v>
      </c>
      <c r="O33" s="147"/>
      <c r="P33" s="147"/>
      <c r="Q33" s="147"/>
      <c r="R33" s="147"/>
      <c r="S33" s="147"/>
      <c r="T33" s="147" t="s">
        <v>1120</v>
      </c>
      <c r="U33" s="207"/>
      <c r="V33" s="207"/>
      <c r="W33" s="207"/>
      <c r="X33" s="207"/>
      <c r="Y33" s="208"/>
      <c r="Z33" s="208"/>
      <c r="AA33" s="209"/>
      <c r="AB33" s="207"/>
      <c r="AC33" s="207"/>
      <c r="AD33" s="207"/>
      <c r="AE33" s="207"/>
      <c r="AF33" s="208"/>
      <c r="AG33" s="208"/>
      <c r="AH33" s="209"/>
      <c r="AI33" s="207"/>
      <c r="AJ33" s="207"/>
      <c r="AK33" s="207"/>
      <c r="AL33" s="207"/>
      <c r="AM33" s="208"/>
      <c r="AN33" s="208"/>
      <c r="AO33" s="209"/>
      <c r="AP33" s="207"/>
      <c r="AQ33" s="207"/>
      <c r="AR33" s="207"/>
      <c r="AS33" s="207"/>
      <c r="AT33" s="209"/>
      <c r="AU33" s="209"/>
      <c r="AV33" s="209"/>
      <c r="AW33" s="207"/>
      <c r="AX33" s="207"/>
      <c r="AY33" s="207"/>
      <c r="AZ33" s="207"/>
      <c r="BA33" s="209"/>
      <c r="BB33" s="209"/>
      <c r="BC33" s="209"/>
    </row>
    <row r="34" spans="2:55" ht="43.15">
      <c r="B34" s="30" t="s">
        <v>1116</v>
      </c>
      <c r="C34" s="30" t="s">
        <v>1117</v>
      </c>
      <c r="D34" s="179" t="s">
        <v>1141</v>
      </c>
      <c r="E34" s="179" t="s">
        <v>1142</v>
      </c>
      <c r="F34" s="30"/>
      <c r="G34" s="147"/>
      <c r="H34" s="147"/>
      <c r="I34" s="147"/>
      <c r="J34" s="205" t="s">
        <v>259</v>
      </c>
      <c r="K34" s="205" t="s">
        <v>259</v>
      </c>
      <c r="L34" s="205" t="s">
        <v>259</v>
      </c>
      <c r="M34" s="205" t="s">
        <v>259</v>
      </c>
      <c r="N34" s="205" t="s">
        <v>259</v>
      </c>
      <c r="O34" s="147"/>
      <c r="P34" s="147"/>
      <c r="Q34" s="147"/>
      <c r="R34" s="147"/>
      <c r="S34" s="147"/>
      <c r="T34" s="147" t="s">
        <v>1120</v>
      </c>
      <c r="U34" s="207"/>
      <c r="V34" s="207"/>
      <c r="W34" s="207"/>
      <c r="X34" s="207"/>
      <c r="Y34" s="208"/>
      <c r="Z34" s="208"/>
      <c r="AA34" s="209"/>
      <c r="AB34" s="207"/>
      <c r="AC34" s="207"/>
      <c r="AD34" s="207"/>
      <c r="AE34" s="207"/>
      <c r="AF34" s="208"/>
      <c r="AG34" s="208"/>
      <c r="AH34" s="209"/>
      <c r="AI34" s="207"/>
      <c r="AJ34" s="207"/>
      <c r="AK34" s="207"/>
      <c r="AL34" s="207"/>
      <c r="AM34" s="208"/>
      <c r="AN34" s="208"/>
      <c r="AO34" s="209"/>
      <c r="AP34" s="207"/>
      <c r="AQ34" s="207"/>
      <c r="AR34" s="207"/>
      <c r="AS34" s="207"/>
      <c r="AT34" s="209"/>
      <c r="AU34" s="209"/>
      <c r="AV34" s="209"/>
      <c r="AW34" s="207"/>
      <c r="AX34" s="207"/>
      <c r="AY34" s="207"/>
      <c r="AZ34" s="207"/>
      <c r="BA34" s="209"/>
      <c r="BB34" s="209"/>
      <c r="BC34" s="209"/>
    </row>
    <row r="35" spans="2:55" ht="43.15">
      <c r="B35" s="30" t="s">
        <v>1116</v>
      </c>
      <c r="C35" s="30" t="s">
        <v>1117</v>
      </c>
      <c r="D35" s="179" t="s">
        <v>1143</v>
      </c>
      <c r="E35" s="179" t="s">
        <v>1144</v>
      </c>
      <c r="F35" s="30"/>
      <c r="G35" s="147"/>
      <c r="H35" s="147"/>
      <c r="I35" s="147" t="s">
        <v>55</v>
      </c>
      <c r="J35" s="205" t="s">
        <v>259</v>
      </c>
      <c r="K35" s="205" t="s">
        <v>259</v>
      </c>
      <c r="L35" s="205" t="s">
        <v>259</v>
      </c>
      <c r="M35" s="205" t="s">
        <v>259</v>
      </c>
      <c r="N35" s="205" t="s">
        <v>259</v>
      </c>
      <c r="O35" s="147"/>
      <c r="P35" s="147" t="s">
        <v>55</v>
      </c>
      <c r="Q35" s="147"/>
      <c r="R35" s="147"/>
      <c r="S35" s="147"/>
      <c r="T35" s="147"/>
      <c r="U35" s="207">
        <v>359296</v>
      </c>
      <c r="V35" s="207"/>
      <c r="W35" s="207"/>
      <c r="X35" s="207"/>
      <c r="Y35" s="208"/>
      <c r="Z35" s="208"/>
      <c r="AA35" s="209"/>
      <c r="AB35" s="207">
        <v>283684</v>
      </c>
      <c r="AC35" s="207"/>
      <c r="AD35" s="207"/>
      <c r="AE35" s="207"/>
      <c r="AF35" s="208"/>
      <c r="AG35" s="208"/>
      <c r="AH35" s="209"/>
      <c r="AI35" s="207">
        <v>503097</v>
      </c>
      <c r="AJ35" s="207"/>
      <c r="AK35" s="207"/>
      <c r="AL35" s="207"/>
      <c r="AM35" s="208"/>
      <c r="AN35" s="208"/>
      <c r="AO35" s="209"/>
      <c r="AP35" s="207">
        <v>544811.83600000001</v>
      </c>
      <c r="AQ35" s="207"/>
      <c r="AR35" s="207"/>
      <c r="AS35" s="207"/>
      <c r="AT35" s="209"/>
      <c r="AU35" s="209"/>
      <c r="AV35" s="209"/>
      <c r="AW35" s="207">
        <v>544462.37699999998</v>
      </c>
      <c r="AX35" s="207"/>
      <c r="AY35" s="207"/>
      <c r="AZ35" s="207"/>
      <c r="BA35" s="209"/>
      <c r="BB35" s="209"/>
      <c r="BC35" s="209"/>
    </row>
    <row r="36" spans="2:55">
      <c r="B36" s="30" t="s">
        <v>1116</v>
      </c>
      <c r="C36" s="30" t="s">
        <v>1117</v>
      </c>
      <c r="D36" s="179" t="s">
        <v>1145</v>
      </c>
      <c r="E36" s="179" t="s">
        <v>1146</v>
      </c>
      <c r="F36" s="30" t="s">
        <v>1147</v>
      </c>
      <c r="G36" s="147" t="s">
        <v>1124</v>
      </c>
      <c r="H36" s="147" t="s">
        <v>1125</v>
      </c>
      <c r="I36" s="147">
        <v>2018</v>
      </c>
      <c r="J36" s="205">
        <v>3766.9298950956918</v>
      </c>
      <c r="K36" s="205">
        <v>1143.1755922003274</v>
      </c>
      <c r="L36" s="205" t="s">
        <v>259</v>
      </c>
      <c r="M36" s="205">
        <v>2917.6173587686717</v>
      </c>
      <c r="N36" s="205">
        <v>4213.3582358364965</v>
      </c>
      <c r="O36" s="147"/>
      <c r="P36" s="147" t="s">
        <v>1088</v>
      </c>
      <c r="Q36" s="147"/>
      <c r="R36" s="147"/>
      <c r="S36" s="147"/>
      <c r="T36" s="147"/>
      <c r="U36" s="207">
        <v>70298</v>
      </c>
      <c r="V36" s="207">
        <v>70298</v>
      </c>
      <c r="W36" s="207">
        <v>258.12369000000012</v>
      </c>
      <c r="X36" s="207">
        <v>258.12369000000012</v>
      </c>
      <c r="Y36" s="208"/>
      <c r="Z36" s="208"/>
      <c r="AA36" s="209">
        <v>7765</v>
      </c>
      <c r="AB36" s="207">
        <v>8955.2659999999996</v>
      </c>
      <c r="AC36" s="207">
        <v>8955.2659999999996</v>
      </c>
      <c r="AD36" s="207">
        <v>3261.7993000000006</v>
      </c>
      <c r="AE36" s="207">
        <v>3261.7993000000006</v>
      </c>
      <c r="AF36" s="208"/>
      <c r="AG36" s="208"/>
      <c r="AH36" s="209">
        <v>3025</v>
      </c>
      <c r="AI36" s="207">
        <v>-478.55092999999999</v>
      </c>
      <c r="AJ36" s="207">
        <v>-478.55092999999999</v>
      </c>
      <c r="AK36" s="207">
        <v>35.827299999999994</v>
      </c>
      <c r="AL36" s="207">
        <v>35.827299999999994</v>
      </c>
      <c r="AM36" s="208"/>
      <c r="AN36" s="208"/>
      <c r="AO36" s="209">
        <v>352</v>
      </c>
      <c r="AP36" s="207"/>
      <c r="AQ36" s="207"/>
      <c r="AR36" s="207">
        <v>1402.0358944099378</v>
      </c>
      <c r="AS36" s="207">
        <v>1402.0358944099378</v>
      </c>
      <c r="AT36" s="209"/>
      <c r="AU36" s="209"/>
      <c r="AV36" s="209">
        <v>483</v>
      </c>
      <c r="AW36" s="207"/>
      <c r="AX36" s="207"/>
      <c r="AY36" s="207">
        <v>1662.1433331117332</v>
      </c>
      <c r="AZ36" s="207">
        <v>1662.1433331117332</v>
      </c>
      <c r="BA36" s="209"/>
      <c r="BB36" s="209"/>
      <c r="BC36" s="209">
        <v>574</v>
      </c>
    </row>
    <row r="37" spans="2:55" ht="158.44999999999999">
      <c r="B37" s="30" t="s">
        <v>1116</v>
      </c>
      <c r="C37" s="30" t="s">
        <v>1117</v>
      </c>
      <c r="D37" s="179" t="s">
        <v>1148</v>
      </c>
      <c r="E37" s="179" t="s">
        <v>1149</v>
      </c>
      <c r="F37" s="30" t="s">
        <v>1150</v>
      </c>
      <c r="G37" s="147"/>
      <c r="H37" s="147"/>
      <c r="I37" s="147">
        <v>2020</v>
      </c>
      <c r="J37" s="205" t="s">
        <v>259</v>
      </c>
      <c r="K37" s="205" t="s">
        <v>259</v>
      </c>
      <c r="L37" s="205" t="s">
        <v>259</v>
      </c>
      <c r="M37" s="205" t="s">
        <v>259</v>
      </c>
      <c r="N37" s="205" t="s">
        <v>259</v>
      </c>
      <c r="O37" s="147"/>
      <c r="P37" s="147"/>
      <c r="Q37" s="147"/>
      <c r="R37" s="147"/>
      <c r="S37" s="147"/>
      <c r="T37" s="147" t="s">
        <v>1151</v>
      </c>
      <c r="U37" s="207"/>
      <c r="V37" s="207"/>
      <c r="W37" s="207"/>
      <c r="X37" s="207"/>
      <c r="Y37" s="208"/>
      <c r="Z37" s="208"/>
      <c r="AA37" s="209"/>
      <c r="AB37" s="207">
        <v>0</v>
      </c>
      <c r="AC37" s="207">
        <v>0</v>
      </c>
      <c r="AD37" s="207">
        <v>0</v>
      </c>
      <c r="AE37" s="207">
        <v>0</v>
      </c>
      <c r="AF37" s="208"/>
      <c r="AG37" s="208"/>
      <c r="AH37" s="209"/>
      <c r="AI37" s="207"/>
      <c r="AJ37" s="207"/>
      <c r="AK37" s="207"/>
      <c r="AL37" s="207"/>
      <c r="AM37" s="208"/>
      <c r="AN37" s="208"/>
      <c r="AO37" s="209" t="s">
        <v>1152</v>
      </c>
      <c r="AP37" s="207"/>
      <c r="AQ37" s="207"/>
      <c r="AR37" s="207"/>
      <c r="AS37" s="207"/>
      <c r="AT37" s="209"/>
      <c r="AU37" s="209"/>
      <c r="AV37" s="209" t="s">
        <v>1153</v>
      </c>
      <c r="AW37" s="207"/>
      <c r="AX37" s="207"/>
      <c r="AY37" s="207"/>
      <c r="AZ37" s="207"/>
      <c r="BA37" s="209"/>
      <c r="BB37" s="209"/>
      <c r="BC37" s="225" t="s">
        <v>1113</v>
      </c>
    </row>
    <row r="38" spans="2:55" ht="28.9">
      <c r="B38" s="30" t="s">
        <v>1116</v>
      </c>
      <c r="C38" s="30" t="s">
        <v>1117</v>
      </c>
      <c r="D38" s="179" t="s">
        <v>1154</v>
      </c>
      <c r="E38" s="179" t="s">
        <v>1149</v>
      </c>
      <c r="F38" s="30" t="s">
        <v>1155</v>
      </c>
      <c r="G38" s="147"/>
      <c r="H38" s="147"/>
      <c r="I38" s="147">
        <v>2021</v>
      </c>
      <c r="J38" s="205" t="s">
        <v>259</v>
      </c>
      <c r="K38" s="205" t="s">
        <v>259</v>
      </c>
      <c r="L38" s="205" t="s">
        <v>259</v>
      </c>
      <c r="M38" s="205" t="s">
        <v>259</v>
      </c>
      <c r="N38" s="205" t="s">
        <v>259</v>
      </c>
      <c r="O38" s="147"/>
      <c r="P38" s="147" t="s">
        <v>1156</v>
      </c>
      <c r="Q38" s="147"/>
      <c r="R38" s="147"/>
      <c r="S38" s="147"/>
      <c r="T38" s="147"/>
      <c r="U38" s="207"/>
      <c r="V38" s="207"/>
      <c r="W38" s="207"/>
      <c r="X38" s="207"/>
      <c r="Y38" s="208"/>
      <c r="Z38" s="208"/>
      <c r="AA38" s="209"/>
      <c r="AB38" s="207">
        <v>0</v>
      </c>
      <c r="AC38" s="207">
        <v>0</v>
      </c>
      <c r="AD38" s="207">
        <v>0</v>
      </c>
      <c r="AE38" s="207">
        <v>0</v>
      </c>
      <c r="AF38" s="208"/>
      <c r="AG38" s="208"/>
      <c r="AH38" s="209"/>
      <c r="AI38" s="207"/>
      <c r="AJ38" s="207"/>
      <c r="AK38" s="207"/>
      <c r="AL38" s="207"/>
      <c r="AM38" s="208"/>
      <c r="AN38" s="208"/>
      <c r="AO38" s="209"/>
      <c r="AP38" s="207">
        <v>5393.1033116258413</v>
      </c>
      <c r="AQ38" s="207">
        <v>5393.1033116258413</v>
      </c>
      <c r="AR38" s="207"/>
      <c r="AS38" s="207"/>
      <c r="AT38" s="209"/>
      <c r="AU38" s="209"/>
      <c r="AV38" s="209"/>
      <c r="AW38" s="207">
        <v>5742.9355369489112</v>
      </c>
      <c r="AX38" s="207">
        <v>5742.9355369489112</v>
      </c>
      <c r="AY38" s="207"/>
      <c r="AZ38" s="207"/>
      <c r="BA38" s="209"/>
      <c r="BB38" s="209"/>
      <c r="BC38" s="209"/>
    </row>
    <row r="39" spans="2:55" ht="64.5" customHeight="1">
      <c r="B39" s="30" t="s">
        <v>1116</v>
      </c>
      <c r="C39" s="30" t="s">
        <v>1117</v>
      </c>
      <c r="D39" s="179" t="s">
        <v>1157</v>
      </c>
      <c r="E39" s="179" t="s">
        <v>1158</v>
      </c>
      <c r="F39" s="30" t="s">
        <v>1159</v>
      </c>
      <c r="G39" s="147" t="s">
        <v>1124</v>
      </c>
      <c r="H39" s="147" t="s">
        <v>1125</v>
      </c>
      <c r="I39" s="147">
        <v>2018</v>
      </c>
      <c r="J39" s="205" t="s">
        <v>1160</v>
      </c>
      <c r="K39" s="205" t="s">
        <v>1161</v>
      </c>
      <c r="L39" s="205" t="s">
        <v>259</v>
      </c>
      <c r="M39" s="205" t="s">
        <v>1162</v>
      </c>
      <c r="N39" s="205" t="s">
        <v>1163</v>
      </c>
      <c r="O39" s="147"/>
      <c r="P39" s="147" t="s">
        <v>1164</v>
      </c>
      <c r="Q39" s="147"/>
      <c r="R39" s="147"/>
      <c r="S39" s="147"/>
      <c r="T39" s="147"/>
      <c r="U39" s="207">
        <v>11112</v>
      </c>
      <c r="V39" s="207">
        <v>11112</v>
      </c>
      <c r="W39" s="207">
        <v>0</v>
      </c>
      <c r="X39" s="207">
        <v>0</v>
      </c>
      <c r="Y39" s="208"/>
      <c r="Z39" s="208"/>
      <c r="AA39" s="209">
        <v>71</v>
      </c>
      <c r="AB39" s="207">
        <v>5866.6214200000104</v>
      </c>
      <c r="AC39" s="207">
        <v>5866.6214200000104</v>
      </c>
      <c r="AD39" s="207">
        <v>0</v>
      </c>
      <c r="AE39" s="207">
        <v>0</v>
      </c>
      <c r="AF39" s="208"/>
      <c r="AG39" s="208"/>
      <c r="AH39" s="209">
        <v>49</v>
      </c>
      <c r="AI39" s="207">
        <v>2136</v>
      </c>
      <c r="AJ39" s="207">
        <v>2136</v>
      </c>
      <c r="AK39" s="207"/>
      <c r="AL39" s="207"/>
      <c r="AM39" s="208"/>
      <c r="AN39" s="208"/>
      <c r="AO39" s="209">
        <v>18</v>
      </c>
      <c r="AP39" s="207">
        <v>3615.3046017401812</v>
      </c>
      <c r="AQ39" s="207">
        <v>3615.3046017401812</v>
      </c>
      <c r="AR39" s="207"/>
      <c r="AS39" s="207"/>
      <c r="AT39" s="209"/>
      <c r="AU39" s="209"/>
      <c r="AV39" s="209">
        <v>31</v>
      </c>
      <c r="AW39" s="226" t="s">
        <v>1113</v>
      </c>
      <c r="AX39" s="226" t="s">
        <v>1113</v>
      </c>
      <c r="AY39" s="207"/>
      <c r="AZ39" s="207"/>
      <c r="BA39" s="209"/>
      <c r="BB39" s="209"/>
      <c r="BC39" s="225" t="s">
        <v>1113</v>
      </c>
    </row>
    <row r="40" spans="2:55" ht="43.15">
      <c r="B40" s="30" t="s">
        <v>1116</v>
      </c>
      <c r="C40" s="30" t="s">
        <v>1117</v>
      </c>
      <c r="D40" s="179" t="s">
        <v>1165</v>
      </c>
      <c r="E40" s="179" t="s">
        <v>1166</v>
      </c>
      <c r="F40" s="30"/>
      <c r="G40" s="147"/>
      <c r="H40" s="147"/>
      <c r="I40" s="147"/>
      <c r="J40" s="205" t="s">
        <v>259</v>
      </c>
      <c r="K40" s="205" t="s">
        <v>259</v>
      </c>
      <c r="L40" s="205" t="s">
        <v>259</v>
      </c>
      <c r="M40" s="205" t="s">
        <v>259</v>
      </c>
      <c r="N40" s="205" t="s">
        <v>259</v>
      </c>
      <c r="O40" s="147"/>
      <c r="P40" s="147"/>
      <c r="Q40" s="147"/>
      <c r="R40" s="147"/>
      <c r="S40" s="147"/>
      <c r="T40" s="147" t="s">
        <v>1120</v>
      </c>
      <c r="U40" s="207"/>
      <c r="V40" s="207"/>
      <c r="W40" s="207"/>
      <c r="X40" s="207"/>
      <c r="Y40" s="208"/>
      <c r="Z40" s="208"/>
      <c r="AA40" s="209"/>
      <c r="AB40" s="207"/>
      <c r="AC40" s="207"/>
      <c r="AD40" s="207"/>
      <c r="AE40" s="207"/>
      <c r="AF40" s="208"/>
      <c r="AG40" s="208"/>
      <c r="AH40" s="209"/>
      <c r="AI40" s="207"/>
      <c r="AJ40" s="207"/>
      <c r="AK40" s="207"/>
      <c r="AL40" s="207"/>
      <c r="AM40" s="208"/>
      <c r="AN40" s="208"/>
      <c r="AO40" s="209"/>
      <c r="AP40" s="207"/>
      <c r="AQ40" s="207"/>
      <c r="AR40" s="207"/>
      <c r="AS40" s="207"/>
      <c r="AT40" s="209"/>
      <c r="AU40" s="209"/>
      <c r="AV40" s="209"/>
      <c r="AW40" s="207"/>
      <c r="AX40" s="207"/>
      <c r="AY40" s="207"/>
      <c r="AZ40" s="207"/>
      <c r="BA40" s="209"/>
      <c r="BB40" s="209"/>
      <c r="BC40" s="209"/>
    </row>
    <row r="41" spans="2:55" ht="72">
      <c r="B41" s="30" t="s">
        <v>1116</v>
      </c>
      <c r="C41" s="30" t="s">
        <v>1117</v>
      </c>
      <c r="D41" s="179" t="s">
        <v>1167</v>
      </c>
      <c r="E41" s="179" t="s">
        <v>1168</v>
      </c>
      <c r="F41" s="30"/>
      <c r="G41" s="147"/>
      <c r="H41" s="147"/>
      <c r="I41" s="147"/>
      <c r="J41" s="205" t="s">
        <v>259</v>
      </c>
      <c r="K41" s="205" t="s">
        <v>259</v>
      </c>
      <c r="L41" s="205" t="s">
        <v>259</v>
      </c>
      <c r="M41" s="205" t="s">
        <v>259</v>
      </c>
      <c r="N41" s="205" t="s">
        <v>259</v>
      </c>
      <c r="O41" s="147"/>
      <c r="P41" s="147"/>
      <c r="Q41" s="147"/>
      <c r="R41" s="147"/>
      <c r="S41" s="147"/>
      <c r="T41" s="206" t="s">
        <v>1169</v>
      </c>
      <c r="U41" s="207"/>
      <c r="V41" s="207"/>
      <c r="W41" s="207"/>
      <c r="X41" s="207"/>
      <c r="Y41" s="208"/>
      <c r="Z41" s="208"/>
      <c r="AA41" s="209"/>
      <c r="AB41" s="207"/>
      <c r="AC41" s="207"/>
      <c r="AD41" s="207"/>
      <c r="AE41" s="207"/>
      <c r="AF41" s="208"/>
      <c r="AG41" s="208"/>
      <c r="AH41" s="209"/>
      <c r="AI41" s="207"/>
      <c r="AJ41" s="207"/>
      <c r="AK41" s="207"/>
      <c r="AL41" s="207"/>
      <c r="AM41" s="208"/>
      <c r="AN41" s="208"/>
      <c r="AO41" s="209"/>
      <c r="AP41" s="207"/>
      <c r="AQ41" s="207"/>
      <c r="AR41" s="207"/>
      <c r="AS41" s="207"/>
      <c r="AT41" s="209"/>
      <c r="AU41" s="209"/>
      <c r="AV41" s="209"/>
      <c r="AW41" s="207"/>
      <c r="AX41" s="207"/>
      <c r="AY41" s="207"/>
      <c r="AZ41" s="207"/>
      <c r="BA41" s="209"/>
      <c r="BB41" s="209"/>
      <c r="BC41" s="209"/>
    </row>
    <row r="42" spans="2:55" ht="57.6">
      <c r="B42" s="30" t="s">
        <v>1116</v>
      </c>
      <c r="C42" s="30" t="s">
        <v>1117</v>
      </c>
      <c r="D42" s="179" t="s">
        <v>1170</v>
      </c>
      <c r="E42" s="179" t="s">
        <v>1171</v>
      </c>
      <c r="F42" s="30" t="s">
        <v>1172</v>
      </c>
      <c r="G42" s="147" t="s">
        <v>1129</v>
      </c>
      <c r="H42" s="147" t="s">
        <v>1124</v>
      </c>
      <c r="I42" s="147">
        <v>2019</v>
      </c>
      <c r="J42" s="205">
        <v>3496.207504297472</v>
      </c>
      <c r="K42" s="205" t="s">
        <v>259</v>
      </c>
      <c r="L42" s="205" t="s">
        <v>259</v>
      </c>
      <c r="M42" s="205">
        <v>2085.8153506971553</v>
      </c>
      <c r="N42" s="205">
        <v>4922.8943040882932</v>
      </c>
      <c r="O42" s="147"/>
      <c r="P42" s="147" t="s">
        <v>1106</v>
      </c>
      <c r="Q42" s="147"/>
      <c r="R42" s="147"/>
      <c r="S42" s="147"/>
      <c r="T42" s="147" t="s">
        <v>1173</v>
      </c>
      <c r="U42" s="207"/>
      <c r="V42" s="207"/>
      <c r="W42" s="207">
        <v>0</v>
      </c>
      <c r="X42" s="207">
        <v>0</v>
      </c>
      <c r="Y42" s="208"/>
      <c r="Z42" s="208"/>
      <c r="AA42" s="209"/>
      <c r="AB42" s="207">
        <v>0</v>
      </c>
      <c r="AC42" s="207">
        <v>0</v>
      </c>
      <c r="AD42" s="207">
        <v>554.18229000000008</v>
      </c>
      <c r="AE42" s="207">
        <v>554.18229000000008</v>
      </c>
      <c r="AF42" s="208"/>
      <c r="AG42" s="208">
        <v>9715</v>
      </c>
      <c r="AH42" s="209"/>
      <c r="AI42" s="207">
        <v>91.668189999999996</v>
      </c>
      <c r="AJ42" s="207">
        <v>91.668189999999996</v>
      </c>
      <c r="AK42" s="207"/>
      <c r="AL42" s="207"/>
      <c r="AM42" s="208"/>
      <c r="AN42" s="208"/>
      <c r="AO42" s="209">
        <v>361</v>
      </c>
      <c r="AP42" s="207">
        <v>4931.4948072121015</v>
      </c>
      <c r="AQ42" s="207">
        <v>4931.4948072121015</v>
      </c>
      <c r="AR42" s="207">
        <v>5815.2757438476501</v>
      </c>
      <c r="AS42" s="207">
        <v>5815.2757438476501</v>
      </c>
      <c r="AT42" s="209"/>
      <c r="AU42" s="209"/>
      <c r="AV42" s="209">
        <v>1800</v>
      </c>
      <c r="AW42" s="207">
        <v>7617.1840661038905</v>
      </c>
      <c r="AX42" s="207">
        <v>7617.1840661038905</v>
      </c>
      <c r="AY42" s="207">
        <v>10479.262181742861</v>
      </c>
      <c r="AZ42" s="207">
        <v>10479.262181742861</v>
      </c>
      <c r="BA42" s="209"/>
      <c r="BB42" s="209"/>
      <c r="BC42" s="209">
        <v>3586.8748736564189</v>
      </c>
    </row>
    <row r="43" spans="2:55">
      <c r="B43" s="30" t="s">
        <v>1116</v>
      </c>
      <c r="C43" s="30" t="s">
        <v>1117</v>
      </c>
      <c r="D43" s="179" t="s">
        <v>1174</v>
      </c>
      <c r="E43" s="179" t="s">
        <v>1175</v>
      </c>
      <c r="F43" s="30" t="s">
        <v>1176</v>
      </c>
      <c r="G43" s="147" t="s">
        <v>1125</v>
      </c>
      <c r="H43" s="147" t="s">
        <v>1124</v>
      </c>
      <c r="I43" s="147">
        <v>2020</v>
      </c>
      <c r="J43" s="205">
        <v>28789.4624902943</v>
      </c>
      <c r="K43" s="205">
        <v>0</v>
      </c>
      <c r="L43" s="205" t="s">
        <v>259</v>
      </c>
      <c r="M43" s="205" t="s">
        <v>259</v>
      </c>
      <c r="N43" s="205">
        <v>29617.879121300575</v>
      </c>
      <c r="O43" s="147"/>
      <c r="P43" s="147" t="s">
        <v>55</v>
      </c>
      <c r="Q43" s="147"/>
      <c r="R43" s="147"/>
      <c r="S43" s="147"/>
      <c r="T43" s="147"/>
      <c r="U43" s="207"/>
      <c r="V43" s="207"/>
      <c r="W43" s="207"/>
      <c r="X43" s="207"/>
      <c r="Y43" s="208"/>
      <c r="Z43" s="208"/>
      <c r="AA43" s="209"/>
      <c r="AB43" s="207">
        <v>1854.56918</v>
      </c>
      <c r="AC43" s="207">
        <v>1854.56918</v>
      </c>
      <c r="AD43" s="207">
        <v>0</v>
      </c>
      <c r="AE43" s="207">
        <v>0</v>
      </c>
      <c r="AF43" s="208"/>
      <c r="AG43" s="208"/>
      <c r="AH43" s="209"/>
      <c r="AI43" s="207">
        <v>2707</v>
      </c>
      <c r="AJ43" s="207">
        <v>2707</v>
      </c>
      <c r="AK43" s="207"/>
      <c r="AL43" s="207"/>
      <c r="AM43" s="208"/>
      <c r="AN43" s="208"/>
      <c r="AO43" s="209" t="s">
        <v>1177</v>
      </c>
      <c r="AP43" s="207">
        <v>10596.199999999999</v>
      </c>
      <c r="AQ43" s="207">
        <v>10596.199999999999</v>
      </c>
      <c r="AR43" s="207"/>
      <c r="AS43" s="207"/>
      <c r="AT43" s="209"/>
      <c r="AU43" s="209"/>
      <c r="AV43" s="213" t="s">
        <v>1178</v>
      </c>
      <c r="AW43" s="207">
        <v>23917.080228905059</v>
      </c>
      <c r="AX43" s="207">
        <v>23917.080228905059</v>
      </c>
      <c r="AY43" s="207"/>
      <c r="AZ43" s="207"/>
      <c r="BA43" s="209"/>
      <c r="BB43" s="209"/>
      <c r="BC43" s="213" t="s">
        <v>1177</v>
      </c>
    </row>
    <row r="44" spans="2:55" ht="64.5" customHeight="1">
      <c r="B44" s="30" t="s">
        <v>1116</v>
      </c>
      <c r="C44" s="30" t="s">
        <v>1117</v>
      </c>
      <c r="D44" s="179" t="s">
        <v>1179</v>
      </c>
      <c r="E44" s="179" t="s">
        <v>1180</v>
      </c>
      <c r="F44" s="30"/>
      <c r="G44" s="147"/>
      <c r="H44" s="147"/>
      <c r="I44" s="147" t="s">
        <v>55</v>
      </c>
      <c r="J44" s="205" t="s">
        <v>259</v>
      </c>
      <c r="K44" s="205" t="s">
        <v>259</v>
      </c>
      <c r="L44" s="205" t="s">
        <v>259</v>
      </c>
      <c r="M44" s="205" t="s">
        <v>259</v>
      </c>
      <c r="N44" s="205" t="s">
        <v>259</v>
      </c>
      <c r="O44" s="147"/>
      <c r="P44" s="147" t="s">
        <v>55</v>
      </c>
      <c r="Q44" s="147"/>
      <c r="R44" s="147"/>
      <c r="S44" s="147"/>
      <c r="T44" s="147" t="s">
        <v>1181</v>
      </c>
      <c r="U44" s="207"/>
      <c r="V44" s="207"/>
      <c r="W44" s="207"/>
      <c r="X44" s="207"/>
      <c r="Y44" s="208"/>
      <c r="Z44" s="208"/>
      <c r="AA44" s="209"/>
      <c r="AB44" s="207"/>
      <c r="AC44" s="207"/>
      <c r="AD44" s="207"/>
      <c r="AE44" s="207"/>
      <c r="AF44" s="208"/>
      <c r="AG44" s="208"/>
      <c r="AH44" s="209"/>
      <c r="AI44" s="207"/>
      <c r="AJ44" s="207"/>
      <c r="AK44" s="207"/>
      <c r="AL44" s="207"/>
      <c r="AM44" s="208"/>
      <c r="AN44" s="208"/>
      <c r="AO44" s="209"/>
      <c r="AP44" s="207"/>
      <c r="AQ44" s="207"/>
      <c r="AR44" s="207"/>
      <c r="AS44" s="207"/>
      <c r="AT44" s="209"/>
      <c r="AU44" s="209"/>
      <c r="AV44" s="209"/>
      <c r="AW44" s="207"/>
      <c r="AX44" s="207"/>
      <c r="AY44" s="207"/>
      <c r="AZ44" s="207"/>
      <c r="BA44" s="209"/>
      <c r="BB44" s="209"/>
      <c r="BC44" s="209"/>
    </row>
    <row r="45" spans="2:55" ht="28.9">
      <c r="B45" s="30" t="s">
        <v>1116</v>
      </c>
      <c r="C45" s="30" t="s">
        <v>1117</v>
      </c>
      <c r="D45" s="179" t="s">
        <v>1182</v>
      </c>
      <c r="E45" s="179" t="s">
        <v>1183</v>
      </c>
      <c r="F45" s="30"/>
      <c r="G45" s="147"/>
      <c r="H45" s="147"/>
      <c r="I45" s="147" t="s">
        <v>55</v>
      </c>
      <c r="J45" s="205" t="s">
        <v>259</v>
      </c>
      <c r="K45" s="205" t="s">
        <v>259</v>
      </c>
      <c r="L45" s="205" t="s">
        <v>259</v>
      </c>
      <c r="M45" s="205" t="s">
        <v>259</v>
      </c>
      <c r="N45" s="205" t="s">
        <v>259</v>
      </c>
      <c r="O45" s="147"/>
      <c r="P45" s="147" t="s">
        <v>55</v>
      </c>
      <c r="Q45" s="147"/>
      <c r="R45" s="147"/>
      <c r="S45" s="147"/>
      <c r="T45" s="147"/>
      <c r="U45" s="207">
        <v>102432</v>
      </c>
      <c r="V45" s="207"/>
      <c r="W45" s="207">
        <v>1162.86186</v>
      </c>
      <c r="X45" s="207"/>
      <c r="Y45" s="208"/>
      <c r="Z45" s="208"/>
      <c r="AA45" s="209"/>
      <c r="AB45" s="207">
        <v>96432</v>
      </c>
      <c r="AC45" s="207"/>
      <c r="AD45" s="207">
        <v>1399.4150299999999</v>
      </c>
      <c r="AE45" s="207"/>
      <c r="AF45" s="208"/>
      <c r="AG45" s="208"/>
      <c r="AH45" s="209"/>
      <c r="AI45" s="207">
        <v>97069</v>
      </c>
      <c r="AJ45" s="207"/>
      <c r="AK45" s="207">
        <v>1274.8208299999999</v>
      </c>
      <c r="AL45" s="207"/>
      <c r="AM45" s="208"/>
      <c r="AN45" s="208"/>
      <c r="AO45" s="209"/>
      <c r="AP45" s="207">
        <v>98653.285000000003</v>
      </c>
      <c r="AQ45" s="207"/>
      <c r="AR45" s="207">
        <v>1482.36761</v>
      </c>
      <c r="AS45" s="207"/>
      <c r="AT45" s="209"/>
      <c r="AU45" s="209"/>
      <c r="AV45" s="209"/>
      <c r="AW45" s="207">
        <v>101248.49800000001</v>
      </c>
      <c r="AX45" s="207"/>
      <c r="AY45" s="207">
        <v>1521.14401</v>
      </c>
      <c r="AZ45" s="207"/>
      <c r="BA45" s="209"/>
      <c r="BB45" s="209"/>
      <c r="BC45" s="209"/>
    </row>
    <row r="46" spans="2:55" ht="43.15">
      <c r="B46" s="30" t="s">
        <v>1116</v>
      </c>
      <c r="C46" s="30" t="s">
        <v>1117</v>
      </c>
      <c r="D46" s="179" t="s">
        <v>1184</v>
      </c>
      <c r="E46" s="179" t="s">
        <v>1185</v>
      </c>
      <c r="F46" s="30" t="s">
        <v>1186</v>
      </c>
      <c r="G46" s="147" t="s">
        <v>833</v>
      </c>
      <c r="H46" s="147" t="s">
        <v>1124</v>
      </c>
      <c r="I46" s="147">
        <v>2020</v>
      </c>
      <c r="J46" s="205">
        <v>40.833435418403361</v>
      </c>
      <c r="K46" s="205" t="s">
        <v>259</v>
      </c>
      <c r="L46" s="205" t="s">
        <v>259</v>
      </c>
      <c r="M46" s="205">
        <v>2.3352728874115805E-14</v>
      </c>
      <c r="N46" s="205">
        <v>64.166827086062426</v>
      </c>
      <c r="O46" s="147"/>
      <c r="P46" s="147" t="s">
        <v>1106</v>
      </c>
      <c r="Q46" s="147"/>
      <c r="R46" s="147"/>
      <c r="S46" s="147"/>
      <c r="T46" s="147" t="s">
        <v>1187</v>
      </c>
      <c r="U46" s="207"/>
      <c r="V46" s="207"/>
      <c r="W46" s="207">
        <v>0</v>
      </c>
      <c r="X46" s="207">
        <v>0</v>
      </c>
      <c r="Y46" s="208"/>
      <c r="Z46" s="208"/>
      <c r="AA46" s="209"/>
      <c r="AB46" s="207"/>
      <c r="AC46" s="207"/>
      <c r="AD46" s="207"/>
      <c r="AE46" s="207"/>
      <c r="AF46" s="208"/>
      <c r="AG46" s="208"/>
      <c r="AH46" s="209"/>
      <c r="AI46" s="207"/>
      <c r="AJ46" s="207"/>
      <c r="AK46" s="207"/>
      <c r="AL46" s="207"/>
      <c r="AM46" s="208"/>
      <c r="AN46" s="208"/>
      <c r="AO46" s="209">
        <v>52</v>
      </c>
      <c r="AP46" s="207"/>
      <c r="AQ46" s="207"/>
      <c r="AR46" s="207">
        <v>250</v>
      </c>
      <c r="AS46" s="207">
        <v>250</v>
      </c>
      <c r="AT46" s="209"/>
      <c r="AU46" s="209"/>
      <c r="AV46" s="209">
        <v>21</v>
      </c>
      <c r="AW46" s="207">
        <v>0</v>
      </c>
      <c r="AX46" s="207">
        <v>0</v>
      </c>
      <c r="AY46" s="207"/>
      <c r="AZ46" s="207"/>
      <c r="BA46" s="209"/>
      <c r="BB46" s="209"/>
      <c r="BC46" s="209">
        <v>0</v>
      </c>
    </row>
    <row r="47" spans="2:55" ht="38.25" customHeight="1">
      <c r="B47" s="30" t="s">
        <v>1116</v>
      </c>
      <c r="C47" s="30" t="s">
        <v>1117</v>
      </c>
      <c r="D47" s="179" t="s">
        <v>1188</v>
      </c>
      <c r="E47" s="179" t="s">
        <v>1189</v>
      </c>
      <c r="F47" s="30" t="s">
        <v>1190</v>
      </c>
      <c r="G47" s="147" t="s">
        <v>1125</v>
      </c>
      <c r="H47" s="147" t="s">
        <v>1129</v>
      </c>
      <c r="I47" s="147">
        <v>2019</v>
      </c>
      <c r="J47" s="529">
        <v>1182</v>
      </c>
      <c r="K47" s="529" t="s">
        <v>259</v>
      </c>
      <c r="L47" s="529" t="s">
        <v>259</v>
      </c>
      <c r="M47" s="529">
        <v>1667</v>
      </c>
      <c r="N47" s="529">
        <v>1126</v>
      </c>
      <c r="O47" s="147"/>
      <c r="P47" s="147" t="s">
        <v>1106</v>
      </c>
      <c r="Q47" s="147"/>
      <c r="R47" s="147"/>
      <c r="S47" s="147"/>
      <c r="T47" s="147"/>
      <c r="U47" s="207"/>
      <c r="V47" s="207"/>
      <c r="W47" s="207"/>
      <c r="X47" s="207"/>
      <c r="Y47" s="208"/>
      <c r="Z47" s="208"/>
      <c r="AA47" s="209"/>
      <c r="AB47" s="207">
        <v>961.38830000000053</v>
      </c>
      <c r="AC47" s="207">
        <v>961.38830000000053</v>
      </c>
      <c r="AD47" s="207">
        <v>0</v>
      </c>
      <c r="AE47" s="207">
        <v>0</v>
      </c>
      <c r="AF47" s="208"/>
      <c r="AG47" s="208"/>
      <c r="AH47" s="209"/>
      <c r="AI47" s="207">
        <v>6585.800049999998</v>
      </c>
      <c r="AJ47" s="207">
        <v>6585.800049999998</v>
      </c>
      <c r="AK47" s="207"/>
      <c r="AL47" s="207"/>
      <c r="AM47" s="208"/>
      <c r="AN47" s="208"/>
      <c r="AO47" s="209">
        <v>5.8</v>
      </c>
      <c r="AP47" s="207">
        <v>51960</v>
      </c>
      <c r="AQ47" s="207">
        <v>51960</v>
      </c>
      <c r="AR47" s="207"/>
      <c r="AS47" s="207"/>
      <c r="AT47" s="209"/>
      <c r="AU47" s="209"/>
      <c r="AV47" s="209">
        <v>13</v>
      </c>
      <c r="AW47" s="207">
        <v>42664.243438846795</v>
      </c>
      <c r="AX47" s="207">
        <v>42664.243438846795</v>
      </c>
      <c r="AY47" s="207"/>
      <c r="AZ47" s="207"/>
      <c r="BA47" s="209"/>
      <c r="BB47" s="209"/>
      <c r="BC47" s="209">
        <v>11</v>
      </c>
    </row>
    <row r="48" spans="2:55" ht="43.15">
      <c r="B48" s="30" t="s">
        <v>1116</v>
      </c>
      <c r="C48" s="30" t="s">
        <v>1117</v>
      </c>
      <c r="D48" s="179" t="s">
        <v>1191</v>
      </c>
      <c r="E48" s="179" t="s">
        <v>1192</v>
      </c>
      <c r="F48" s="30" t="s">
        <v>1193</v>
      </c>
      <c r="G48" s="147" t="s">
        <v>1124</v>
      </c>
      <c r="H48" s="147" t="s">
        <v>855</v>
      </c>
      <c r="I48" s="147">
        <v>2019</v>
      </c>
      <c r="J48" s="529" t="s">
        <v>1194</v>
      </c>
      <c r="K48" s="529" t="s">
        <v>259</v>
      </c>
      <c r="L48" s="529" t="s">
        <v>259</v>
      </c>
      <c r="M48" s="529" t="s">
        <v>1194</v>
      </c>
      <c r="N48" s="529" t="s">
        <v>259</v>
      </c>
      <c r="O48" s="147"/>
      <c r="P48" s="147" t="s">
        <v>1106</v>
      </c>
      <c r="Q48" s="147"/>
      <c r="R48" s="147"/>
      <c r="S48" s="147"/>
      <c r="T48" s="147"/>
      <c r="U48" s="207"/>
      <c r="V48" s="207"/>
      <c r="W48" s="207">
        <v>0</v>
      </c>
      <c r="X48" s="207">
        <v>0</v>
      </c>
      <c r="Y48" s="208"/>
      <c r="Z48" s="208"/>
      <c r="AA48" s="209">
        <v>1</v>
      </c>
      <c r="AB48" s="207">
        <v>0</v>
      </c>
      <c r="AC48" s="207">
        <v>0</v>
      </c>
      <c r="AD48" s="207">
        <v>124.66267000000003</v>
      </c>
      <c r="AE48" s="207">
        <v>124.66267000000003</v>
      </c>
      <c r="AF48" s="208"/>
      <c r="AG48" s="208"/>
      <c r="AH48" s="209">
        <v>6</v>
      </c>
      <c r="AI48" s="207"/>
      <c r="AJ48" s="207"/>
      <c r="AK48" s="207">
        <v>945.90433000000007</v>
      </c>
      <c r="AL48" s="207">
        <v>945.90433000000007</v>
      </c>
      <c r="AM48" s="208"/>
      <c r="AN48" s="208"/>
      <c r="AO48" s="209">
        <v>10</v>
      </c>
      <c r="AP48" s="207"/>
      <c r="AQ48" s="207"/>
      <c r="AR48" s="207">
        <v>1384</v>
      </c>
      <c r="AS48" s="207">
        <v>1384</v>
      </c>
      <c r="AT48" s="209"/>
      <c r="AU48" s="209"/>
      <c r="AV48" s="209">
        <v>11</v>
      </c>
      <c r="AW48" s="226" t="s">
        <v>1113</v>
      </c>
      <c r="AX48" s="226" t="s">
        <v>1113</v>
      </c>
      <c r="AY48" s="207"/>
      <c r="AZ48" s="207"/>
      <c r="BA48" s="209"/>
      <c r="BB48" s="209"/>
      <c r="BC48" s="225" t="s">
        <v>1113</v>
      </c>
    </row>
    <row r="49" spans="2:55" ht="43.15">
      <c r="B49" s="30" t="s">
        <v>1116</v>
      </c>
      <c r="C49" s="30" t="s">
        <v>1117</v>
      </c>
      <c r="D49" s="179" t="s">
        <v>1195</v>
      </c>
      <c r="E49" s="179" t="s">
        <v>1192</v>
      </c>
      <c r="F49" s="30" t="s">
        <v>1196</v>
      </c>
      <c r="G49" s="147" t="s">
        <v>1124</v>
      </c>
      <c r="H49" s="147" t="s">
        <v>1125</v>
      </c>
      <c r="I49" s="147">
        <v>2019</v>
      </c>
      <c r="J49" s="205">
        <v>202.66230764595301</v>
      </c>
      <c r="K49" s="205" t="s">
        <v>259</v>
      </c>
      <c r="L49" s="205" t="s">
        <v>259</v>
      </c>
      <c r="M49" s="205">
        <v>55.325339307744017</v>
      </c>
      <c r="N49" s="205">
        <v>286.85486098207303</v>
      </c>
      <c r="O49" s="147"/>
      <c r="P49" s="147" t="s">
        <v>1106</v>
      </c>
      <c r="Q49" s="147"/>
      <c r="R49" s="147"/>
      <c r="S49" s="147"/>
      <c r="T49" s="147"/>
      <c r="U49" s="207"/>
      <c r="V49" s="207"/>
      <c r="W49" s="207">
        <v>0</v>
      </c>
      <c r="X49" s="207">
        <v>0</v>
      </c>
      <c r="Y49" s="208"/>
      <c r="Z49" s="208"/>
      <c r="AA49" s="209"/>
      <c r="AB49" s="207">
        <v>0</v>
      </c>
      <c r="AC49" s="207">
        <v>0</v>
      </c>
      <c r="AD49" s="207">
        <v>73.888199999999955</v>
      </c>
      <c r="AE49" s="207">
        <v>73.888199999999955</v>
      </c>
      <c r="AF49" s="208"/>
      <c r="AG49" s="208">
        <v>9715</v>
      </c>
      <c r="AH49" s="209"/>
      <c r="AI49" s="207">
        <v>189.93011999999999</v>
      </c>
      <c r="AJ49" s="207">
        <v>189.93011999999999</v>
      </c>
      <c r="AK49" s="207">
        <v>132.42015000000004</v>
      </c>
      <c r="AL49" s="207">
        <v>132.42015000000004</v>
      </c>
      <c r="AM49" s="208"/>
      <c r="AN49" s="208"/>
      <c r="AO49" s="213" t="s">
        <v>1197</v>
      </c>
      <c r="AP49" s="207">
        <v>1925</v>
      </c>
      <c r="AQ49" s="207">
        <v>1925</v>
      </c>
      <c r="AR49" s="207">
        <v>660</v>
      </c>
      <c r="AS49" s="207">
        <v>660</v>
      </c>
      <c r="AT49" s="209"/>
      <c r="AU49" s="209"/>
      <c r="AV49" s="213" t="s">
        <v>1198</v>
      </c>
      <c r="AW49" s="207">
        <v>1799.5692550421588</v>
      </c>
      <c r="AX49" s="207">
        <v>1799.5692550421588</v>
      </c>
      <c r="AY49" s="207">
        <v>199.18499409008447</v>
      </c>
      <c r="AZ49" s="207">
        <v>199.18499409008447</v>
      </c>
      <c r="BA49" s="209"/>
      <c r="BB49" s="209"/>
      <c r="BC49" s="225" t="s">
        <v>1113</v>
      </c>
    </row>
    <row r="50" spans="2:55" ht="49.5" customHeight="1">
      <c r="B50" s="30" t="s">
        <v>1116</v>
      </c>
      <c r="C50" s="30" t="s">
        <v>1117</v>
      </c>
      <c r="D50" s="179" t="s">
        <v>1199</v>
      </c>
      <c r="E50" s="179" t="s">
        <v>1192</v>
      </c>
      <c r="F50" s="30" t="s">
        <v>1200</v>
      </c>
      <c r="G50" s="147" t="s">
        <v>1124</v>
      </c>
      <c r="H50" s="147"/>
      <c r="I50" s="147">
        <v>2019</v>
      </c>
      <c r="J50" s="205">
        <v>5.3457530022964406</v>
      </c>
      <c r="K50" s="205" t="s">
        <v>259</v>
      </c>
      <c r="L50" s="205" t="s">
        <v>259</v>
      </c>
      <c r="M50" s="205">
        <v>0</v>
      </c>
      <c r="N50" s="205">
        <v>14.509901006233196</v>
      </c>
      <c r="O50" s="147"/>
      <c r="P50" s="147" t="s">
        <v>1106</v>
      </c>
      <c r="Q50" s="147"/>
      <c r="R50" s="147"/>
      <c r="S50" s="147"/>
      <c r="T50" s="147" t="s">
        <v>1201</v>
      </c>
      <c r="U50" s="207"/>
      <c r="V50" s="207"/>
      <c r="W50" s="207">
        <v>0</v>
      </c>
      <c r="X50" s="207">
        <v>0</v>
      </c>
      <c r="Y50" s="208"/>
      <c r="Z50" s="208"/>
      <c r="AA50" s="209"/>
      <c r="AB50" s="207"/>
      <c r="AC50" s="207"/>
      <c r="AD50" s="207"/>
      <c r="AE50" s="207"/>
      <c r="AF50" s="208"/>
      <c r="AG50" s="208"/>
      <c r="AH50" s="209"/>
      <c r="AI50" s="207">
        <v>602</v>
      </c>
      <c r="AJ50" s="207">
        <v>602</v>
      </c>
      <c r="AK50" s="207"/>
      <c r="AL50" s="207"/>
      <c r="AM50" s="208"/>
      <c r="AN50" s="208"/>
      <c r="AO50" s="209">
        <v>16</v>
      </c>
      <c r="AP50" s="207">
        <v>570.19207227234585</v>
      </c>
      <c r="AQ50" s="207">
        <v>570.19207227234585</v>
      </c>
      <c r="AR50" s="207"/>
      <c r="AS50" s="207"/>
      <c r="AT50" s="209"/>
      <c r="AU50" s="209"/>
      <c r="AV50" s="209">
        <v>25</v>
      </c>
      <c r="AW50" s="207">
        <v>374.66379230026894</v>
      </c>
      <c r="AX50" s="207">
        <v>374.66379230026894</v>
      </c>
      <c r="AY50" s="207"/>
      <c r="AZ50" s="207"/>
      <c r="BA50" s="209"/>
      <c r="BB50" s="209"/>
      <c r="BC50" s="209">
        <v>7</v>
      </c>
    </row>
    <row r="51" spans="2:55" ht="49.5" customHeight="1">
      <c r="B51" s="30" t="s">
        <v>1202</v>
      </c>
      <c r="C51" s="30" t="s">
        <v>1203</v>
      </c>
      <c r="D51" s="179" t="s">
        <v>1204</v>
      </c>
      <c r="E51" s="179" t="s">
        <v>1205</v>
      </c>
      <c r="F51" s="30"/>
      <c r="G51" s="147"/>
      <c r="H51" s="147"/>
      <c r="I51" s="147" t="s">
        <v>55</v>
      </c>
      <c r="J51" s="205" t="s">
        <v>259</v>
      </c>
      <c r="K51" s="205" t="s">
        <v>259</v>
      </c>
      <c r="L51" s="205" t="s">
        <v>259</v>
      </c>
      <c r="M51" s="205" t="s">
        <v>259</v>
      </c>
      <c r="N51" s="205" t="s">
        <v>259</v>
      </c>
      <c r="O51" s="147"/>
      <c r="P51" s="147"/>
      <c r="Q51" s="147"/>
      <c r="R51" s="147"/>
      <c r="S51" s="147"/>
      <c r="T51" s="147"/>
      <c r="U51" s="207"/>
      <c r="V51" s="207"/>
      <c r="W51" s="207">
        <v>21681</v>
      </c>
      <c r="X51" s="207"/>
      <c r="Y51" s="208"/>
      <c r="Z51" s="208"/>
      <c r="AA51" s="209"/>
      <c r="AB51" s="207"/>
      <c r="AC51" s="207"/>
      <c r="AD51" s="207">
        <v>26362</v>
      </c>
      <c r="AE51" s="207"/>
      <c r="AF51" s="208"/>
      <c r="AG51" s="208"/>
      <c r="AH51" s="209"/>
      <c r="AI51" s="207"/>
      <c r="AJ51" s="207"/>
      <c r="AK51" s="207">
        <v>26522</v>
      </c>
      <c r="AL51" s="207"/>
      <c r="AM51" s="208"/>
      <c r="AN51" s="208"/>
      <c r="AO51" s="209"/>
      <c r="AP51" s="207"/>
      <c r="AQ51" s="207"/>
      <c r="AR51" s="207"/>
      <c r="AS51" s="207"/>
      <c r="AT51" s="209"/>
      <c r="AU51" s="209"/>
      <c r="AV51" s="209"/>
      <c r="AW51" s="207"/>
      <c r="AX51" s="207"/>
      <c r="AY51" s="207"/>
      <c r="AZ51" s="207"/>
      <c r="BA51" s="209"/>
      <c r="BB51" s="209"/>
      <c r="BC51" s="209"/>
    </row>
    <row r="52" spans="2:55" ht="49.5" customHeight="1">
      <c r="B52" s="30" t="s">
        <v>1202</v>
      </c>
      <c r="C52" s="30" t="s">
        <v>1203</v>
      </c>
      <c r="D52" s="179" t="s">
        <v>1206</v>
      </c>
      <c r="E52" s="179" t="s">
        <v>1207</v>
      </c>
      <c r="F52" s="30"/>
      <c r="G52" s="147"/>
      <c r="H52" s="147"/>
      <c r="I52" s="147" t="s">
        <v>55</v>
      </c>
      <c r="J52" s="205" t="s">
        <v>259</v>
      </c>
      <c r="K52" s="205" t="s">
        <v>259</v>
      </c>
      <c r="L52" s="205" t="s">
        <v>259</v>
      </c>
      <c r="M52" s="205" t="s">
        <v>259</v>
      </c>
      <c r="N52" s="205" t="s">
        <v>259</v>
      </c>
      <c r="O52" s="147"/>
      <c r="P52" s="147"/>
      <c r="Q52" s="147"/>
      <c r="R52" s="147"/>
      <c r="S52" s="147"/>
      <c r="T52" s="147"/>
      <c r="U52" s="207"/>
      <c r="V52" s="207"/>
      <c r="W52" s="207">
        <v>3599</v>
      </c>
      <c r="X52" s="207"/>
      <c r="Y52" s="208"/>
      <c r="Z52" s="208"/>
      <c r="AA52" s="209"/>
      <c r="AB52" s="207"/>
      <c r="AC52" s="207"/>
      <c r="AD52" s="207">
        <v>5957</v>
      </c>
      <c r="AE52" s="207"/>
      <c r="AF52" s="208"/>
      <c r="AG52" s="208"/>
      <c r="AH52" s="209"/>
      <c r="AI52" s="207"/>
      <c r="AJ52" s="207"/>
      <c r="AK52" s="207">
        <v>5759</v>
      </c>
      <c r="AL52" s="207"/>
      <c r="AM52" s="208"/>
      <c r="AN52" s="208"/>
      <c r="AO52" s="209"/>
      <c r="AP52" s="207"/>
      <c r="AQ52" s="207"/>
      <c r="AR52" s="207"/>
      <c r="AS52" s="207"/>
      <c r="AT52" s="209"/>
      <c r="AU52" s="209"/>
      <c r="AV52" s="209"/>
      <c r="AW52" s="207"/>
      <c r="AX52" s="207"/>
      <c r="AY52" s="207"/>
      <c r="AZ52" s="207"/>
      <c r="BA52" s="209"/>
      <c r="BB52" s="209"/>
      <c r="BC52" s="209"/>
    </row>
    <row r="53" spans="2:55" ht="21" customHeight="1">
      <c r="B53" s="30" t="s">
        <v>1202</v>
      </c>
      <c r="C53" s="30" t="s">
        <v>1203</v>
      </c>
      <c r="D53" s="179" t="s">
        <v>1208</v>
      </c>
      <c r="E53" s="179" t="s">
        <v>1209</v>
      </c>
      <c r="F53" s="30" t="s">
        <v>1210</v>
      </c>
      <c r="G53" s="147"/>
      <c r="H53" s="147"/>
      <c r="I53" s="147">
        <v>2021</v>
      </c>
      <c r="J53" s="205" t="s">
        <v>1211</v>
      </c>
      <c r="K53" s="205" t="s">
        <v>1211</v>
      </c>
      <c r="L53" s="205" t="s">
        <v>1211</v>
      </c>
      <c r="M53" s="205" t="s">
        <v>1211</v>
      </c>
      <c r="N53" s="205" t="s">
        <v>1211</v>
      </c>
      <c r="O53" s="147"/>
      <c r="P53" s="147" t="s">
        <v>1106</v>
      </c>
      <c r="Q53" s="147"/>
      <c r="R53" s="147"/>
      <c r="S53" s="147"/>
      <c r="T53" s="147"/>
      <c r="U53" s="207">
        <v>13391</v>
      </c>
      <c r="V53" s="207">
        <v>13391</v>
      </c>
      <c r="W53" s="207">
        <v>1978.5650500000004</v>
      </c>
      <c r="X53" s="207">
        <v>1978.5650500000004</v>
      </c>
      <c r="Y53" s="208"/>
      <c r="Z53" s="208"/>
      <c r="AA53" s="209"/>
      <c r="AB53" s="207">
        <v>28718.59922</v>
      </c>
      <c r="AC53" s="207">
        <v>28718.59922</v>
      </c>
      <c r="AD53" s="207">
        <v>14972.097999999998</v>
      </c>
      <c r="AE53" s="207">
        <v>14972.097999999998</v>
      </c>
      <c r="AF53" s="208"/>
      <c r="AG53" s="212">
        <v>9715</v>
      </c>
      <c r="AH53" s="209"/>
      <c r="AI53" s="207">
        <v>18610.68836</v>
      </c>
      <c r="AJ53" s="207">
        <v>18610.68836</v>
      </c>
      <c r="AK53" s="207">
        <v>3727.0452400000004</v>
      </c>
      <c r="AL53" s="207">
        <v>3727.0452400000004</v>
      </c>
      <c r="AM53" s="208"/>
      <c r="AN53" s="208"/>
      <c r="AO53" s="209"/>
      <c r="AP53" s="207">
        <v>9504</v>
      </c>
      <c r="AQ53" s="207">
        <v>9504</v>
      </c>
      <c r="AR53" s="207">
        <v>3954.7</v>
      </c>
      <c r="AS53" s="207">
        <v>3954.7</v>
      </c>
      <c r="AT53" s="209"/>
      <c r="AU53" s="209"/>
      <c r="AV53" s="209"/>
      <c r="AW53" s="207">
        <v>4700</v>
      </c>
      <c r="AX53" s="207">
        <v>4700</v>
      </c>
      <c r="AY53" s="207">
        <v>3146.7</v>
      </c>
      <c r="AZ53" s="207">
        <v>3146.7</v>
      </c>
      <c r="BA53" s="209"/>
      <c r="BB53" s="209"/>
      <c r="BC53" s="209"/>
    </row>
    <row r="54" spans="2:55" ht="49.5" customHeight="1">
      <c r="B54" s="30" t="s">
        <v>1202</v>
      </c>
      <c r="C54" s="30" t="s">
        <v>1203</v>
      </c>
      <c r="D54" s="179" t="s">
        <v>1212</v>
      </c>
      <c r="E54" s="179" t="s">
        <v>1213</v>
      </c>
      <c r="F54" s="30" t="s">
        <v>1214</v>
      </c>
      <c r="G54" s="147" t="s">
        <v>1124</v>
      </c>
      <c r="H54" s="147"/>
      <c r="I54" s="147">
        <v>2017</v>
      </c>
      <c r="J54" s="205">
        <v>560.42079029189995</v>
      </c>
      <c r="K54" s="205" t="s">
        <v>259</v>
      </c>
      <c r="L54" s="205" t="s">
        <v>259</v>
      </c>
      <c r="M54" s="205">
        <v>534.64916251254476</v>
      </c>
      <c r="N54" s="205">
        <v>567.44941604990584</v>
      </c>
      <c r="O54" s="147"/>
      <c r="P54" s="147" t="s">
        <v>1215</v>
      </c>
      <c r="Q54" s="147"/>
      <c r="R54" s="147"/>
      <c r="S54" s="147"/>
      <c r="T54" s="147"/>
      <c r="U54" s="207"/>
      <c r="V54" s="207"/>
      <c r="W54" s="207">
        <v>0</v>
      </c>
      <c r="X54" s="207">
        <v>0</v>
      </c>
      <c r="Y54" s="208"/>
      <c r="Z54" s="208"/>
      <c r="AA54" s="209">
        <v>4962</v>
      </c>
      <c r="AB54" s="207">
        <v>0</v>
      </c>
      <c r="AC54" s="207">
        <v>0</v>
      </c>
      <c r="AD54" s="207">
        <v>790.77338999999995</v>
      </c>
      <c r="AE54" s="207">
        <v>790.77338999999995</v>
      </c>
      <c r="AF54" s="208"/>
      <c r="AG54" s="212">
        <v>4416</v>
      </c>
      <c r="AH54" s="209">
        <v>5900</v>
      </c>
      <c r="AI54" s="207"/>
      <c r="AJ54" s="207"/>
      <c r="AK54" s="207">
        <v>464.03064000000006</v>
      </c>
      <c r="AL54" s="207">
        <v>464.03064000000006</v>
      </c>
      <c r="AM54" s="208"/>
      <c r="AN54" s="208"/>
      <c r="AO54" s="209">
        <v>4410</v>
      </c>
      <c r="AP54" s="207"/>
      <c r="AQ54" s="207"/>
      <c r="AR54" s="207">
        <v>426.55900000000008</v>
      </c>
      <c r="AS54" s="207">
        <v>426.55900000000008</v>
      </c>
      <c r="AT54" s="209"/>
      <c r="AU54" s="209"/>
      <c r="AV54" s="209">
        <v>4408</v>
      </c>
      <c r="AW54" s="207"/>
      <c r="AX54" s="207"/>
      <c r="AY54" s="207">
        <v>430.11544252907373</v>
      </c>
      <c r="AZ54" s="207">
        <v>430.11544252907373</v>
      </c>
      <c r="BA54" s="209"/>
      <c r="BB54" s="209"/>
      <c r="BC54" s="209">
        <v>4425</v>
      </c>
    </row>
    <row r="55" spans="2:55" ht="49.5" customHeight="1">
      <c r="B55" s="30" t="s">
        <v>1202</v>
      </c>
      <c r="C55" s="30" t="s">
        <v>1203</v>
      </c>
      <c r="D55" s="179" t="s">
        <v>1216</v>
      </c>
      <c r="E55" s="179" t="s">
        <v>1217</v>
      </c>
      <c r="F55" s="30" t="s">
        <v>1218</v>
      </c>
      <c r="G55" s="147" t="s">
        <v>1124</v>
      </c>
      <c r="H55" s="147"/>
      <c r="I55" s="147">
        <v>2019</v>
      </c>
      <c r="J55" s="205">
        <v>0</v>
      </c>
      <c r="K55" s="205" t="s">
        <v>259</v>
      </c>
      <c r="L55" s="205" t="s">
        <v>259</v>
      </c>
      <c r="M55" s="205">
        <v>0</v>
      </c>
      <c r="N55" s="205" t="s">
        <v>259</v>
      </c>
      <c r="O55" s="147"/>
      <c r="P55" s="147" t="s">
        <v>1106</v>
      </c>
      <c r="Q55" s="147"/>
      <c r="R55" s="147"/>
      <c r="S55" s="147"/>
      <c r="T55" s="147"/>
      <c r="U55" s="207"/>
      <c r="V55" s="207"/>
      <c r="W55" s="207">
        <v>0.58990999999999993</v>
      </c>
      <c r="X55" s="207">
        <v>0.58990999999999993</v>
      </c>
      <c r="Y55" s="208"/>
      <c r="Z55" s="208"/>
      <c r="AA55" s="209">
        <v>6700</v>
      </c>
      <c r="AB55" s="207">
        <v>0</v>
      </c>
      <c r="AC55" s="207">
        <v>0</v>
      </c>
      <c r="AD55" s="207">
        <v>383.55041999999867</v>
      </c>
      <c r="AE55" s="207">
        <v>383.55041999999867</v>
      </c>
      <c r="AF55" s="208"/>
      <c r="AG55" s="212">
        <v>1005</v>
      </c>
      <c r="AH55" s="209"/>
      <c r="AI55" s="207"/>
      <c r="AJ55" s="207"/>
      <c r="AK55" s="207">
        <v>93.61932000000003</v>
      </c>
      <c r="AL55" s="207">
        <v>93.61932000000003</v>
      </c>
      <c r="AM55" s="208"/>
      <c r="AN55" s="208"/>
      <c r="AO55" s="209">
        <v>1046</v>
      </c>
      <c r="AP55" s="207"/>
      <c r="AQ55" s="207"/>
      <c r="AR55" s="207">
        <v>208.68700000000001</v>
      </c>
      <c r="AS55" s="207">
        <v>208.68700000000001</v>
      </c>
      <c r="AT55" s="209"/>
      <c r="AU55" s="209"/>
      <c r="AV55" s="209">
        <v>1000</v>
      </c>
      <c r="AW55" s="207"/>
      <c r="AX55" s="207"/>
      <c r="AY55" s="207">
        <v>219.47119263076343</v>
      </c>
      <c r="AZ55" s="207">
        <v>219.47119263076343</v>
      </c>
      <c r="BA55" s="209"/>
      <c r="BB55" s="209"/>
      <c r="BC55" s="209">
        <v>1000</v>
      </c>
    </row>
    <row r="56" spans="2:55" ht="100.9">
      <c r="B56" s="30" t="s">
        <v>1202</v>
      </c>
      <c r="C56" s="30" t="s">
        <v>1203</v>
      </c>
      <c r="D56" s="179" t="s">
        <v>1219</v>
      </c>
      <c r="E56" s="179" t="s">
        <v>1220</v>
      </c>
      <c r="F56" s="30" t="s">
        <v>1221</v>
      </c>
      <c r="G56" s="147" t="s">
        <v>1124</v>
      </c>
      <c r="H56" s="147"/>
      <c r="I56" s="147">
        <v>2022</v>
      </c>
      <c r="J56" s="205">
        <v>0</v>
      </c>
      <c r="K56" s="205" t="s">
        <v>259</v>
      </c>
      <c r="L56" s="205" t="s">
        <v>259</v>
      </c>
      <c r="M56" s="205">
        <v>0</v>
      </c>
      <c r="N56" s="205" t="s">
        <v>259</v>
      </c>
      <c r="O56" s="147"/>
      <c r="P56" s="147" t="s">
        <v>55</v>
      </c>
      <c r="Q56" s="147"/>
      <c r="R56" s="147"/>
      <c r="S56" s="147"/>
      <c r="T56" s="147"/>
      <c r="U56" s="207"/>
      <c r="V56" s="207"/>
      <c r="W56" s="207">
        <v>0</v>
      </c>
      <c r="X56" s="207">
        <v>0</v>
      </c>
      <c r="Y56" s="208"/>
      <c r="Z56" s="208"/>
      <c r="AA56" s="209"/>
      <c r="AB56" s="207"/>
      <c r="AC56" s="207"/>
      <c r="AD56" s="207"/>
      <c r="AE56" s="207"/>
      <c r="AF56" s="208"/>
      <c r="AG56" s="208"/>
      <c r="AH56" s="209"/>
      <c r="AI56" s="207"/>
      <c r="AJ56" s="207"/>
      <c r="AK56" s="207"/>
      <c r="AL56" s="207"/>
      <c r="AM56" s="208"/>
      <c r="AN56" s="208"/>
      <c r="AO56" s="209"/>
      <c r="AP56" s="207"/>
      <c r="AQ56" s="207"/>
      <c r="AR56" s="207">
        <v>1500</v>
      </c>
      <c r="AS56" s="207">
        <v>1500</v>
      </c>
      <c r="AT56" s="209"/>
      <c r="AU56" s="209"/>
      <c r="AV56" s="213" t="s">
        <v>1222</v>
      </c>
      <c r="AW56" s="207"/>
      <c r="AX56" s="207"/>
      <c r="AY56" s="207">
        <v>1493.8874556756336</v>
      </c>
      <c r="AZ56" s="207">
        <v>1493.8874556756336</v>
      </c>
      <c r="BA56" s="209"/>
      <c r="BB56" s="209"/>
      <c r="BC56" s="213" t="s">
        <v>1223</v>
      </c>
    </row>
    <row r="57" spans="2:55" ht="20.25" customHeight="1">
      <c r="B57" s="30" t="s">
        <v>1202</v>
      </c>
      <c r="C57" s="30" t="s">
        <v>1203</v>
      </c>
      <c r="D57" s="179" t="s">
        <v>1224</v>
      </c>
      <c r="E57" s="179" t="s">
        <v>1225</v>
      </c>
      <c r="F57" s="30"/>
      <c r="G57" s="147"/>
      <c r="H57" s="147"/>
      <c r="I57" s="147" t="s">
        <v>55</v>
      </c>
      <c r="J57" s="205" t="s">
        <v>259</v>
      </c>
      <c r="K57" s="205" t="s">
        <v>259</v>
      </c>
      <c r="L57" s="205" t="s">
        <v>259</v>
      </c>
      <c r="M57" s="205" t="s">
        <v>259</v>
      </c>
      <c r="N57" s="205" t="s">
        <v>259</v>
      </c>
      <c r="O57" s="147"/>
      <c r="P57" s="147" t="s">
        <v>1226</v>
      </c>
      <c r="Q57" s="147"/>
      <c r="R57" s="147"/>
      <c r="S57" s="147"/>
      <c r="T57" s="147"/>
      <c r="U57" s="207"/>
      <c r="V57" s="207"/>
      <c r="W57" s="207">
        <v>5915.0898200000001</v>
      </c>
      <c r="X57" s="207"/>
      <c r="Y57" s="208"/>
      <c r="Z57" s="208"/>
      <c r="AA57" s="209">
        <v>147770</v>
      </c>
      <c r="AB57" s="207"/>
      <c r="AC57" s="207"/>
      <c r="AD57" s="207">
        <v>6133.0550899999998</v>
      </c>
      <c r="AE57" s="207"/>
      <c r="AF57" s="208"/>
      <c r="AG57" s="208"/>
      <c r="AH57" s="209">
        <v>146621</v>
      </c>
      <c r="AI57" s="207"/>
      <c r="AJ57" s="207"/>
      <c r="AK57" s="207">
        <v>5966.1738299999997</v>
      </c>
      <c r="AL57" s="207"/>
      <c r="AM57" s="208"/>
      <c r="AN57" s="208"/>
      <c r="AO57" s="209">
        <v>144122</v>
      </c>
      <c r="AP57" s="207"/>
      <c r="AQ57" s="207"/>
      <c r="AR57" s="207">
        <v>6951.5021299999999</v>
      </c>
      <c r="AS57" s="207"/>
      <c r="AT57" s="209"/>
      <c r="AU57" s="209"/>
      <c r="AV57" s="209">
        <v>143600</v>
      </c>
      <c r="AW57" s="207"/>
      <c r="AX57" s="207"/>
      <c r="AY57" s="207">
        <v>7143.9993000000004</v>
      </c>
      <c r="AZ57" s="207"/>
      <c r="BA57" s="209"/>
      <c r="BB57" s="209"/>
      <c r="BC57" s="209">
        <v>143600</v>
      </c>
    </row>
    <row r="58" spans="2:55" ht="43.15">
      <c r="B58" s="30" t="s">
        <v>1202</v>
      </c>
      <c r="C58" s="30" t="s">
        <v>1203</v>
      </c>
      <c r="D58" s="179" t="s">
        <v>1227</v>
      </c>
      <c r="E58" s="179" t="s">
        <v>1228</v>
      </c>
      <c r="F58" s="30"/>
      <c r="G58" s="147"/>
      <c r="H58" s="147"/>
      <c r="I58" s="147"/>
      <c r="J58" s="205" t="s">
        <v>259</v>
      </c>
      <c r="K58" s="205" t="s">
        <v>259</v>
      </c>
      <c r="L58" s="205" t="s">
        <v>259</v>
      </c>
      <c r="M58" s="205" t="s">
        <v>259</v>
      </c>
      <c r="N58" s="205" t="s">
        <v>259</v>
      </c>
      <c r="O58" s="147"/>
      <c r="P58" s="147"/>
      <c r="Q58" s="147"/>
      <c r="R58" s="147"/>
      <c r="S58" s="147"/>
      <c r="T58" s="147" t="s">
        <v>1229</v>
      </c>
      <c r="U58" s="207"/>
      <c r="V58" s="207"/>
      <c r="W58" s="207"/>
      <c r="X58" s="207"/>
      <c r="Y58" s="208"/>
      <c r="Z58" s="208"/>
      <c r="AA58" s="209"/>
      <c r="AB58" s="207"/>
      <c r="AC58" s="207"/>
      <c r="AD58" s="207"/>
      <c r="AE58" s="207"/>
      <c r="AF58" s="208"/>
      <c r="AG58" s="208"/>
      <c r="AH58" s="209"/>
      <c r="AI58" s="207"/>
      <c r="AJ58" s="207"/>
      <c r="AK58" s="207"/>
      <c r="AL58" s="207"/>
      <c r="AM58" s="208"/>
      <c r="AN58" s="208"/>
      <c r="AO58" s="209"/>
      <c r="AP58" s="207"/>
      <c r="AQ58" s="207"/>
      <c r="AR58" s="207"/>
      <c r="AS58" s="207"/>
      <c r="AT58" s="209"/>
      <c r="AU58" s="209"/>
      <c r="AV58" s="209"/>
      <c r="AW58" s="207"/>
      <c r="AX58" s="207"/>
      <c r="AY58" s="207"/>
      <c r="AZ58" s="207"/>
      <c r="BA58" s="209"/>
      <c r="BB58" s="209"/>
      <c r="BC58" s="209"/>
    </row>
    <row r="59" spans="2:55" ht="43.15">
      <c r="B59" s="30" t="s">
        <v>1202</v>
      </c>
      <c r="C59" s="30" t="s">
        <v>1203</v>
      </c>
      <c r="D59" s="179" t="s">
        <v>1230</v>
      </c>
      <c r="E59" s="179" t="s">
        <v>1231</v>
      </c>
      <c r="F59" s="30"/>
      <c r="G59" s="147"/>
      <c r="H59" s="147"/>
      <c r="I59" s="147"/>
      <c r="J59" s="205" t="s">
        <v>259</v>
      </c>
      <c r="K59" s="205" t="s">
        <v>259</v>
      </c>
      <c r="L59" s="205" t="s">
        <v>259</v>
      </c>
      <c r="M59" s="205" t="s">
        <v>259</v>
      </c>
      <c r="N59" s="205" t="s">
        <v>259</v>
      </c>
      <c r="O59" s="147"/>
      <c r="P59" s="147"/>
      <c r="Q59" s="147"/>
      <c r="R59" s="147"/>
      <c r="S59" s="147"/>
      <c r="T59" s="147" t="s">
        <v>1232</v>
      </c>
      <c r="U59" s="207"/>
      <c r="V59" s="207"/>
      <c r="W59" s="207"/>
      <c r="X59" s="207"/>
      <c r="Y59" s="208"/>
      <c r="Z59" s="208"/>
      <c r="AA59" s="209"/>
      <c r="AB59" s="207"/>
      <c r="AC59" s="207"/>
      <c r="AD59" s="207"/>
      <c r="AE59" s="207"/>
      <c r="AF59" s="208"/>
      <c r="AG59" s="208"/>
      <c r="AH59" s="209"/>
      <c r="AI59" s="207"/>
      <c r="AJ59" s="207"/>
      <c r="AK59" s="207"/>
      <c r="AL59" s="207"/>
      <c r="AM59" s="208"/>
      <c r="AN59" s="208"/>
      <c r="AO59" s="209"/>
      <c r="AP59" s="207"/>
      <c r="AQ59" s="207"/>
      <c r="AR59" s="207"/>
      <c r="AS59" s="207"/>
      <c r="AT59" s="209"/>
      <c r="AU59" s="209"/>
      <c r="AV59" s="209"/>
      <c r="AW59" s="207"/>
      <c r="AX59" s="207"/>
      <c r="AY59" s="207"/>
      <c r="AZ59" s="207"/>
      <c r="BA59" s="209"/>
      <c r="BB59" s="209"/>
      <c r="BC59" s="209"/>
    </row>
    <row r="60" spans="2:55" ht="72">
      <c r="B60" s="30" t="s">
        <v>1202</v>
      </c>
      <c r="C60" s="30" t="s">
        <v>1203</v>
      </c>
      <c r="D60" s="179" t="s">
        <v>1233</v>
      </c>
      <c r="E60" s="179" t="s">
        <v>1234</v>
      </c>
      <c r="F60" s="30" t="s">
        <v>1235</v>
      </c>
      <c r="G60" s="147" t="s">
        <v>1124</v>
      </c>
      <c r="H60" s="147" t="s">
        <v>1125</v>
      </c>
      <c r="I60" s="147">
        <v>2018</v>
      </c>
      <c r="J60" s="205" t="s">
        <v>1236</v>
      </c>
      <c r="K60" s="205" t="s">
        <v>259</v>
      </c>
      <c r="L60" s="205" t="s">
        <v>259</v>
      </c>
      <c r="M60" s="205" t="s">
        <v>1237</v>
      </c>
      <c r="N60" s="205" t="s">
        <v>1238</v>
      </c>
      <c r="O60" s="147"/>
      <c r="P60" s="147" t="s">
        <v>1239</v>
      </c>
      <c r="Q60" s="147"/>
      <c r="R60" s="147"/>
      <c r="S60" s="147"/>
      <c r="T60" s="147" t="s">
        <v>1240</v>
      </c>
      <c r="U60" s="207">
        <v>229992</v>
      </c>
      <c r="V60" s="207">
        <v>229992</v>
      </c>
      <c r="W60" s="207">
        <v>238512.23489000005</v>
      </c>
      <c r="X60" s="207">
        <v>238512.23489000005</v>
      </c>
      <c r="Y60" s="208"/>
      <c r="Z60" s="208"/>
      <c r="AA60" s="209">
        <v>499192</v>
      </c>
      <c r="AB60" s="207">
        <v>85218.968769999774</v>
      </c>
      <c r="AC60" s="207">
        <v>85218.968769999774</v>
      </c>
      <c r="AD60" s="207">
        <v>105553.26282999999</v>
      </c>
      <c r="AE60" s="207">
        <v>105553.26282999999</v>
      </c>
      <c r="AF60" s="208"/>
      <c r="AG60" s="208"/>
      <c r="AH60" s="209">
        <v>367067</v>
      </c>
      <c r="AI60" s="207">
        <v>82457.707780000012</v>
      </c>
      <c r="AJ60" s="207">
        <v>82457.707780000012</v>
      </c>
      <c r="AK60" s="207">
        <v>85924.859460000021</v>
      </c>
      <c r="AL60" s="207">
        <v>85924.859460000021</v>
      </c>
      <c r="AM60" s="208"/>
      <c r="AN60" s="208"/>
      <c r="AO60" s="209">
        <v>359897</v>
      </c>
      <c r="AP60" s="207">
        <v>67995.084892888059</v>
      </c>
      <c r="AQ60" s="207">
        <v>67995.084892888059</v>
      </c>
      <c r="AR60" s="207">
        <v>78699.774300901176</v>
      </c>
      <c r="AS60" s="207">
        <v>78699.774300901176</v>
      </c>
      <c r="AT60" s="209"/>
      <c r="AU60" s="209"/>
      <c r="AV60" s="209">
        <v>360000</v>
      </c>
      <c r="AW60" s="207">
        <v>61871.527051815865</v>
      </c>
      <c r="AX60" s="207">
        <v>61871.527051815865</v>
      </c>
      <c r="AY60" s="207">
        <v>78274.496755242755</v>
      </c>
      <c r="AZ60" s="207">
        <v>78274.496755242755</v>
      </c>
      <c r="BA60" s="209"/>
      <c r="BB60" s="209"/>
      <c r="BC60" s="209">
        <v>360000</v>
      </c>
    </row>
    <row r="61" spans="2:55" ht="72">
      <c r="B61" s="30" t="s">
        <v>1202</v>
      </c>
      <c r="C61" s="30" t="s">
        <v>1203</v>
      </c>
      <c r="D61" s="179" t="s">
        <v>1241</v>
      </c>
      <c r="E61" s="179" t="s">
        <v>1234</v>
      </c>
      <c r="F61" s="30" t="s">
        <v>1242</v>
      </c>
      <c r="G61" s="147" t="s">
        <v>1124</v>
      </c>
      <c r="H61" s="147" t="s">
        <v>1125</v>
      </c>
      <c r="I61" s="147">
        <v>2019</v>
      </c>
      <c r="J61" s="205" t="s">
        <v>1243</v>
      </c>
      <c r="K61" s="205" t="s">
        <v>1243</v>
      </c>
      <c r="L61" s="205" t="s">
        <v>1243</v>
      </c>
      <c r="M61" s="205" t="s">
        <v>1243</v>
      </c>
      <c r="N61" s="205" t="s">
        <v>1243</v>
      </c>
      <c r="O61" s="147"/>
      <c r="P61" s="147" t="s">
        <v>55</v>
      </c>
      <c r="Q61" s="147"/>
      <c r="R61" s="147"/>
      <c r="S61" s="147"/>
      <c r="T61" s="147"/>
      <c r="U61" s="207"/>
      <c r="V61" s="207"/>
      <c r="W61" s="207">
        <v>642.65692000000001</v>
      </c>
      <c r="X61" s="207">
        <v>642.65692000000001</v>
      </c>
      <c r="Y61" s="208"/>
      <c r="Z61" s="208"/>
      <c r="AA61" s="209">
        <v>449</v>
      </c>
      <c r="AB61" s="207">
        <v>0</v>
      </c>
      <c r="AC61" s="207">
        <v>0</v>
      </c>
      <c r="AD61" s="207">
        <v>402.54502000000002</v>
      </c>
      <c r="AE61" s="207">
        <v>402.54502000000002</v>
      </c>
      <c r="AF61" s="208"/>
      <c r="AG61" s="208"/>
      <c r="AH61" s="209">
        <v>268</v>
      </c>
      <c r="AI61" s="207"/>
      <c r="AJ61" s="207"/>
      <c r="AK61" s="207">
        <v>149.39209999999997</v>
      </c>
      <c r="AL61" s="207">
        <v>149.39209999999997</v>
      </c>
      <c r="AM61" s="208"/>
      <c r="AN61" s="208"/>
      <c r="AO61" s="209">
        <v>238</v>
      </c>
      <c r="AP61" s="207"/>
      <c r="AQ61" s="207"/>
      <c r="AR61" s="207">
        <v>70</v>
      </c>
      <c r="AS61" s="207">
        <v>70</v>
      </c>
      <c r="AT61" s="209"/>
      <c r="AU61" s="209"/>
      <c r="AV61" s="209">
        <v>190</v>
      </c>
      <c r="AW61" s="207"/>
      <c r="AX61" s="207"/>
      <c r="AY61" s="207">
        <v>68.862227831708296</v>
      </c>
      <c r="AZ61" s="207">
        <v>68.862227831708296</v>
      </c>
      <c r="BA61" s="209"/>
      <c r="BB61" s="209"/>
      <c r="BC61" s="209">
        <v>190</v>
      </c>
    </row>
    <row r="62" spans="2:55" ht="57.6">
      <c r="B62" s="30" t="s">
        <v>1202</v>
      </c>
      <c r="C62" s="30" t="s">
        <v>1203</v>
      </c>
      <c r="D62" s="179" t="s">
        <v>1244</v>
      </c>
      <c r="E62" s="179" t="s">
        <v>1245</v>
      </c>
      <c r="F62" s="30" t="s">
        <v>1246</v>
      </c>
      <c r="G62" s="147" t="s">
        <v>1124</v>
      </c>
      <c r="H62" s="147" t="s">
        <v>1125</v>
      </c>
      <c r="I62" s="147">
        <v>2018</v>
      </c>
      <c r="J62" s="205" t="s">
        <v>1247</v>
      </c>
      <c r="K62" s="205" t="s">
        <v>259</v>
      </c>
      <c r="L62" s="205" t="s">
        <v>259</v>
      </c>
      <c r="M62" s="205" t="s">
        <v>1248</v>
      </c>
      <c r="N62" s="205" t="s">
        <v>1249</v>
      </c>
      <c r="O62" s="147"/>
      <c r="P62" s="147" t="s">
        <v>1239</v>
      </c>
      <c r="Q62" s="147"/>
      <c r="R62" s="147"/>
      <c r="S62" s="147"/>
      <c r="T62" s="147" t="s">
        <v>1240</v>
      </c>
      <c r="U62" s="207">
        <v>52990</v>
      </c>
      <c r="V62" s="207">
        <v>52990</v>
      </c>
      <c r="W62" s="207">
        <v>58418.402259999988</v>
      </c>
      <c r="X62" s="207">
        <v>58418.402259999988</v>
      </c>
      <c r="Y62" s="208"/>
      <c r="Z62" s="208"/>
      <c r="AA62" s="209">
        <v>89581</v>
      </c>
      <c r="AB62" s="207">
        <v>35934.309899999789</v>
      </c>
      <c r="AC62" s="207">
        <v>35934.309899999789</v>
      </c>
      <c r="AD62" s="207">
        <v>51820.296109999988</v>
      </c>
      <c r="AE62" s="207">
        <v>51820.296109999988</v>
      </c>
      <c r="AF62" s="208"/>
      <c r="AG62" s="208"/>
      <c r="AH62" s="209">
        <v>66942</v>
      </c>
      <c r="AI62" s="207">
        <v>13380.480620000028</v>
      </c>
      <c r="AJ62" s="207">
        <v>13380.480620000028</v>
      </c>
      <c r="AK62" s="207">
        <v>24801.685410000002</v>
      </c>
      <c r="AL62" s="207">
        <v>24801.685410000002</v>
      </c>
      <c r="AM62" s="208"/>
      <c r="AN62" s="208"/>
      <c r="AO62" s="209">
        <v>41614</v>
      </c>
      <c r="AP62" s="207">
        <v>21962.619737519999</v>
      </c>
      <c r="AQ62" s="207">
        <v>21962.619737519999</v>
      </c>
      <c r="AR62" s="207">
        <v>22559.689970383999</v>
      </c>
      <c r="AS62" s="207">
        <v>22559.689970383999</v>
      </c>
      <c r="AT62" s="209"/>
      <c r="AU62" s="209"/>
      <c r="AV62" s="209">
        <v>38000</v>
      </c>
      <c r="AW62" s="207">
        <v>11952.866249080553</v>
      </c>
      <c r="AX62" s="207">
        <v>11952.866249080553</v>
      </c>
      <c r="AY62" s="207">
        <v>21044.823402389553</v>
      </c>
      <c r="AZ62" s="207">
        <v>21044.823402389553</v>
      </c>
      <c r="BA62" s="209"/>
      <c r="BB62" s="209"/>
      <c r="BC62" s="209">
        <v>37994.6685</v>
      </c>
    </row>
    <row r="63" spans="2:55" ht="49.5" customHeight="1">
      <c r="B63" s="30" t="s">
        <v>1202</v>
      </c>
      <c r="C63" s="30" t="s">
        <v>1203</v>
      </c>
      <c r="D63" s="179" t="s">
        <v>1250</v>
      </c>
      <c r="E63" s="179" t="s">
        <v>1251</v>
      </c>
      <c r="F63" s="30"/>
      <c r="G63" s="147"/>
      <c r="H63" s="147"/>
      <c r="I63" s="147" t="s">
        <v>55</v>
      </c>
      <c r="J63" s="205" t="s">
        <v>259</v>
      </c>
      <c r="K63" s="205" t="s">
        <v>259</v>
      </c>
      <c r="L63" s="205" t="s">
        <v>259</v>
      </c>
      <c r="M63" s="205" t="s">
        <v>259</v>
      </c>
      <c r="N63" s="205" t="s">
        <v>259</v>
      </c>
      <c r="O63" s="147"/>
      <c r="P63" s="147"/>
      <c r="Q63" s="147"/>
      <c r="R63" s="147"/>
      <c r="S63" s="147"/>
      <c r="T63" s="147"/>
      <c r="U63" s="207"/>
      <c r="V63" s="207"/>
      <c r="W63" s="207">
        <v>23849</v>
      </c>
      <c r="X63" s="207"/>
      <c r="Y63" s="208"/>
      <c r="Z63" s="208"/>
      <c r="AA63" s="209"/>
      <c r="AB63" s="207"/>
      <c r="AC63" s="207"/>
      <c r="AD63" s="207">
        <v>25218</v>
      </c>
      <c r="AE63" s="207"/>
      <c r="AF63" s="208"/>
      <c r="AG63" s="208"/>
      <c r="AH63" s="209"/>
      <c r="AI63" s="207"/>
      <c r="AJ63" s="207"/>
      <c r="AK63" s="207">
        <v>27315</v>
      </c>
      <c r="AL63" s="207"/>
      <c r="AM63" s="208"/>
      <c r="AN63" s="208"/>
      <c r="AO63" s="209"/>
      <c r="AP63" s="207"/>
      <c r="AQ63" s="207"/>
      <c r="AR63" s="207"/>
      <c r="AS63" s="207"/>
      <c r="AT63" s="209"/>
      <c r="AU63" s="209"/>
      <c r="AV63" s="209"/>
      <c r="AW63" s="207"/>
      <c r="AX63" s="207"/>
      <c r="AY63" s="207"/>
      <c r="AZ63" s="207"/>
      <c r="BA63" s="209"/>
      <c r="BB63" s="209"/>
      <c r="BC63" s="209"/>
    </row>
    <row r="64" spans="2:55" ht="49.5" customHeight="1">
      <c r="B64" s="30" t="s">
        <v>1202</v>
      </c>
      <c r="C64" s="30" t="s">
        <v>1203</v>
      </c>
      <c r="D64" s="179" t="s">
        <v>1252</v>
      </c>
      <c r="E64" s="179" t="s">
        <v>1253</v>
      </c>
      <c r="F64" s="30"/>
      <c r="G64" s="147"/>
      <c r="H64" s="147"/>
      <c r="I64" s="147"/>
      <c r="J64" s="205" t="s">
        <v>259</v>
      </c>
      <c r="K64" s="205" t="s">
        <v>259</v>
      </c>
      <c r="L64" s="205" t="s">
        <v>259</v>
      </c>
      <c r="M64" s="205" t="s">
        <v>259</v>
      </c>
      <c r="N64" s="205" t="s">
        <v>259</v>
      </c>
      <c r="O64" s="147"/>
      <c r="P64" s="147"/>
      <c r="Q64" s="147"/>
      <c r="R64" s="147"/>
      <c r="S64" s="147"/>
      <c r="T64" s="147"/>
      <c r="U64" s="207"/>
      <c r="V64" s="207"/>
      <c r="W64" s="207">
        <v>2733</v>
      </c>
      <c r="X64" s="207"/>
      <c r="Y64" s="208"/>
      <c r="Z64" s="208"/>
      <c r="AA64" s="209"/>
      <c r="AB64" s="207"/>
      <c r="AC64" s="207"/>
      <c r="AD64" s="207">
        <v>3567</v>
      </c>
      <c r="AE64" s="207"/>
      <c r="AF64" s="208"/>
      <c r="AG64" s="208"/>
      <c r="AH64" s="209"/>
      <c r="AI64" s="207"/>
      <c r="AJ64" s="207"/>
      <c r="AK64" s="207">
        <v>4561</v>
      </c>
      <c r="AL64" s="207"/>
      <c r="AM64" s="208"/>
      <c r="AN64" s="208"/>
      <c r="AO64" s="209"/>
      <c r="AP64" s="207"/>
      <c r="AQ64" s="207"/>
      <c r="AR64" s="207"/>
      <c r="AS64" s="207"/>
      <c r="AT64" s="209"/>
      <c r="AU64" s="209"/>
      <c r="AV64" s="209"/>
      <c r="AW64" s="207"/>
      <c r="AX64" s="207"/>
      <c r="AY64" s="207"/>
      <c r="AZ64" s="207"/>
      <c r="BA64" s="209"/>
      <c r="BB64" s="209"/>
      <c r="BC64" s="209"/>
    </row>
    <row r="65" spans="2:55" ht="49.5" customHeight="1">
      <c r="B65" s="30" t="s">
        <v>1202</v>
      </c>
      <c r="C65" s="30" t="s">
        <v>1203</v>
      </c>
      <c r="D65" s="179" t="s">
        <v>1254</v>
      </c>
      <c r="E65" s="179" t="s">
        <v>1255</v>
      </c>
      <c r="F65" s="30"/>
      <c r="G65" s="147"/>
      <c r="H65" s="147"/>
      <c r="I65" s="147" t="s">
        <v>55</v>
      </c>
      <c r="J65" s="205" t="s">
        <v>259</v>
      </c>
      <c r="K65" s="205" t="s">
        <v>259</v>
      </c>
      <c r="L65" s="205" t="s">
        <v>259</v>
      </c>
      <c r="M65" s="205" t="s">
        <v>259</v>
      </c>
      <c r="N65" s="205" t="s">
        <v>259</v>
      </c>
      <c r="O65" s="147"/>
      <c r="P65" s="147" t="s">
        <v>1256</v>
      </c>
      <c r="Q65" s="147"/>
      <c r="R65" s="147"/>
      <c r="S65" s="147"/>
      <c r="T65" s="147"/>
      <c r="U65" s="207"/>
      <c r="V65" s="207"/>
      <c r="W65" s="207">
        <v>21259.961719999999</v>
      </c>
      <c r="X65" s="207"/>
      <c r="Y65" s="208"/>
      <c r="Z65" s="208"/>
      <c r="AA65" s="209">
        <v>189565</v>
      </c>
      <c r="AB65" s="207"/>
      <c r="AC65" s="207"/>
      <c r="AD65" s="207">
        <v>15132.56278</v>
      </c>
      <c r="AE65" s="207"/>
      <c r="AF65" s="208"/>
      <c r="AG65" s="208"/>
      <c r="AH65" s="209">
        <v>125714</v>
      </c>
      <c r="AI65" s="207"/>
      <c r="AJ65" s="207"/>
      <c r="AK65" s="207">
        <v>3741.5518099999999</v>
      </c>
      <c r="AL65" s="207"/>
      <c r="AM65" s="208"/>
      <c r="AN65" s="208"/>
      <c r="AO65" s="209">
        <v>20066</v>
      </c>
      <c r="AP65" s="207"/>
      <c r="AQ65" s="207"/>
      <c r="AR65" s="207">
        <v>496.53449999999998</v>
      </c>
      <c r="AS65" s="207"/>
      <c r="AT65" s="209"/>
      <c r="AU65" s="209"/>
      <c r="AV65" s="209">
        <v>2000</v>
      </c>
      <c r="AW65" s="207"/>
      <c r="AX65" s="207"/>
      <c r="AY65" s="207"/>
      <c r="AZ65" s="207"/>
      <c r="BA65" s="209"/>
      <c r="BB65" s="209"/>
      <c r="BC65" s="209"/>
    </row>
    <row r="66" spans="2:55" ht="43.15">
      <c r="B66" s="30" t="s">
        <v>1202</v>
      </c>
      <c r="C66" s="30" t="s">
        <v>1203</v>
      </c>
      <c r="D66" s="179" t="s">
        <v>1257</v>
      </c>
      <c r="E66" s="179" t="s">
        <v>1258</v>
      </c>
      <c r="F66" s="30"/>
      <c r="G66" s="147"/>
      <c r="H66" s="147"/>
      <c r="I66" s="147"/>
      <c r="J66" s="205" t="s">
        <v>259</v>
      </c>
      <c r="K66" s="205" t="s">
        <v>259</v>
      </c>
      <c r="L66" s="205" t="s">
        <v>259</v>
      </c>
      <c r="M66" s="205" t="s">
        <v>259</v>
      </c>
      <c r="N66" s="205" t="s">
        <v>259</v>
      </c>
      <c r="O66" s="147"/>
      <c r="P66" s="147"/>
      <c r="Q66" s="147"/>
      <c r="R66" s="147"/>
      <c r="S66" s="147"/>
      <c r="T66" s="147" t="s">
        <v>1259</v>
      </c>
      <c r="U66" s="207"/>
      <c r="V66" s="207"/>
      <c r="W66" s="207"/>
      <c r="X66" s="207"/>
      <c r="Y66" s="208"/>
      <c r="Z66" s="208"/>
      <c r="AA66" s="209"/>
      <c r="AB66" s="207"/>
      <c r="AC66" s="207"/>
      <c r="AD66" s="207"/>
      <c r="AE66" s="207"/>
      <c r="AF66" s="208"/>
      <c r="AG66" s="208"/>
      <c r="AH66" s="209"/>
      <c r="AI66" s="207"/>
      <c r="AJ66" s="207"/>
      <c r="AK66" s="207"/>
      <c r="AL66" s="207"/>
      <c r="AM66" s="208"/>
      <c r="AN66" s="208"/>
      <c r="AO66" s="209"/>
      <c r="AP66" s="207"/>
      <c r="AQ66" s="207"/>
      <c r="AR66" s="207"/>
      <c r="AS66" s="207"/>
      <c r="AT66" s="209"/>
      <c r="AU66" s="209"/>
      <c r="AV66" s="209"/>
      <c r="AW66" s="207"/>
      <c r="AX66" s="207"/>
      <c r="AY66" s="207"/>
      <c r="AZ66" s="207"/>
      <c r="BA66" s="209"/>
      <c r="BB66" s="209"/>
      <c r="BC66" s="209"/>
    </row>
    <row r="67" spans="2:55" ht="20.25" customHeight="1">
      <c r="B67" s="30" t="s">
        <v>1202</v>
      </c>
      <c r="C67" s="30" t="s">
        <v>1203</v>
      </c>
      <c r="D67" s="179" t="s">
        <v>1260</v>
      </c>
      <c r="E67" s="179" t="s">
        <v>1261</v>
      </c>
      <c r="F67" s="30"/>
      <c r="G67" s="147"/>
      <c r="H67" s="147"/>
      <c r="I67" s="147" t="s">
        <v>55</v>
      </c>
      <c r="J67" s="205" t="s">
        <v>259</v>
      </c>
      <c r="K67" s="205" t="s">
        <v>259</v>
      </c>
      <c r="L67" s="205" t="s">
        <v>259</v>
      </c>
      <c r="M67" s="205" t="s">
        <v>259</v>
      </c>
      <c r="N67" s="205" t="s">
        <v>259</v>
      </c>
      <c r="O67" s="147"/>
      <c r="P67" s="147" t="s">
        <v>55</v>
      </c>
      <c r="Q67" s="147"/>
      <c r="R67" s="147"/>
      <c r="S67" s="147"/>
      <c r="T67" s="147"/>
      <c r="U67" s="207"/>
      <c r="V67" s="207"/>
      <c r="W67" s="207">
        <v>5452</v>
      </c>
      <c r="X67" s="207"/>
      <c r="Y67" s="208"/>
      <c r="Z67" s="208"/>
      <c r="AA67" s="209"/>
      <c r="AB67" s="207"/>
      <c r="AC67" s="207"/>
      <c r="AD67" s="207">
        <v>5704</v>
      </c>
      <c r="AE67" s="207"/>
      <c r="AF67" s="208"/>
      <c r="AG67" s="208"/>
      <c r="AH67" s="209"/>
      <c r="AI67" s="207"/>
      <c r="AJ67" s="207"/>
      <c r="AK67" s="207">
        <v>4209</v>
      </c>
      <c r="AL67" s="207"/>
      <c r="AM67" s="208"/>
      <c r="AN67" s="208"/>
      <c r="AO67" s="209"/>
      <c r="AP67" s="207"/>
      <c r="AQ67" s="207"/>
      <c r="AR67" s="207"/>
      <c r="AS67" s="207"/>
      <c r="AT67" s="209"/>
      <c r="AU67" s="209"/>
      <c r="AV67" s="209"/>
      <c r="AW67" s="207"/>
      <c r="AX67" s="207"/>
      <c r="AY67" s="207"/>
      <c r="AZ67" s="207"/>
      <c r="BA67" s="209"/>
      <c r="BB67" s="209"/>
      <c r="BC67" s="209"/>
    </row>
    <row r="68" spans="2:55" ht="49.5" customHeight="1">
      <c r="B68" s="30" t="s">
        <v>1262</v>
      </c>
      <c r="C68" s="30" t="s">
        <v>1263</v>
      </c>
      <c r="D68" s="179" t="s">
        <v>1264</v>
      </c>
      <c r="E68" s="179" t="s">
        <v>1265</v>
      </c>
      <c r="F68" s="30"/>
      <c r="G68" s="147"/>
      <c r="H68" s="147"/>
      <c r="I68" s="147"/>
      <c r="J68" s="205" t="s">
        <v>259</v>
      </c>
      <c r="K68" s="205" t="s">
        <v>259</v>
      </c>
      <c r="L68" s="205" t="s">
        <v>259</v>
      </c>
      <c r="M68" s="205" t="s">
        <v>259</v>
      </c>
      <c r="N68" s="205" t="s">
        <v>259</v>
      </c>
      <c r="O68" s="147"/>
      <c r="P68" s="147"/>
      <c r="Q68" s="147"/>
      <c r="R68" s="147"/>
      <c r="S68" s="147"/>
      <c r="T68" s="147"/>
      <c r="U68" s="207"/>
      <c r="V68" s="207"/>
      <c r="W68" s="207"/>
      <c r="X68" s="207"/>
      <c r="Y68" s="208"/>
      <c r="Z68" s="208"/>
      <c r="AA68" s="209"/>
      <c r="AB68" s="207">
        <v>0</v>
      </c>
      <c r="AC68" s="207">
        <v>0</v>
      </c>
      <c r="AD68" s="207">
        <v>0</v>
      </c>
      <c r="AE68" s="207">
        <v>0</v>
      </c>
      <c r="AF68" s="208"/>
      <c r="AG68" s="208"/>
      <c r="AH68" s="209"/>
      <c r="AI68" s="207"/>
      <c r="AJ68" s="207"/>
      <c r="AK68" s="207">
        <v>20598.734459999985</v>
      </c>
      <c r="AL68" s="207">
        <v>20598.734459999985</v>
      </c>
      <c r="AM68" s="208"/>
      <c r="AN68" s="208"/>
      <c r="AO68" s="209"/>
      <c r="AP68" s="207"/>
      <c r="AQ68" s="207"/>
      <c r="AR68" s="207">
        <v>16709.557000000001</v>
      </c>
      <c r="AS68" s="207">
        <v>16709.557000000001</v>
      </c>
      <c r="AT68" s="209"/>
      <c r="AU68" s="209"/>
      <c r="AV68" s="209"/>
      <c r="AW68" s="207"/>
      <c r="AX68" s="207"/>
      <c r="AY68" s="207">
        <v>16641.465061464649</v>
      </c>
      <c r="AZ68" s="207">
        <v>16641.465061464649</v>
      </c>
      <c r="BA68" s="209"/>
      <c r="BB68" s="209"/>
      <c r="BC68" s="209"/>
    </row>
    <row r="69" spans="2:55" ht="96" customHeight="1">
      <c r="B69" s="30" t="s">
        <v>1266</v>
      </c>
      <c r="C69" s="30" t="s">
        <v>1263</v>
      </c>
      <c r="D69" s="179" t="s">
        <v>1267</v>
      </c>
      <c r="E69" s="179" t="s">
        <v>1268</v>
      </c>
      <c r="F69" s="30"/>
      <c r="G69" s="147"/>
      <c r="H69" s="147"/>
      <c r="I69" s="147" t="s">
        <v>55</v>
      </c>
      <c r="J69" s="205" t="s">
        <v>259</v>
      </c>
      <c r="K69" s="205" t="s">
        <v>259</v>
      </c>
      <c r="L69" s="205" t="s">
        <v>259</v>
      </c>
      <c r="M69" s="205" t="s">
        <v>259</v>
      </c>
      <c r="N69" s="205" t="s">
        <v>259</v>
      </c>
      <c r="O69" s="147"/>
      <c r="P69" s="147" t="s">
        <v>1269</v>
      </c>
      <c r="Q69" s="147"/>
      <c r="R69" s="147"/>
      <c r="S69" s="147"/>
      <c r="T69" s="147"/>
      <c r="U69" s="207"/>
      <c r="V69" s="207"/>
      <c r="W69" s="207">
        <f>52645.086+8.43+5944.377</f>
        <v>58597.893000000004</v>
      </c>
      <c r="X69" s="207"/>
      <c r="Y69" s="210"/>
      <c r="Z69" s="208"/>
      <c r="AA69" s="209"/>
      <c r="AB69" s="207"/>
      <c r="AC69" s="207"/>
      <c r="AD69" s="207">
        <v>25755.721730000001</v>
      </c>
      <c r="AE69" s="207">
        <v>16432.150463739999</v>
      </c>
      <c r="AF69" s="210"/>
      <c r="AG69" s="208"/>
      <c r="AH69" s="209" t="s">
        <v>1270</v>
      </c>
      <c r="AI69" s="207"/>
      <c r="AJ69" s="207"/>
      <c r="AK69" s="207">
        <v>24943.456999999999</v>
      </c>
      <c r="AL69" s="207">
        <v>15913.925566</v>
      </c>
      <c r="AM69" s="210"/>
      <c r="AN69" s="208"/>
      <c r="AO69" s="209" t="s">
        <v>1271</v>
      </c>
      <c r="AP69" s="207"/>
      <c r="AQ69" s="207"/>
      <c r="AR69" s="207">
        <v>23241.523020000001</v>
      </c>
      <c r="AS69" s="207">
        <v>14828.091686760001</v>
      </c>
      <c r="AT69" s="209"/>
      <c r="AU69" s="209"/>
      <c r="AV69" s="213" t="s">
        <v>1271</v>
      </c>
      <c r="AW69" s="207"/>
      <c r="AX69" s="207"/>
      <c r="AY69" s="207">
        <v>23740.156760000002</v>
      </c>
      <c r="AZ69" s="207">
        <v>15146.220012880001</v>
      </c>
      <c r="BA69" s="209"/>
      <c r="BB69" s="209"/>
      <c r="BC69" s="213" t="s">
        <v>1271</v>
      </c>
    </row>
    <row r="70" spans="2:55" ht="96" customHeight="1">
      <c r="B70" s="30" t="s">
        <v>1266</v>
      </c>
      <c r="C70" s="30" t="s">
        <v>1263</v>
      </c>
      <c r="D70" s="179" t="s">
        <v>1272</v>
      </c>
      <c r="E70" s="179" t="s">
        <v>1273</v>
      </c>
      <c r="F70" s="30"/>
      <c r="G70" s="147"/>
      <c r="H70" s="147"/>
      <c r="I70" s="147" t="s">
        <v>55</v>
      </c>
      <c r="J70" s="205" t="s">
        <v>259</v>
      </c>
      <c r="K70" s="205" t="s">
        <v>259</v>
      </c>
      <c r="L70" s="205" t="s">
        <v>259</v>
      </c>
      <c r="M70" s="205" t="s">
        <v>259</v>
      </c>
      <c r="N70" s="205" t="s">
        <v>259</v>
      </c>
      <c r="O70" s="147"/>
      <c r="P70" s="147" t="s">
        <v>1269</v>
      </c>
      <c r="Q70" s="147"/>
      <c r="R70" s="147"/>
      <c r="S70" s="147"/>
      <c r="T70" s="147"/>
      <c r="U70" s="207"/>
      <c r="V70" s="207"/>
      <c r="W70" s="207">
        <f>32487.106+1868.063</f>
        <v>34355.169000000002</v>
      </c>
      <c r="X70" s="207"/>
      <c r="Y70" s="210"/>
      <c r="Z70" s="208"/>
      <c r="AA70" s="209"/>
      <c r="AB70" s="207"/>
      <c r="AC70" s="207"/>
      <c r="AD70" s="207">
        <v>1773.7553700000001</v>
      </c>
      <c r="AE70" s="207">
        <v>1131.6559260600002</v>
      </c>
      <c r="AF70" s="210"/>
      <c r="AG70" s="208"/>
      <c r="AH70" s="209" t="s">
        <v>1274</v>
      </c>
      <c r="AI70" s="207"/>
      <c r="AJ70" s="207"/>
      <c r="AK70" s="207">
        <v>2345</v>
      </c>
      <c r="AL70" s="207">
        <v>1496</v>
      </c>
      <c r="AM70" s="211"/>
      <c r="AN70" s="208"/>
      <c r="AO70" s="209" t="s">
        <v>1275</v>
      </c>
      <c r="AP70" s="207"/>
      <c r="AQ70" s="207"/>
      <c r="AR70" s="207">
        <v>4675.1549999999997</v>
      </c>
      <c r="AS70" s="207">
        <v>2982.7488899999998</v>
      </c>
      <c r="AT70" s="209"/>
      <c r="AU70" s="209"/>
      <c r="AV70" s="213" t="s">
        <v>1276</v>
      </c>
      <c r="AW70" s="207"/>
      <c r="AX70" s="207"/>
      <c r="AY70" s="207">
        <v>4594.1169999999993</v>
      </c>
      <c r="AZ70" s="207">
        <v>2931.0466459999998</v>
      </c>
      <c r="BA70" s="209"/>
      <c r="BB70" s="209"/>
      <c r="BC70" s="213" t="s">
        <v>1276</v>
      </c>
    </row>
    <row r="71" spans="2:55" ht="72">
      <c r="B71" s="30" t="s">
        <v>1262</v>
      </c>
      <c r="C71" s="30" t="s">
        <v>1263</v>
      </c>
      <c r="D71" s="179" t="s">
        <v>1277</v>
      </c>
      <c r="E71" s="179" t="s">
        <v>1278</v>
      </c>
      <c r="F71" s="30"/>
      <c r="G71" s="147"/>
      <c r="H71" s="147"/>
      <c r="I71" s="147"/>
      <c r="J71" s="205" t="s">
        <v>259</v>
      </c>
      <c r="K71" s="205" t="s">
        <v>259</v>
      </c>
      <c r="L71" s="205" t="s">
        <v>259</v>
      </c>
      <c r="M71" s="205" t="s">
        <v>259</v>
      </c>
      <c r="N71" s="205" t="s">
        <v>259</v>
      </c>
      <c r="O71" s="147"/>
      <c r="P71" s="147"/>
      <c r="Q71" s="147"/>
      <c r="R71" s="147"/>
      <c r="S71" s="147"/>
      <c r="T71" s="147" t="s">
        <v>1279</v>
      </c>
      <c r="U71" s="207"/>
      <c r="V71" s="207"/>
      <c r="W71" s="207"/>
      <c r="X71" s="207"/>
      <c r="Y71" s="208"/>
      <c r="Z71" s="208"/>
      <c r="AA71" s="209"/>
      <c r="AB71" s="207"/>
      <c r="AC71" s="207"/>
      <c r="AD71" s="207"/>
      <c r="AE71" s="207"/>
      <c r="AF71" s="208"/>
      <c r="AG71" s="208"/>
      <c r="AH71" s="209"/>
      <c r="AI71" s="207"/>
      <c r="AJ71" s="207"/>
      <c r="AK71" s="207"/>
      <c r="AL71" s="207"/>
      <c r="AM71" s="208"/>
      <c r="AN71" s="208"/>
      <c r="AO71" s="209"/>
      <c r="AP71" s="207"/>
      <c r="AQ71" s="207"/>
      <c r="AR71" s="207"/>
      <c r="AS71" s="207"/>
      <c r="AT71" s="209"/>
      <c r="AU71" s="209"/>
      <c r="AV71" s="209"/>
      <c r="AW71" s="207"/>
      <c r="AX71" s="207"/>
      <c r="AY71" s="207"/>
      <c r="AZ71" s="207"/>
      <c r="BA71" s="209"/>
      <c r="BB71" s="209"/>
      <c r="BC71" s="209"/>
    </row>
    <row r="72" spans="2:55" ht="72">
      <c r="B72" s="30" t="s">
        <v>1262</v>
      </c>
      <c r="C72" s="30" t="s">
        <v>1263</v>
      </c>
      <c r="D72" s="179" t="s">
        <v>1280</v>
      </c>
      <c r="E72" s="179" t="s">
        <v>1281</v>
      </c>
      <c r="F72" s="30" t="s">
        <v>1282</v>
      </c>
      <c r="G72" s="147" t="s">
        <v>1283</v>
      </c>
      <c r="H72" s="147" t="s">
        <v>1124</v>
      </c>
      <c r="I72" s="147">
        <v>2019</v>
      </c>
      <c r="J72" s="529">
        <v>2925</v>
      </c>
      <c r="K72" s="529" t="s">
        <v>259</v>
      </c>
      <c r="L72" s="529" t="s">
        <v>259</v>
      </c>
      <c r="M72" s="529">
        <v>2827</v>
      </c>
      <c r="N72" s="529">
        <v>2988</v>
      </c>
      <c r="O72" s="147"/>
      <c r="P72" s="147" t="s">
        <v>1284</v>
      </c>
      <c r="Q72" s="147"/>
      <c r="R72" s="147"/>
      <c r="S72" s="147"/>
      <c r="T72" s="147" t="s">
        <v>1285</v>
      </c>
      <c r="U72" s="207"/>
      <c r="V72" s="207"/>
      <c r="W72" s="207">
        <v>1654.6510000000001</v>
      </c>
      <c r="X72" s="207">
        <v>1654.6510000000001</v>
      </c>
      <c r="Y72" s="208"/>
      <c r="Z72" s="208"/>
      <c r="AA72" s="209">
        <v>160000</v>
      </c>
      <c r="AB72" s="207">
        <v>0</v>
      </c>
      <c r="AC72" s="207">
        <v>0</v>
      </c>
      <c r="AD72" s="207">
        <v>7459.0831400000006</v>
      </c>
      <c r="AE72" s="207">
        <v>7459.0831400000006</v>
      </c>
      <c r="AF72" s="208"/>
      <c r="AG72" s="208"/>
      <c r="AH72" s="209">
        <v>230000</v>
      </c>
      <c r="AI72" s="207"/>
      <c r="AJ72" s="207"/>
      <c r="AK72" s="207">
        <v>11026.192319999998</v>
      </c>
      <c r="AL72" s="207">
        <v>11026.192319999998</v>
      </c>
      <c r="AM72" s="208"/>
      <c r="AN72" s="208"/>
      <c r="AO72" s="209">
        <v>163100</v>
      </c>
      <c r="AP72" s="207"/>
      <c r="AQ72" s="207"/>
      <c r="AR72" s="207">
        <v>20589</v>
      </c>
      <c r="AS72" s="207">
        <v>20589</v>
      </c>
      <c r="AT72" s="209"/>
      <c r="AU72" s="209"/>
      <c r="AV72" s="209" t="s">
        <v>1286</v>
      </c>
      <c r="AW72" s="207"/>
      <c r="AX72" s="207"/>
      <c r="AY72" s="207">
        <v>21240</v>
      </c>
      <c r="AZ72" s="207">
        <v>21240</v>
      </c>
      <c r="BA72" s="209"/>
      <c r="BB72" s="209"/>
      <c r="BC72" s="209" t="s">
        <v>1286</v>
      </c>
    </row>
    <row r="73" spans="2:55" ht="72">
      <c r="B73" s="30" t="s">
        <v>1262</v>
      </c>
      <c r="C73" s="30" t="s">
        <v>1263</v>
      </c>
      <c r="D73" s="179" t="s">
        <v>1287</v>
      </c>
      <c r="E73" s="179" t="s">
        <v>1281</v>
      </c>
      <c r="F73" s="30" t="s">
        <v>1288</v>
      </c>
      <c r="G73" s="147" t="s">
        <v>1283</v>
      </c>
      <c r="H73" s="147"/>
      <c r="I73" s="147">
        <v>2019</v>
      </c>
      <c r="J73" s="205">
        <v>2.3025939242295967E-2</v>
      </c>
      <c r="K73" s="205" t="s">
        <v>259</v>
      </c>
      <c r="L73" s="205" t="s">
        <v>259</v>
      </c>
      <c r="M73" s="205">
        <v>5.6820928501774984E-3</v>
      </c>
      <c r="N73" s="205">
        <v>3.1320822299396103E-2</v>
      </c>
      <c r="O73" s="147"/>
      <c r="P73" s="147" t="s">
        <v>1289</v>
      </c>
      <c r="Q73" s="147"/>
      <c r="R73" s="147"/>
      <c r="S73" s="147"/>
      <c r="T73" s="147"/>
      <c r="U73" s="207"/>
      <c r="V73" s="207"/>
      <c r="W73" s="207"/>
      <c r="X73" s="207"/>
      <c r="Y73" s="208"/>
      <c r="Z73" s="208"/>
      <c r="AA73" s="209"/>
      <c r="AB73" s="207">
        <v>0</v>
      </c>
      <c r="AC73" s="207">
        <v>0</v>
      </c>
      <c r="AD73" s="207">
        <v>0</v>
      </c>
      <c r="AE73" s="207">
        <v>0</v>
      </c>
      <c r="AF73" s="208"/>
      <c r="AG73" s="208"/>
      <c r="AH73" s="209">
        <v>61</v>
      </c>
      <c r="AI73" s="207"/>
      <c r="AJ73" s="207"/>
      <c r="AK73" s="207">
        <v>349.19979000000717</v>
      </c>
      <c r="AL73" s="207">
        <v>349.19979000000717</v>
      </c>
      <c r="AM73" s="208"/>
      <c r="AN73" s="208"/>
      <c r="AO73" s="209">
        <v>62</v>
      </c>
      <c r="AP73" s="207"/>
      <c r="AQ73" s="207"/>
      <c r="AR73" s="207">
        <v>1185</v>
      </c>
      <c r="AS73" s="207">
        <v>1185</v>
      </c>
      <c r="AT73" s="209"/>
      <c r="AU73" s="209"/>
      <c r="AV73" s="209">
        <v>32</v>
      </c>
      <c r="AW73" s="207"/>
      <c r="AX73" s="207"/>
      <c r="AY73" s="207">
        <v>280.3676418862409</v>
      </c>
      <c r="AZ73" s="207">
        <v>280.3676418862409</v>
      </c>
      <c r="BA73" s="209"/>
      <c r="BB73" s="209"/>
      <c r="BC73" s="209"/>
    </row>
    <row r="74" spans="2:55" ht="34.5" customHeight="1">
      <c r="B74" s="30" t="s">
        <v>1266</v>
      </c>
      <c r="C74" s="30" t="s">
        <v>1263</v>
      </c>
      <c r="D74" s="179" t="s">
        <v>1290</v>
      </c>
      <c r="E74" s="179" t="s">
        <v>1209</v>
      </c>
      <c r="F74" s="30"/>
      <c r="G74" s="147"/>
      <c r="H74" s="147"/>
      <c r="I74" s="147"/>
      <c r="J74" s="205" t="s">
        <v>259</v>
      </c>
      <c r="K74" s="205" t="s">
        <v>259</v>
      </c>
      <c r="L74" s="205" t="s">
        <v>259</v>
      </c>
      <c r="M74" s="205" t="s">
        <v>259</v>
      </c>
      <c r="N74" s="205" t="s">
        <v>259</v>
      </c>
      <c r="O74" s="147"/>
      <c r="P74" s="147"/>
      <c r="Q74" s="147"/>
      <c r="R74" s="147"/>
      <c r="S74" s="147"/>
      <c r="T74" s="147"/>
      <c r="U74" s="207"/>
      <c r="V74" s="207"/>
      <c r="W74" s="207"/>
      <c r="X74" s="207"/>
      <c r="Y74" s="208"/>
      <c r="Z74" s="208"/>
      <c r="AA74" s="209"/>
      <c r="AB74" s="207"/>
      <c r="AC74" s="207"/>
      <c r="AD74" s="207"/>
      <c r="AE74" s="207"/>
      <c r="AF74" s="208"/>
      <c r="AG74" s="208"/>
      <c r="AH74" s="209"/>
      <c r="AI74" s="207"/>
      <c r="AJ74" s="207"/>
      <c r="AK74" s="207"/>
      <c r="AL74" s="207"/>
      <c r="AM74" s="208"/>
      <c r="AN74" s="208"/>
      <c r="AO74" s="209"/>
      <c r="AP74" s="207"/>
      <c r="AQ74" s="207"/>
      <c r="AR74" s="207"/>
      <c r="AS74" s="207"/>
      <c r="AT74" s="209"/>
      <c r="AU74" s="209"/>
      <c r="AV74" s="209"/>
      <c r="AW74" s="207"/>
      <c r="AX74" s="207"/>
      <c r="AY74" s="207"/>
      <c r="AZ74" s="207"/>
      <c r="BA74" s="209"/>
      <c r="BB74" s="209"/>
      <c r="BC74" s="209"/>
    </row>
    <row r="75" spans="2:55" ht="43.15">
      <c r="B75" s="30" t="s">
        <v>1266</v>
      </c>
      <c r="C75" s="30" t="s">
        <v>1263</v>
      </c>
      <c r="D75" s="179" t="s">
        <v>1291</v>
      </c>
      <c r="E75" s="179" t="s">
        <v>1292</v>
      </c>
      <c r="F75" s="30"/>
      <c r="G75" s="147"/>
      <c r="H75" s="147"/>
      <c r="I75" s="147"/>
      <c r="J75" s="205" t="s">
        <v>259</v>
      </c>
      <c r="K75" s="205" t="s">
        <v>259</v>
      </c>
      <c r="L75" s="205" t="s">
        <v>259</v>
      </c>
      <c r="M75" s="205" t="s">
        <v>259</v>
      </c>
      <c r="N75" s="205" t="s">
        <v>259</v>
      </c>
      <c r="O75" s="147"/>
      <c r="P75" s="147"/>
      <c r="Q75" s="147"/>
      <c r="R75" s="147"/>
      <c r="S75" s="147"/>
      <c r="T75" s="147"/>
      <c r="U75" s="207"/>
      <c r="V75" s="207"/>
      <c r="W75" s="207"/>
      <c r="X75" s="207"/>
      <c r="Y75" s="208"/>
      <c r="Z75" s="208"/>
      <c r="AA75" s="209"/>
      <c r="AB75" s="207"/>
      <c r="AC75" s="207"/>
      <c r="AD75" s="207"/>
      <c r="AE75" s="207"/>
      <c r="AF75" s="208"/>
      <c r="AG75" s="208"/>
      <c r="AH75" s="209"/>
      <c r="AI75" s="207"/>
      <c r="AJ75" s="207"/>
      <c r="AK75" s="207">
        <v>1180.92587</v>
      </c>
      <c r="AL75" s="207">
        <v>1180.92587</v>
      </c>
      <c r="AM75" s="208"/>
      <c r="AN75" s="208"/>
      <c r="AO75" s="209" t="s">
        <v>1293</v>
      </c>
      <c r="AP75" s="207"/>
      <c r="AQ75" s="207"/>
      <c r="AR75" s="207">
        <v>3182</v>
      </c>
      <c r="AS75" s="207">
        <v>3182</v>
      </c>
      <c r="AT75" s="209"/>
      <c r="AU75" s="209"/>
      <c r="AV75" s="213" t="s">
        <v>1294</v>
      </c>
      <c r="AW75" s="207"/>
      <c r="AX75" s="207"/>
      <c r="AY75" s="207">
        <v>3224.1885318472951</v>
      </c>
      <c r="AZ75" s="207">
        <v>3224.1885318472951</v>
      </c>
      <c r="BA75" s="209"/>
      <c r="BB75" s="209"/>
      <c r="BC75" s="213" t="s">
        <v>1294</v>
      </c>
    </row>
    <row r="76" spans="2:55" ht="64.5" customHeight="1">
      <c r="B76" s="30" t="s">
        <v>1266</v>
      </c>
      <c r="C76" s="30" t="s">
        <v>1263</v>
      </c>
      <c r="D76" s="179" t="s">
        <v>1295</v>
      </c>
      <c r="E76" s="179" t="s">
        <v>1296</v>
      </c>
      <c r="F76" s="30"/>
      <c r="G76" s="147"/>
      <c r="H76" s="147"/>
      <c r="I76" s="147">
        <v>2019</v>
      </c>
      <c r="J76" s="205" t="s">
        <v>259</v>
      </c>
      <c r="K76" s="205" t="s">
        <v>259</v>
      </c>
      <c r="L76" s="205" t="s">
        <v>259</v>
      </c>
      <c r="M76" s="205" t="s">
        <v>259</v>
      </c>
      <c r="N76" s="205" t="s">
        <v>259</v>
      </c>
      <c r="O76" s="147"/>
      <c r="P76" s="147" t="s">
        <v>1284</v>
      </c>
      <c r="Q76" s="147"/>
      <c r="R76" s="147"/>
      <c r="S76" s="147"/>
      <c r="T76" s="147"/>
      <c r="U76" s="207"/>
      <c r="V76" s="207"/>
      <c r="W76" s="207">
        <v>4532.3059999999996</v>
      </c>
      <c r="X76" s="207">
        <v>4532.3059999999996</v>
      </c>
      <c r="Y76" s="208"/>
      <c r="Z76" s="208"/>
      <c r="AA76" s="213" t="s">
        <v>1297</v>
      </c>
      <c r="AB76" s="207">
        <v>0</v>
      </c>
      <c r="AC76" s="207">
        <v>0</v>
      </c>
      <c r="AD76" s="207">
        <v>4092.2314899999997</v>
      </c>
      <c r="AE76" s="207">
        <v>4092.2314899999997</v>
      </c>
      <c r="AF76" s="208"/>
      <c r="AG76" s="208">
        <v>1227</v>
      </c>
      <c r="AH76" s="213" t="s">
        <v>1298</v>
      </c>
      <c r="AI76" s="207"/>
      <c r="AJ76" s="207"/>
      <c r="AK76" s="207">
        <v>3180.2747799999997</v>
      </c>
      <c r="AL76" s="207">
        <v>3180.2747799999997</v>
      </c>
      <c r="AM76" s="208"/>
      <c r="AN76" s="208"/>
      <c r="AO76" s="209" t="s">
        <v>1299</v>
      </c>
      <c r="AP76" s="207"/>
      <c r="AQ76" s="207"/>
      <c r="AR76" s="207">
        <v>2048.2539999999999</v>
      </c>
      <c r="AS76" s="207">
        <v>2048.2539999999999</v>
      </c>
      <c r="AT76" s="209"/>
      <c r="AU76" s="209"/>
      <c r="AV76" s="213" t="s">
        <v>1300</v>
      </c>
      <c r="AW76" s="207"/>
      <c r="AX76" s="207"/>
      <c r="AY76" s="207">
        <v>1902.8010794457634</v>
      </c>
      <c r="AZ76" s="207">
        <v>1902.8010794457634</v>
      </c>
      <c r="BA76" s="209"/>
      <c r="BB76" s="209"/>
      <c r="BC76" s="213" t="s">
        <v>1300</v>
      </c>
    </row>
    <row r="77" spans="2:55" ht="64.5" customHeight="1">
      <c r="B77" s="30" t="s">
        <v>1266</v>
      </c>
      <c r="C77" s="30" t="s">
        <v>1263</v>
      </c>
      <c r="D77" s="179" t="s">
        <v>1301</v>
      </c>
      <c r="E77" s="179" t="s">
        <v>1302</v>
      </c>
      <c r="F77" s="30"/>
      <c r="G77" s="147"/>
      <c r="H77" s="147"/>
      <c r="I77" s="147"/>
      <c r="J77" s="205" t="s">
        <v>259</v>
      </c>
      <c r="K77" s="205" t="s">
        <v>259</v>
      </c>
      <c r="L77" s="205" t="s">
        <v>259</v>
      </c>
      <c r="M77" s="205" t="s">
        <v>259</v>
      </c>
      <c r="N77" s="205" t="s">
        <v>259</v>
      </c>
      <c r="O77" s="147"/>
      <c r="P77" s="147"/>
      <c r="Q77" s="147"/>
      <c r="R77" s="147"/>
      <c r="S77" s="147"/>
      <c r="T77" s="147"/>
      <c r="U77" s="207"/>
      <c r="V77" s="207"/>
      <c r="W77" s="207"/>
      <c r="X77" s="207"/>
      <c r="Y77" s="208"/>
      <c r="Z77" s="208"/>
      <c r="AA77" s="209"/>
      <c r="AB77" s="207"/>
      <c r="AC77" s="207"/>
      <c r="AD77" s="207"/>
      <c r="AE77" s="207"/>
      <c r="AF77" s="208"/>
      <c r="AG77" s="208"/>
      <c r="AH77" s="209"/>
      <c r="AI77" s="207"/>
      <c r="AJ77" s="207"/>
      <c r="AK77" s="207"/>
      <c r="AL77" s="207"/>
      <c r="AM77" s="208"/>
      <c r="AN77" s="208"/>
      <c r="AO77" s="209"/>
      <c r="AP77" s="207"/>
      <c r="AQ77" s="207"/>
      <c r="AR77" s="207"/>
      <c r="AS77" s="207"/>
      <c r="AT77" s="209"/>
      <c r="AU77" s="209"/>
      <c r="AV77" s="209"/>
      <c r="AW77" s="207"/>
      <c r="AX77" s="207"/>
      <c r="AY77" s="207"/>
      <c r="AZ77" s="207"/>
      <c r="BA77" s="209"/>
      <c r="BB77" s="209"/>
      <c r="BC77" s="209"/>
    </row>
    <row r="78" spans="2:55" ht="72">
      <c r="B78" s="30" t="s">
        <v>1266</v>
      </c>
      <c r="C78" s="30" t="s">
        <v>1263</v>
      </c>
      <c r="D78" s="179" t="s">
        <v>1303</v>
      </c>
      <c r="E78" s="179" t="s">
        <v>1304</v>
      </c>
      <c r="F78" s="30"/>
      <c r="G78" s="147"/>
      <c r="H78" s="147"/>
      <c r="I78" s="147"/>
      <c r="J78" s="205" t="s">
        <v>259</v>
      </c>
      <c r="K78" s="205" t="s">
        <v>259</v>
      </c>
      <c r="L78" s="205" t="s">
        <v>259</v>
      </c>
      <c r="M78" s="205" t="s">
        <v>259</v>
      </c>
      <c r="N78" s="205" t="s">
        <v>259</v>
      </c>
      <c r="O78" s="147"/>
      <c r="P78" s="147"/>
      <c r="Q78" s="147"/>
      <c r="R78" s="147"/>
      <c r="S78" s="147"/>
      <c r="T78" s="147"/>
      <c r="U78" s="207"/>
      <c r="V78" s="207"/>
      <c r="W78" s="207"/>
      <c r="X78" s="207"/>
      <c r="Y78" s="208"/>
      <c r="Z78" s="208"/>
      <c r="AA78" s="209"/>
      <c r="AB78" s="207"/>
      <c r="AC78" s="207"/>
      <c r="AD78" s="207"/>
      <c r="AE78" s="207"/>
      <c r="AF78" s="208"/>
      <c r="AG78" s="208"/>
      <c r="AH78" s="209"/>
      <c r="AI78" s="207"/>
      <c r="AJ78" s="207"/>
      <c r="AK78" s="207"/>
      <c r="AL78" s="207"/>
      <c r="AM78" s="208"/>
      <c r="AN78" s="208"/>
      <c r="AO78" s="209"/>
      <c r="AP78" s="207"/>
      <c r="AQ78" s="207"/>
      <c r="AR78" s="207"/>
      <c r="AS78" s="207"/>
      <c r="AT78" s="209"/>
      <c r="AU78" s="209"/>
      <c r="AV78" s="209"/>
      <c r="AW78" s="207"/>
      <c r="AX78" s="207"/>
      <c r="AY78" s="207"/>
      <c r="AZ78" s="207"/>
      <c r="BA78" s="209"/>
      <c r="BB78" s="209"/>
      <c r="BC78" s="209"/>
    </row>
    <row r="79" spans="2:55" ht="65.25" customHeight="1">
      <c r="B79" s="30" t="s">
        <v>1266</v>
      </c>
      <c r="C79" s="30" t="s">
        <v>1263</v>
      </c>
      <c r="D79" s="179" t="s">
        <v>1305</v>
      </c>
      <c r="E79" s="179" t="s">
        <v>1306</v>
      </c>
      <c r="F79" s="30"/>
      <c r="G79" s="147"/>
      <c r="H79" s="147"/>
      <c r="I79" s="147"/>
      <c r="J79" s="205" t="s">
        <v>259</v>
      </c>
      <c r="K79" s="205" t="s">
        <v>259</v>
      </c>
      <c r="L79" s="205" t="s">
        <v>259</v>
      </c>
      <c r="M79" s="205" t="s">
        <v>259</v>
      </c>
      <c r="N79" s="205" t="s">
        <v>259</v>
      </c>
      <c r="O79" s="147"/>
      <c r="P79" s="147" t="s">
        <v>1269</v>
      </c>
      <c r="Q79" s="147"/>
      <c r="R79" s="147"/>
      <c r="S79" s="147"/>
      <c r="T79" s="147"/>
      <c r="U79" s="207"/>
      <c r="V79" s="207"/>
      <c r="W79" s="207"/>
      <c r="X79" s="207"/>
      <c r="Y79" s="208"/>
      <c r="Z79" s="208"/>
      <c r="AA79" s="209"/>
      <c r="AB79" s="207"/>
      <c r="AC79" s="207"/>
      <c r="AD79" s="207"/>
      <c r="AE79" s="207"/>
      <c r="AF79" s="208"/>
      <c r="AG79" s="208"/>
      <c r="AH79" s="209"/>
      <c r="AI79" s="207"/>
      <c r="AJ79" s="207"/>
      <c r="AK79" s="207"/>
      <c r="AL79" s="207"/>
      <c r="AM79" s="208"/>
      <c r="AN79" s="208"/>
      <c r="AO79" s="209"/>
      <c r="AP79" s="207"/>
      <c r="AQ79" s="207"/>
      <c r="AR79" s="207">
        <v>18283.2</v>
      </c>
      <c r="AS79" s="207">
        <v>18283.2</v>
      </c>
      <c r="AT79" s="209"/>
      <c r="AU79" s="209"/>
      <c r="AV79" s="209"/>
      <c r="AW79" s="207"/>
      <c r="AX79" s="207"/>
      <c r="AY79" s="207">
        <v>18831.7</v>
      </c>
      <c r="AZ79" s="207">
        <v>18831.7</v>
      </c>
      <c r="BA79" s="209"/>
      <c r="BB79" s="209"/>
      <c r="BC79" s="209"/>
    </row>
    <row r="80" spans="2:55" ht="64.5" customHeight="1">
      <c r="B80" s="30" t="s">
        <v>1266</v>
      </c>
      <c r="C80" s="30" t="s">
        <v>1263</v>
      </c>
      <c r="D80" s="179" t="s">
        <v>1307</v>
      </c>
      <c r="E80" s="179" t="s">
        <v>1308</v>
      </c>
      <c r="F80" s="30"/>
      <c r="G80" s="147"/>
      <c r="H80" s="147"/>
      <c r="I80" s="147"/>
      <c r="J80" s="205" t="s">
        <v>259</v>
      </c>
      <c r="K80" s="205" t="s">
        <v>259</v>
      </c>
      <c r="L80" s="205" t="s">
        <v>259</v>
      </c>
      <c r="M80" s="205" t="s">
        <v>259</v>
      </c>
      <c r="N80" s="205" t="s">
        <v>259</v>
      </c>
      <c r="O80" s="147"/>
      <c r="P80" s="147" t="s">
        <v>1269</v>
      </c>
      <c r="Q80" s="147"/>
      <c r="R80" s="147"/>
      <c r="S80" s="147"/>
      <c r="T80" s="147"/>
      <c r="U80" s="207"/>
      <c r="V80" s="207"/>
      <c r="W80" s="207"/>
      <c r="X80" s="207"/>
      <c r="Y80" s="208"/>
      <c r="Z80" s="208"/>
      <c r="AA80" s="209"/>
      <c r="AB80" s="207"/>
      <c r="AC80" s="207"/>
      <c r="AD80" s="207"/>
      <c r="AE80" s="207"/>
      <c r="AF80" s="208"/>
      <c r="AG80" s="208"/>
      <c r="AH80" s="209"/>
      <c r="AI80" s="207"/>
      <c r="AJ80" s="207"/>
      <c r="AK80" s="207">
        <v>29</v>
      </c>
      <c r="AL80" s="207">
        <v>29</v>
      </c>
      <c r="AM80" s="208"/>
      <c r="AN80" s="208"/>
      <c r="AO80" s="209"/>
      <c r="AP80" s="207"/>
      <c r="AQ80" s="207"/>
      <c r="AR80" s="207">
        <v>962.27</v>
      </c>
      <c r="AS80" s="207">
        <v>962.27</v>
      </c>
      <c r="AT80" s="209"/>
      <c r="AU80" s="209"/>
      <c r="AV80" s="209"/>
      <c r="AW80" s="207"/>
      <c r="AX80" s="207"/>
      <c r="AY80" s="207">
        <v>991.14</v>
      </c>
      <c r="AZ80" s="207">
        <v>991.14</v>
      </c>
      <c r="BA80" s="209"/>
      <c r="BB80" s="209"/>
      <c r="BC80" s="209"/>
    </row>
    <row r="81" spans="2:55" ht="49.5" customHeight="1">
      <c r="B81" s="30" t="s">
        <v>1266</v>
      </c>
      <c r="C81" s="30" t="s">
        <v>1263</v>
      </c>
      <c r="D81" s="179" t="s">
        <v>1309</v>
      </c>
      <c r="E81" s="179" t="s">
        <v>1310</v>
      </c>
      <c r="F81" s="30"/>
      <c r="G81" s="147"/>
      <c r="H81" s="147"/>
      <c r="I81" s="147">
        <v>2019</v>
      </c>
      <c r="J81" s="205"/>
      <c r="K81" s="205"/>
      <c r="L81" s="205"/>
      <c r="M81" s="205"/>
      <c r="N81" s="205"/>
      <c r="O81" s="147"/>
      <c r="P81" s="147" t="s">
        <v>1284</v>
      </c>
      <c r="Q81" s="147"/>
      <c r="R81" s="147"/>
      <c r="S81" s="147"/>
      <c r="T81" s="147"/>
      <c r="U81" s="207"/>
      <c r="V81" s="207"/>
      <c r="W81" s="207">
        <v>989.08</v>
      </c>
      <c r="X81" s="207">
        <v>989.08</v>
      </c>
      <c r="Y81" s="208"/>
      <c r="Z81" s="208"/>
      <c r="AA81" s="209"/>
      <c r="AB81" s="207">
        <v>0</v>
      </c>
      <c r="AC81" s="207">
        <v>0</v>
      </c>
      <c r="AD81" s="207">
        <v>3966.0336200000002</v>
      </c>
      <c r="AE81" s="207">
        <v>3966.0336200000002</v>
      </c>
      <c r="AF81" s="208"/>
      <c r="AG81" s="212">
        <v>14000</v>
      </c>
      <c r="AH81" s="209"/>
      <c r="AI81" s="207"/>
      <c r="AJ81" s="207"/>
      <c r="AK81" s="207">
        <v>3221.2003200000008</v>
      </c>
      <c r="AL81" s="207">
        <v>3221.2003200000008</v>
      </c>
      <c r="AM81" s="208"/>
      <c r="AN81" s="208"/>
      <c r="AO81" s="209"/>
      <c r="AP81" s="207"/>
      <c r="AQ81" s="207"/>
      <c r="AR81" s="207">
        <v>6158.9770000000008</v>
      </c>
      <c r="AS81" s="207">
        <v>6158.9770000000008</v>
      </c>
      <c r="AT81" s="209"/>
      <c r="AU81" s="209"/>
      <c r="AV81" s="213" t="s">
        <v>1311</v>
      </c>
      <c r="AW81" s="207"/>
      <c r="AX81" s="207"/>
      <c r="AY81" s="207">
        <v>6571.2833516747351</v>
      </c>
      <c r="AZ81" s="207">
        <v>6571.2833516747351</v>
      </c>
      <c r="BA81" s="209"/>
      <c r="BB81" s="209"/>
      <c r="BC81" s="213" t="s">
        <v>1311</v>
      </c>
    </row>
    <row r="82" spans="2:55" ht="57.6">
      <c r="B82" s="30" t="s">
        <v>1262</v>
      </c>
      <c r="C82" s="30" t="s">
        <v>1263</v>
      </c>
      <c r="D82" s="179" t="s">
        <v>1312</v>
      </c>
      <c r="E82" s="179" t="s">
        <v>1313</v>
      </c>
      <c r="F82" s="30"/>
      <c r="G82" s="147"/>
      <c r="H82" s="147"/>
      <c r="I82" s="147"/>
      <c r="J82" s="205" t="s">
        <v>259</v>
      </c>
      <c r="K82" s="205" t="s">
        <v>259</v>
      </c>
      <c r="L82" s="205" t="s">
        <v>259</v>
      </c>
      <c r="M82" s="205" t="s">
        <v>259</v>
      </c>
      <c r="N82" s="205" t="s">
        <v>259</v>
      </c>
      <c r="O82" s="147"/>
      <c r="P82" s="147"/>
      <c r="Q82" s="147"/>
      <c r="R82" s="147"/>
      <c r="S82" s="147"/>
      <c r="T82" s="147" t="s">
        <v>1314</v>
      </c>
      <c r="U82" s="207"/>
      <c r="V82" s="207"/>
      <c r="W82" s="207"/>
      <c r="X82" s="207"/>
      <c r="Y82" s="208"/>
      <c r="Z82" s="208"/>
      <c r="AA82" s="209"/>
      <c r="AB82" s="207"/>
      <c r="AC82" s="207"/>
      <c r="AD82" s="207"/>
      <c r="AE82" s="207"/>
      <c r="AF82" s="208"/>
      <c r="AG82" s="208"/>
      <c r="AH82" s="209"/>
      <c r="AI82" s="207"/>
      <c r="AJ82" s="207"/>
      <c r="AK82" s="207"/>
      <c r="AL82" s="207"/>
      <c r="AM82" s="208"/>
      <c r="AN82" s="208"/>
      <c r="AO82" s="209"/>
      <c r="AP82" s="207"/>
      <c r="AQ82" s="207"/>
      <c r="AR82" s="207"/>
      <c r="AS82" s="207"/>
      <c r="AT82" s="209"/>
      <c r="AU82" s="209"/>
      <c r="AV82" s="209"/>
      <c r="AW82" s="207"/>
      <c r="AX82" s="207"/>
      <c r="AY82" s="207"/>
      <c r="AZ82" s="207"/>
      <c r="BA82" s="209"/>
      <c r="BB82" s="209"/>
      <c r="BC82" s="209"/>
    </row>
    <row r="83" spans="2:55" ht="49.5" customHeight="1">
      <c r="B83" s="30" t="s">
        <v>1262</v>
      </c>
      <c r="C83" s="30" t="s">
        <v>1263</v>
      </c>
      <c r="D83" s="179" t="s">
        <v>1315</v>
      </c>
      <c r="E83" s="179" t="s">
        <v>1316</v>
      </c>
      <c r="F83" s="30"/>
      <c r="G83" s="147"/>
      <c r="H83" s="147"/>
      <c r="I83" s="147"/>
      <c r="J83" s="205" t="s">
        <v>259</v>
      </c>
      <c r="K83" s="205" t="s">
        <v>259</v>
      </c>
      <c r="L83" s="205" t="s">
        <v>259</v>
      </c>
      <c r="M83" s="205" t="s">
        <v>259</v>
      </c>
      <c r="N83" s="205" t="s">
        <v>259</v>
      </c>
      <c r="O83" s="147"/>
      <c r="P83" s="147"/>
      <c r="Q83" s="147"/>
      <c r="R83" s="147"/>
      <c r="S83" s="147"/>
      <c r="T83" s="147"/>
      <c r="U83" s="207"/>
      <c r="V83" s="207"/>
      <c r="W83" s="207"/>
      <c r="X83" s="207"/>
      <c r="Y83" s="208"/>
      <c r="Z83" s="208"/>
      <c r="AA83" s="209"/>
      <c r="AB83" s="207"/>
      <c r="AC83" s="207"/>
      <c r="AD83" s="207"/>
      <c r="AE83" s="207"/>
      <c r="AF83" s="208"/>
      <c r="AG83" s="208"/>
      <c r="AH83" s="209"/>
      <c r="AI83" s="207"/>
      <c r="AJ83" s="207"/>
      <c r="AK83" s="207"/>
      <c r="AL83" s="207"/>
      <c r="AM83" s="208"/>
      <c r="AN83" s="208"/>
      <c r="AO83" s="209"/>
      <c r="AP83" s="207"/>
      <c r="AQ83" s="207"/>
      <c r="AR83" s="207"/>
      <c r="AS83" s="207"/>
      <c r="AT83" s="209"/>
      <c r="AU83" s="209"/>
      <c r="AV83" s="209"/>
      <c r="AW83" s="207"/>
      <c r="AX83" s="207"/>
      <c r="AY83" s="207"/>
      <c r="AZ83" s="207"/>
      <c r="BA83" s="209"/>
      <c r="BB83" s="209"/>
      <c r="BC83" s="209"/>
    </row>
    <row r="84" spans="2:55" ht="49.5" customHeight="1">
      <c r="B84" s="30" t="s">
        <v>1262</v>
      </c>
      <c r="C84" s="30" t="s">
        <v>1263</v>
      </c>
      <c r="D84" s="179" t="s">
        <v>1317</v>
      </c>
      <c r="E84" s="179" t="s">
        <v>1318</v>
      </c>
      <c r="F84" s="30" t="s">
        <v>1319</v>
      </c>
      <c r="G84" s="147" t="s">
        <v>1283</v>
      </c>
      <c r="H84" s="147"/>
      <c r="I84" s="147">
        <v>2018</v>
      </c>
      <c r="J84" s="205">
        <v>2818.4725180700693</v>
      </c>
      <c r="K84" s="205" t="s">
        <v>259</v>
      </c>
      <c r="L84" s="205" t="s">
        <v>259</v>
      </c>
      <c r="M84" s="205">
        <v>2944.4437182479501</v>
      </c>
      <c r="N84" s="205">
        <v>2568.3354374620799</v>
      </c>
      <c r="O84" s="147"/>
      <c r="P84" s="147" t="s">
        <v>1320</v>
      </c>
      <c r="Q84" s="147"/>
      <c r="R84" s="147"/>
      <c r="S84" s="147"/>
      <c r="T84" s="147"/>
      <c r="U84" s="207"/>
      <c r="V84" s="207"/>
      <c r="W84" s="207">
        <v>15271.118</v>
      </c>
      <c r="X84" s="207">
        <v>15271.118</v>
      </c>
      <c r="Y84" s="208"/>
      <c r="Z84" s="208"/>
      <c r="AA84" s="213" t="s">
        <v>1321</v>
      </c>
      <c r="AB84" s="207">
        <v>0</v>
      </c>
      <c r="AC84" s="207">
        <v>0</v>
      </c>
      <c r="AD84" s="207">
        <v>46684.76264999999</v>
      </c>
      <c r="AE84" s="207">
        <v>46684.76264999999</v>
      </c>
      <c r="AF84" s="208"/>
      <c r="AG84" s="208"/>
      <c r="AH84" s="213" t="s">
        <v>1322</v>
      </c>
      <c r="AI84" s="207"/>
      <c r="AJ84" s="207"/>
      <c r="AK84" s="207">
        <v>32431.821789999995</v>
      </c>
      <c r="AL84" s="207">
        <v>32431.821789999995</v>
      </c>
      <c r="AM84" s="208"/>
      <c r="AN84" s="208"/>
      <c r="AO84" s="213" t="s">
        <v>1323</v>
      </c>
      <c r="AP84" s="207"/>
      <c r="AQ84" s="207"/>
      <c r="AR84" s="207">
        <v>42636.058529503905</v>
      </c>
      <c r="AS84" s="207">
        <v>42636.058529503905</v>
      </c>
      <c r="AT84" s="209"/>
      <c r="AU84" s="209"/>
      <c r="AV84" s="213" t="s">
        <v>1324</v>
      </c>
      <c r="AW84" s="207"/>
      <c r="AX84" s="207"/>
      <c r="AY84" s="207">
        <v>45358.901659009534</v>
      </c>
      <c r="AZ84" s="207">
        <v>45358.901659009534</v>
      </c>
      <c r="BA84" s="209"/>
      <c r="BB84" s="209"/>
      <c r="BC84" s="213" t="s">
        <v>1325</v>
      </c>
    </row>
    <row r="85" spans="2:55" ht="49.5" customHeight="1">
      <c r="B85" s="30" t="s">
        <v>1262</v>
      </c>
      <c r="C85" s="30" t="s">
        <v>1263</v>
      </c>
      <c r="D85" s="179" t="s">
        <v>1326</v>
      </c>
      <c r="E85" s="179" t="s">
        <v>1318</v>
      </c>
      <c r="F85" s="30" t="s">
        <v>1327</v>
      </c>
      <c r="G85" s="147" t="s">
        <v>1283</v>
      </c>
      <c r="H85" s="147"/>
      <c r="I85" s="147" t="s">
        <v>55</v>
      </c>
      <c r="J85" s="205">
        <v>8915.2332628831246</v>
      </c>
      <c r="K85" s="205" t="s">
        <v>259</v>
      </c>
      <c r="L85" s="205" t="s">
        <v>259</v>
      </c>
      <c r="M85" s="205">
        <v>9307.0232735975333</v>
      </c>
      <c r="N85" s="205">
        <v>8805.5320598830876</v>
      </c>
      <c r="O85" s="147"/>
      <c r="P85" s="147"/>
      <c r="Q85" s="147"/>
      <c r="R85" s="147"/>
      <c r="S85" s="147"/>
      <c r="T85" s="147"/>
      <c r="U85" s="207"/>
      <c r="V85" s="207"/>
      <c r="W85" s="207">
        <f>30413.385+744.37</f>
        <v>31157.754999999997</v>
      </c>
      <c r="X85" s="207">
        <v>30413.384999999998</v>
      </c>
      <c r="Y85" s="208"/>
      <c r="Z85" s="212"/>
      <c r="AA85" s="213" t="s">
        <v>1328</v>
      </c>
      <c r="AB85" s="207">
        <v>0</v>
      </c>
      <c r="AC85" s="207">
        <v>0</v>
      </c>
      <c r="AD85" s="207">
        <v>37604</v>
      </c>
      <c r="AE85" s="207">
        <v>37604</v>
      </c>
      <c r="AF85" s="208"/>
      <c r="AG85" s="208"/>
      <c r="AH85" s="213" t="s">
        <v>1329</v>
      </c>
      <c r="AI85" s="207"/>
      <c r="AJ85" s="207"/>
      <c r="AK85" s="207">
        <v>16165.062719999994</v>
      </c>
      <c r="AL85" s="207">
        <v>16165.062719999994</v>
      </c>
      <c r="AM85" s="208"/>
      <c r="AN85" s="208"/>
      <c r="AO85" s="213" t="s">
        <v>1330</v>
      </c>
      <c r="AP85" s="207"/>
      <c r="AQ85" s="207"/>
      <c r="AR85" s="207">
        <v>31257.625</v>
      </c>
      <c r="AS85" s="207">
        <v>31257.625</v>
      </c>
      <c r="AT85" s="209"/>
      <c r="AU85" s="209"/>
      <c r="AV85" s="213" t="s">
        <v>1331</v>
      </c>
      <c r="AW85" s="207"/>
      <c r="AX85" s="207"/>
      <c r="AY85" s="207">
        <v>36212.074999999997</v>
      </c>
      <c r="AZ85" s="207">
        <v>36212.074999999997</v>
      </c>
      <c r="BA85" s="209"/>
      <c r="BB85" s="209"/>
      <c r="BC85" s="213" t="s">
        <v>1331</v>
      </c>
    </row>
    <row r="86" spans="2:55" ht="34.5" customHeight="1">
      <c r="B86" s="30" t="s">
        <v>1266</v>
      </c>
      <c r="C86" s="30" t="s">
        <v>1263</v>
      </c>
      <c r="D86" s="179" t="s">
        <v>1332</v>
      </c>
      <c r="E86" s="179" t="s">
        <v>1333</v>
      </c>
      <c r="F86" s="30"/>
      <c r="G86" s="147"/>
      <c r="H86" s="147"/>
      <c r="I86" s="147"/>
      <c r="J86" s="205" t="s">
        <v>259</v>
      </c>
      <c r="K86" s="205" t="s">
        <v>259</v>
      </c>
      <c r="L86" s="205" t="s">
        <v>259</v>
      </c>
      <c r="M86" s="205" t="s">
        <v>259</v>
      </c>
      <c r="N86" s="205" t="s">
        <v>259</v>
      </c>
      <c r="O86" s="147"/>
      <c r="P86" s="147"/>
      <c r="Q86" s="147"/>
      <c r="R86" s="147"/>
      <c r="S86" s="147"/>
      <c r="T86" s="147"/>
      <c r="U86" s="207"/>
      <c r="V86" s="207"/>
      <c r="W86" s="207"/>
      <c r="X86" s="207"/>
      <c r="Y86" s="208"/>
      <c r="Z86" s="208"/>
      <c r="AA86" s="209"/>
      <c r="AB86" s="207"/>
      <c r="AC86" s="207"/>
      <c r="AD86" s="207"/>
      <c r="AE86" s="207"/>
      <c r="AF86" s="208"/>
      <c r="AG86" s="208"/>
      <c r="AH86" s="209"/>
      <c r="AI86" s="207"/>
      <c r="AJ86" s="207"/>
      <c r="AK86" s="207"/>
      <c r="AL86" s="207"/>
      <c r="AM86" s="208"/>
      <c r="AN86" s="208"/>
      <c r="AO86" s="209"/>
      <c r="AP86" s="207"/>
      <c r="AQ86" s="207"/>
      <c r="AR86" s="207"/>
      <c r="AS86" s="207"/>
      <c r="AT86" s="209"/>
      <c r="AU86" s="209"/>
      <c r="AV86" s="209"/>
      <c r="AW86" s="207"/>
      <c r="AX86" s="207"/>
      <c r="AY86" s="207"/>
      <c r="AZ86" s="207"/>
      <c r="BA86" s="209"/>
      <c r="BB86" s="209"/>
      <c r="BC86" s="209"/>
    </row>
    <row r="87" spans="2:55" ht="49.5" customHeight="1">
      <c r="B87" s="30" t="s">
        <v>1262</v>
      </c>
      <c r="C87" s="30" t="s">
        <v>1263</v>
      </c>
      <c r="D87" s="179" t="s">
        <v>1334</v>
      </c>
      <c r="E87" s="179" t="s">
        <v>1335</v>
      </c>
      <c r="F87" s="30"/>
      <c r="G87" s="147"/>
      <c r="H87" s="147"/>
      <c r="I87" s="147"/>
      <c r="J87" s="205" t="s">
        <v>259</v>
      </c>
      <c r="K87" s="205" t="s">
        <v>259</v>
      </c>
      <c r="L87" s="205" t="s">
        <v>259</v>
      </c>
      <c r="M87" s="205" t="s">
        <v>259</v>
      </c>
      <c r="N87" s="205" t="s">
        <v>259</v>
      </c>
      <c r="O87" s="147"/>
      <c r="P87" s="147"/>
      <c r="Q87" s="147"/>
      <c r="R87" s="147"/>
      <c r="S87" s="147"/>
      <c r="T87" s="147" t="s">
        <v>1336</v>
      </c>
      <c r="U87" s="207"/>
      <c r="V87" s="207"/>
      <c r="W87" s="207"/>
      <c r="X87" s="207"/>
      <c r="Y87" s="208"/>
      <c r="Z87" s="208"/>
      <c r="AA87" s="209"/>
      <c r="AB87" s="207"/>
      <c r="AC87" s="207"/>
      <c r="AD87" s="207"/>
      <c r="AE87" s="207"/>
      <c r="AF87" s="208"/>
      <c r="AG87" s="208"/>
      <c r="AH87" s="209"/>
      <c r="AI87" s="207"/>
      <c r="AJ87" s="207"/>
      <c r="AK87" s="207"/>
      <c r="AL87" s="207"/>
      <c r="AM87" s="208"/>
      <c r="AN87" s="208"/>
      <c r="AO87" s="209"/>
      <c r="AP87" s="207"/>
      <c r="AQ87" s="207"/>
      <c r="AR87" s="207"/>
      <c r="AS87" s="207"/>
      <c r="AT87" s="209"/>
      <c r="AU87" s="209"/>
      <c r="AV87" s="213" t="s">
        <v>1337</v>
      </c>
      <c r="AW87" s="207"/>
      <c r="AX87" s="207"/>
      <c r="AY87" s="207"/>
      <c r="AZ87" s="207"/>
      <c r="BA87" s="209"/>
      <c r="BB87" s="209"/>
      <c r="BC87" s="209"/>
    </row>
    <row r="88" spans="2:55" ht="49.5" customHeight="1">
      <c r="B88" s="30" t="s">
        <v>1262</v>
      </c>
      <c r="C88" s="30" t="s">
        <v>1263</v>
      </c>
      <c r="D88" s="179" t="s">
        <v>1338</v>
      </c>
      <c r="E88" s="179" t="s">
        <v>1339</v>
      </c>
      <c r="F88" s="30" t="s">
        <v>1340</v>
      </c>
      <c r="G88" s="147"/>
      <c r="H88" s="147"/>
      <c r="I88" s="147">
        <v>2021</v>
      </c>
      <c r="J88" s="205" t="s">
        <v>1211</v>
      </c>
      <c r="K88" s="205" t="s">
        <v>1211</v>
      </c>
      <c r="L88" s="205" t="s">
        <v>1211</v>
      </c>
      <c r="M88" s="205" t="s">
        <v>1211</v>
      </c>
      <c r="N88" s="205" t="s">
        <v>1211</v>
      </c>
      <c r="O88" s="147"/>
      <c r="P88" s="147" t="s">
        <v>1341</v>
      </c>
      <c r="Q88" s="147"/>
      <c r="R88" s="147"/>
      <c r="S88" s="147"/>
      <c r="T88" s="147"/>
      <c r="U88" s="207">
        <v>4219</v>
      </c>
      <c r="V88" s="207">
        <v>4219</v>
      </c>
      <c r="W88" s="207"/>
      <c r="X88" s="207"/>
      <c r="Y88" s="208"/>
      <c r="Z88" s="208"/>
      <c r="AA88" s="209"/>
      <c r="AB88" s="207">
        <v>16127.864370000001</v>
      </c>
      <c r="AC88" s="207">
        <v>16127.864370000001</v>
      </c>
      <c r="AD88" s="207">
        <v>1055.6305199999999</v>
      </c>
      <c r="AE88" s="207">
        <v>1055.6305199999999</v>
      </c>
      <c r="AF88" s="208"/>
      <c r="AG88" s="208"/>
      <c r="AH88" s="209"/>
      <c r="AI88" s="207">
        <v>11005.182979999998</v>
      </c>
      <c r="AJ88" s="207">
        <v>11005.182979999998</v>
      </c>
      <c r="AK88" s="207">
        <v>634.54832000000033</v>
      </c>
      <c r="AL88" s="207">
        <v>634.54832000000033</v>
      </c>
      <c r="AM88" s="208"/>
      <c r="AN88" s="208"/>
      <c r="AO88" s="209"/>
      <c r="AP88" s="207">
        <v>6800</v>
      </c>
      <c r="AQ88" s="207">
        <v>6800</v>
      </c>
      <c r="AR88" s="207">
        <v>3500</v>
      </c>
      <c r="AS88" s="207">
        <v>3500</v>
      </c>
      <c r="AT88" s="209"/>
      <c r="AU88" s="209"/>
      <c r="AV88" s="209"/>
      <c r="AW88" s="207">
        <v>2300</v>
      </c>
      <c r="AX88" s="207">
        <v>2300</v>
      </c>
      <c r="AY88" s="207">
        <v>3800</v>
      </c>
      <c r="AZ88" s="207">
        <v>3800</v>
      </c>
      <c r="BA88" s="209"/>
      <c r="BB88" s="209"/>
      <c r="BC88" s="209"/>
    </row>
    <row r="89" spans="2:55" ht="43.15">
      <c r="B89" s="30" t="s">
        <v>1262</v>
      </c>
      <c r="C89" s="30" t="s">
        <v>1263</v>
      </c>
      <c r="D89" s="179" t="s">
        <v>1342</v>
      </c>
      <c r="E89" s="179" t="s">
        <v>1343</v>
      </c>
      <c r="F89" s="30"/>
      <c r="G89" s="147" t="s">
        <v>1283</v>
      </c>
      <c r="H89" s="147"/>
      <c r="I89" s="147" t="s">
        <v>55</v>
      </c>
      <c r="J89" s="205">
        <v>269.79443176577433</v>
      </c>
      <c r="K89" s="205" t="s">
        <v>259</v>
      </c>
      <c r="L89" s="205" t="s">
        <v>259</v>
      </c>
      <c r="M89" s="205">
        <v>280.92158683905893</v>
      </c>
      <c r="N89" s="205">
        <v>262.71659232604031</v>
      </c>
      <c r="O89" s="147"/>
      <c r="P89" s="147" t="s">
        <v>1289</v>
      </c>
      <c r="Q89" s="147"/>
      <c r="R89" s="147"/>
      <c r="S89" s="147"/>
      <c r="T89" s="147"/>
      <c r="U89" s="207"/>
      <c r="V89" s="207"/>
      <c r="W89" s="207">
        <f>167414.336+1790.568+18.05</f>
        <v>169222.954</v>
      </c>
      <c r="X89" s="207">
        <v>167414.33621000001</v>
      </c>
      <c r="Y89" s="210"/>
      <c r="Z89" s="208"/>
      <c r="AA89" s="209"/>
      <c r="AB89" s="207"/>
      <c r="AC89" s="207"/>
      <c r="AD89" s="207">
        <v>326799.04885591706</v>
      </c>
      <c r="AE89" s="207">
        <f>233584.728475929-16432-1132</f>
        <v>216020.72847592901</v>
      </c>
      <c r="AF89" s="210"/>
      <c r="AG89" s="208"/>
      <c r="AH89" s="209"/>
      <c r="AI89" s="207"/>
      <c r="AJ89" s="207"/>
      <c r="AK89" s="207">
        <v>333802.07</v>
      </c>
      <c r="AL89" s="207">
        <v>213071.48</v>
      </c>
      <c r="AM89" s="211"/>
      <c r="AN89" s="208"/>
      <c r="AO89" s="209"/>
      <c r="AP89" s="207"/>
      <c r="AQ89" s="207"/>
      <c r="AR89" s="207">
        <v>379262.26949630684</v>
      </c>
      <c r="AS89" s="207">
        <v>238421.26949630684</v>
      </c>
      <c r="AT89" s="209"/>
      <c r="AU89" s="209"/>
      <c r="AV89" s="209"/>
      <c r="AW89" s="207"/>
      <c r="AX89" s="207"/>
      <c r="AY89" s="207">
        <v>347246.48565286706</v>
      </c>
      <c r="AZ89" s="207">
        <v>217453.48565286706</v>
      </c>
      <c r="BA89" s="209"/>
      <c r="BB89" s="209"/>
      <c r="BC89" s="209"/>
    </row>
    <row r="90" spans="2:55" ht="49.5" customHeight="1">
      <c r="B90" s="30" t="s">
        <v>1262</v>
      </c>
      <c r="C90" s="30" t="s">
        <v>1263</v>
      </c>
      <c r="D90" s="179" t="s">
        <v>1344</v>
      </c>
      <c r="E90" s="179" t="s">
        <v>1345</v>
      </c>
      <c r="F90" s="30"/>
      <c r="G90" s="147"/>
      <c r="H90" s="147"/>
      <c r="I90" s="147"/>
      <c r="J90" s="205" t="s">
        <v>259</v>
      </c>
      <c r="K90" s="205" t="s">
        <v>259</v>
      </c>
      <c r="L90" s="205" t="s">
        <v>259</v>
      </c>
      <c r="M90" s="205" t="s">
        <v>259</v>
      </c>
      <c r="N90" s="205" t="s">
        <v>259</v>
      </c>
      <c r="O90" s="147"/>
      <c r="P90" s="147"/>
      <c r="Q90" s="147"/>
      <c r="R90" s="147"/>
      <c r="S90" s="147"/>
      <c r="T90" s="147"/>
      <c r="U90" s="207"/>
      <c r="V90" s="207"/>
      <c r="W90" s="207"/>
      <c r="X90" s="207"/>
      <c r="Y90" s="208"/>
      <c r="Z90" s="208"/>
      <c r="AA90" s="209"/>
      <c r="AB90" s="207"/>
      <c r="AC90" s="207"/>
      <c r="AD90" s="207"/>
      <c r="AE90" s="207"/>
      <c r="AF90" s="208"/>
      <c r="AG90" s="208"/>
      <c r="AH90" s="209"/>
      <c r="AI90" s="207"/>
      <c r="AJ90" s="207"/>
      <c r="AK90" s="207"/>
      <c r="AL90" s="207"/>
      <c r="AM90" s="208"/>
      <c r="AN90" s="208"/>
      <c r="AO90" s="209"/>
      <c r="AP90" s="207"/>
      <c r="AQ90" s="207"/>
      <c r="AR90" s="207"/>
      <c r="AS90" s="207"/>
      <c r="AT90" s="209"/>
      <c r="AU90" s="209"/>
      <c r="AV90" s="209"/>
      <c r="AW90" s="207"/>
      <c r="AX90" s="207"/>
      <c r="AY90" s="207"/>
      <c r="AZ90" s="207"/>
      <c r="BA90" s="209"/>
      <c r="BB90" s="209"/>
      <c r="BC90" s="209"/>
    </row>
    <row r="91" spans="2:55">
      <c r="B91" s="30" t="s">
        <v>809</v>
      </c>
      <c r="C91" s="30" t="s">
        <v>1346</v>
      </c>
      <c r="D91" s="179" t="s">
        <v>1347</v>
      </c>
      <c r="E91" s="179" t="s">
        <v>1348</v>
      </c>
      <c r="F91" s="30"/>
      <c r="G91" s="147"/>
      <c r="H91" s="147"/>
      <c r="I91" s="147"/>
      <c r="J91" s="205" t="s">
        <v>259</v>
      </c>
      <c r="K91" s="205" t="s">
        <v>259</v>
      </c>
      <c r="L91" s="205" t="s">
        <v>259</v>
      </c>
      <c r="M91" s="205" t="s">
        <v>259</v>
      </c>
      <c r="N91" s="205" t="s">
        <v>259</v>
      </c>
      <c r="O91" s="147"/>
      <c r="P91" s="147"/>
      <c r="Q91" s="147"/>
      <c r="R91" s="147"/>
      <c r="S91" s="147"/>
      <c r="T91" s="147"/>
      <c r="U91" s="207">
        <v>1488</v>
      </c>
      <c r="V91" s="207"/>
      <c r="W91" s="207"/>
      <c r="X91" s="207"/>
      <c r="Y91" s="208"/>
      <c r="Z91" s="208"/>
      <c r="AA91" s="209"/>
      <c r="AB91" s="207">
        <v>957</v>
      </c>
      <c r="AC91" s="207"/>
      <c r="AD91" s="207"/>
      <c r="AE91" s="207"/>
      <c r="AF91" s="208"/>
      <c r="AG91" s="208"/>
      <c r="AH91" s="209"/>
      <c r="AI91" s="207">
        <v>2239</v>
      </c>
      <c r="AJ91" s="207"/>
      <c r="AK91" s="207"/>
      <c r="AL91" s="207"/>
      <c r="AM91" s="208"/>
      <c r="AN91" s="208"/>
      <c r="AO91" s="209"/>
      <c r="AP91" s="207"/>
      <c r="AQ91" s="207"/>
      <c r="AR91" s="207"/>
      <c r="AS91" s="207"/>
      <c r="AT91" s="209"/>
      <c r="AU91" s="209"/>
      <c r="AV91" s="209"/>
      <c r="AW91" s="207"/>
      <c r="AX91" s="207"/>
      <c r="AY91" s="207"/>
      <c r="AZ91" s="207"/>
      <c r="BA91" s="209"/>
      <c r="BB91" s="209"/>
      <c r="BC91" s="209"/>
    </row>
    <row r="92" spans="2:55" ht="33" customHeight="1">
      <c r="B92" s="30" t="s">
        <v>809</v>
      </c>
      <c r="C92" s="30" t="s">
        <v>1346</v>
      </c>
      <c r="D92" s="179" t="s">
        <v>1349</v>
      </c>
      <c r="E92" s="179" t="s">
        <v>1350</v>
      </c>
      <c r="F92" s="30"/>
      <c r="G92" s="147"/>
      <c r="H92" s="147"/>
      <c r="I92" s="147"/>
      <c r="J92" s="205" t="s">
        <v>259</v>
      </c>
      <c r="K92" s="205" t="s">
        <v>259</v>
      </c>
      <c r="L92" s="205" t="s">
        <v>259</v>
      </c>
      <c r="M92" s="205" t="s">
        <v>259</v>
      </c>
      <c r="N92" s="205" t="s">
        <v>259</v>
      </c>
      <c r="O92" s="147"/>
      <c r="P92" s="147" t="s">
        <v>55</v>
      </c>
      <c r="Q92" s="147"/>
      <c r="R92" s="147"/>
      <c r="S92" s="147"/>
      <c r="T92" s="147"/>
      <c r="U92" s="207"/>
      <c r="V92" s="207"/>
      <c r="W92" s="207"/>
      <c r="X92" s="207"/>
      <c r="Y92" s="208"/>
      <c r="Z92" s="208"/>
      <c r="AA92" s="209"/>
      <c r="AB92" s="207"/>
      <c r="AC92" s="207"/>
      <c r="AD92" s="207"/>
      <c r="AE92" s="207"/>
      <c r="AF92" s="208"/>
      <c r="AG92" s="208"/>
      <c r="AH92" s="209"/>
      <c r="AI92" s="207"/>
      <c r="AJ92" s="207"/>
      <c r="AK92" s="207"/>
      <c r="AL92" s="207"/>
      <c r="AM92" s="208"/>
      <c r="AN92" s="208"/>
      <c r="AO92" s="209"/>
      <c r="AP92" s="207"/>
      <c r="AQ92" s="207"/>
      <c r="AR92" s="207"/>
      <c r="AS92" s="207"/>
      <c r="AT92" s="209"/>
      <c r="AU92" s="209"/>
      <c r="AV92" s="209"/>
      <c r="AW92" s="207"/>
      <c r="AX92" s="207"/>
      <c r="AY92" s="207"/>
      <c r="AZ92" s="207"/>
      <c r="BA92" s="209"/>
      <c r="BB92" s="209"/>
      <c r="BC92" s="209"/>
    </row>
    <row r="93" spans="2:55" ht="49.5" customHeight="1">
      <c r="B93" s="30" t="s">
        <v>809</v>
      </c>
      <c r="C93" s="30" t="s">
        <v>1346</v>
      </c>
      <c r="D93" s="179" t="s">
        <v>1351</v>
      </c>
      <c r="E93" s="179" t="s">
        <v>1352</v>
      </c>
      <c r="F93" s="30"/>
      <c r="G93" s="147"/>
      <c r="H93" s="147"/>
      <c r="I93" s="147"/>
      <c r="J93" s="205" t="s">
        <v>259</v>
      </c>
      <c r="K93" s="205" t="s">
        <v>259</v>
      </c>
      <c r="L93" s="205" t="s">
        <v>259</v>
      </c>
      <c r="M93" s="205" t="s">
        <v>259</v>
      </c>
      <c r="N93" s="205" t="s">
        <v>259</v>
      </c>
      <c r="O93" s="147"/>
      <c r="P93" s="147"/>
      <c r="Q93" s="147"/>
      <c r="R93" s="147"/>
      <c r="S93" s="147"/>
      <c r="T93" s="147"/>
      <c r="U93" s="207"/>
      <c r="V93" s="207"/>
      <c r="W93" s="207"/>
      <c r="X93" s="207"/>
      <c r="Y93" s="208"/>
      <c r="Z93" s="208"/>
      <c r="AA93" s="209"/>
      <c r="AB93" s="207"/>
      <c r="AC93" s="207"/>
      <c r="AD93" s="207"/>
      <c r="AE93" s="207"/>
      <c r="AF93" s="208"/>
      <c r="AG93" s="208"/>
      <c r="AH93" s="209"/>
      <c r="AI93" s="207"/>
      <c r="AJ93" s="207"/>
      <c r="AK93" s="207"/>
      <c r="AL93" s="207"/>
      <c r="AM93" s="208"/>
      <c r="AN93" s="208"/>
      <c r="AO93" s="209"/>
      <c r="AP93" s="207"/>
      <c r="AQ93" s="207"/>
      <c r="AR93" s="207"/>
      <c r="AS93" s="207"/>
      <c r="AT93" s="209"/>
      <c r="AU93" s="209"/>
      <c r="AV93" s="209"/>
      <c r="AW93" s="207"/>
      <c r="AX93" s="207"/>
      <c r="AY93" s="207"/>
      <c r="AZ93" s="207"/>
      <c r="BA93" s="209"/>
      <c r="BB93" s="209"/>
      <c r="BC93" s="209"/>
    </row>
    <row r="94" spans="2:55" ht="49.5" customHeight="1">
      <c r="B94" s="30" t="s">
        <v>809</v>
      </c>
      <c r="C94" s="30" t="s">
        <v>1346</v>
      </c>
      <c r="D94" s="179" t="s">
        <v>1353</v>
      </c>
      <c r="E94" s="179" t="s">
        <v>1354</v>
      </c>
      <c r="F94" s="30"/>
      <c r="G94" s="147"/>
      <c r="H94" s="147"/>
      <c r="I94" s="147"/>
      <c r="J94" s="205" t="s">
        <v>259</v>
      </c>
      <c r="K94" s="205" t="s">
        <v>259</v>
      </c>
      <c r="L94" s="205" t="s">
        <v>259</v>
      </c>
      <c r="M94" s="205" t="s">
        <v>259</v>
      </c>
      <c r="N94" s="205" t="s">
        <v>259</v>
      </c>
      <c r="O94" s="147"/>
      <c r="P94" s="147"/>
      <c r="Q94" s="147"/>
      <c r="R94" s="147"/>
      <c r="S94" s="147"/>
      <c r="T94" s="147"/>
      <c r="U94" s="207"/>
      <c r="V94" s="207"/>
      <c r="W94" s="207"/>
      <c r="X94" s="207"/>
      <c r="Y94" s="208"/>
      <c r="Z94" s="208"/>
      <c r="AA94" s="209"/>
      <c r="AB94" s="207"/>
      <c r="AC94" s="207"/>
      <c r="AD94" s="207"/>
      <c r="AE94" s="207"/>
      <c r="AF94" s="208"/>
      <c r="AG94" s="208"/>
      <c r="AH94" s="209"/>
      <c r="AI94" s="207"/>
      <c r="AJ94" s="207"/>
      <c r="AK94" s="207"/>
      <c r="AL94" s="207"/>
      <c r="AM94" s="208"/>
      <c r="AN94" s="208"/>
      <c r="AO94" s="209"/>
      <c r="AP94" s="207"/>
      <c r="AQ94" s="207"/>
      <c r="AR94" s="207"/>
      <c r="AS94" s="207"/>
      <c r="AT94" s="209"/>
      <c r="AU94" s="209"/>
      <c r="AV94" s="209"/>
      <c r="AW94" s="207"/>
      <c r="AX94" s="207"/>
      <c r="AY94" s="207"/>
      <c r="AZ94" s="207"/>
      <c r="BA94" s="209"/>
      <c r="BB94" s="209"/>
      <c r="BC94" s="209"/>
    </row>
    <row r="95" spans="2:55" ht="33.75" customHeight="1">
      <c r="B95" s="30" t="s">
        <v>809</v>
      </c>
      <c r="C95" s="30" t="s">
        <v>1346</v>
      </c>
      <c r="D95" s="179" t="s">
        <v>1355</v>
      </c>
      <c r="E95" s="179" t="s">
        <v>1356</v>
      </c>
      <c r="F95" s="30"/>
      <c r="G95" s="147"/>
      <c r="H95" s="147"/>
      <c r="I95" s="147"/>
      <c r="J95" s="205" t="s">
        <v>259</v>
      </c>
      <c r="K95" s="205" t="s">
        <v>259</v>
      </c>
      <c r="L95" s="205" t="s">
        <v>259</v>
      </c>
      <c r="M95" s="205" t="s">
        <v>259</v>
      </c>
      <c r="N95" s="205" t="s">
        <v>259</v>
      </c>
      <c r="O95" s="147"/>
      <c r="P95" s="147"/>
      <c r="Q95" s="147"/>
      <c r="R95" s="147"/>
      <c r="S95" s="147"/>
      <c r="T95" s="147"/>
      <c r="U95" s="207"/>
      <c r="V95" s="207"/>
      <c r="W95" s="207">
        <v>1375.0620100000001</v>
      </c>
      <c r="X95" s="207">
        <v>1375.0620100000001</v>
      </c>
      <c r="Y95" s="208"/>
      <c r="Z95" s="208"/>
      <c r="AA95" s="209"/>
      <c r="AB95" s="207">
        <v>0</v>
      </c>
      <c r="AC95" s="207">
        <v>0</v>
      </c>
      <c r="AD95" s="207">
        <v>111.19721000000015</v>
      </c>
      <c r="AE95" s="207">
        <v>111.19721000000015</v>
      </c>
      <c r="AF95" s="208"/>
      <c r="AG95" s="208"/>
      <c r="AH95" s="209"/>
      <c r="AI95" s="207"/>
      <c r="AJ95" s="207"/>
      <c r="AK95" s="207">
        <v>393.83264999999994</v>
      </c>
      <c r="AL95" s="207">
        <v>393.83264999999994</v>
      </c>
      <c r="AM95" s="208"/>
      <c r="AN95" s="208"/>
      <c r="AO95" s="209"/>
      <c r="AP95" s="207"/>
      <c r="AQ95" s="207"/>
      <c r="AR95" s="207">
        <v>708.98399999999992</v>
      </c>
      <c r="AS95" s="207">
        <v>708.98399999999992</v>
      </c>
      <c r="AT95" s="209"/>
      <c r="AU95" s="209"/>
      <c r="AV95" s="209"/>
      <c r="AW95" s="207"/>
      <c r="AX95" s="207"/>
      <c r="AY95" s="207">
        <v>737.90078176619852</v>
      </c>
      <c r="AZ95" s="207">
        <v>737.90078176619852</v>
      </c>
      <c r="BA95" s="209"/>
      <c r="BB95" s="209"/>
      <c r="BC95" s="209"/>
    </row>
    <row r="96" spans="2:55" ht="72">
      <c r="B96" s="30" t="s">
        <v>809</v>
      </c>
      <c r="C96" s="30" t="s">
        <v>1346</v>
      </c>
      <c r="D96" s="179" t="s">
        <v>1357</v>
      </c>
      <c r="E96" s="179" t="s">
        <v>1358</v>
      </c>
      <c r="F96" s="30" t="s">
        <v>1359</v>
      </c>
      <c r="G96" s="147" t="s">
        <v>1087</v>
      </c>
      <c r="H96" s="147"/>
      <c r="I96" s="147">
        <v>2018</v>
      </c>
      <c r="J96" s="205" t="s">
        <v>1360</v>
      </c>
      <c r="K96" s="205" t="s">
        <v>1361</v>
      </c>
      <c r="L96" s="205" t="s">
        <v>259</v>
      </c>
      <c r="M96" s="205" t="s">
        <v>1362</v>
      </c>
      <c r="N96" s="205" t="s">
        <v>1363</v>
      </c>
      <c r="O96" s="147"/>
      <c r="P96" s="147" t="s">
        <v>1364</v>
      </c>
      <c r="Q96" s="147"/>
      <c r="R96" s="147"/>
      <c r="S96" s="147"/>
      <c r="T96" s="147"/>
      <c r="U96" s="207">
        <v>585</v>
      </c>
      <c r="V96" s="207">
        <v>585</v>
      </c>
      <c r="W96" s="207">
        <v>1905.7099599999997</v>
      </c>
      <c r="X96" s="207">
        <v>1905.7099599999997</v>
      </c>
      <c r="Y96" s="208"/>
      <c r="Z96" s="208"/>
      <c r="AA96" s="213" t="s">
        <v>1365</v>
      </c>
      <c r="AB96" s="207">
        <v>6843.2439199999999</v>
      </c>
      <c r="AC96" s="207">
        <v>6843.2439199999999</v>
      </c>
      <c r="AD96" s="207">
        <v>11092.317349999998</v>
      </c>
      <c r="AE96" s="207">
        <v>11092.317349999998</v>
      </c>
      <c r="AF96" s="208"/>
      <c r="AG96" s="212">
        <v>14000</v>
      </c>
      <c r="AH96" s="213" t="s">
        <v>1366</v>
      </c>
      <c r="AI96" s="207">
        <v>3284.8591499999993</v>
      </c>
      <c r="AJ96" s="207">
        <v>3284.8591499999993</v>
      </c>
      <c r="AK96" s="207" t="s">
        <v>1367</v>
      </c>
      <c r="AL96" s="207" t="s">
        <v>1367</v>
      </c>
      <c r="AM96" s="208"/>
      <c r="AN96" s="208"/>
      <c r="AO96" s="213" t="s">
        <v>1368</v>
      </c>
      <c r="AP96" s="207">
        <v>7560</v>
      </c>
      <c r="AQ96" s="207">
        <v>7560</v>
      </c>
      <c r="AR96" s="207">
        <v>28130.871522271635</v>
      </c>
      <c r="AS96" s="207">
        <v>28130.871522271635</v>
      </c>
      <c r="AT96" s="209"/>
      <c r="AU96" s="209"/>
      <c r="AV96" s="213" t="s">
        <v>1369</v>
      </c>
      <c r="AW96" s="207"/>
      <c r="AX96" s="207"/>
      <c r="AY96" s="207">
        <v>22894.237948145576</v>
      </c>
      <c r="AZ96" s="207">
        <v>22894.237948145576</v>
      </c>
      <c r="BA96" s="209"/>
      <c r="BB96" s="209"/>
      <c r="BC96" s="213" t="s">
        <v>1369</v>
      </c>
    </row>
    <row r="97" spans="2:55" ht="33" customHeight="1">
      <c r="B97" s="30" t="s">
        <v>809</v>
      </c>
      <c r="C97" s="30" t="s">
        <v>1346</v>
      </c>
      <c r="D97" s="161" t="s">
        <v>1370</v>
      </c>
      <c r="E97" s="179" t="s">
        <v>1371</v>
      </c>
      <c r="F97" s="30"/>
      <c r="G97" s="147"/>
      <c r="H97" s="147"/>
      <c r="I97" s="147"/>
      <c r="J97" s="205"/>
      <c r="K97" s="205"/>
      <c r="L97" s="205"/>
      <c r="M97" s="205"/>
      <c r="N97" s="205"/>
      <c r="O97" s="147"/>
      <c r="P97" s="147" t="s">
        <v>55</v>
      </c>
      <c r="Q97" s="147"/>
      <c r="R97" s="147"/>
      <c r="S97" s="147"/>
      <c r="T97" s="147"/>
      <c r="U97" s="207"/>
      <c r="V97" s="207"/>
      <c r="W97" s="207">
        <v>5774.3075900000003</v>
      </c>
      <c r="X97" s="207">
        <v>5774.3075900000003</v>
      </c>
      <c r="Y97" s="208"/>
      <c r="Z97" s="208"/>
      <c r="AA97" s="209"/>
      <c r="AB97" s="207">
        <v>0</v>
      </c>
      <c r="AC97" s="207">
        <v>0</v>
      </c>
      <c r="AD97" s="207">
        <v>8934.7568500000034</v>
      </c>
      <c r="AE97" s="207">
        <v>8934.7568500000034</v>
      </c>
      <c r="AF97" s="208"/>
      <c r="AG97" s="208"/>
      <c r="AH97" s="209"/>
      <c r="AI97" s="207">
        <v>11217.14149</v>
      </c>
      <c r="AJ97" s="207">
        <v>11217.14149</v>
      </c>
      <c r="AK97" s="207">
        <v>14811.93327</v>
      </c>
      <c r="AL97" s="207">
        <v>14811.93327</v>
      </c>
      <c r="AM97" s="208"/>
      <c r="AN97" s="208"/>
      <c r="AO97" s="209"/>
      <c r="AP97" s="207">
        <v>12650</v>
      </c>
      <c r="AQ97" s="207">
        <v>12650</v>
      </c>
      <c r="AR97" s="207">
        <v>14952.598375</v>
      </c>
      <c r="AS97" s="207">
        <v>14952.598375</v>
      </c>
      <c r="AT97" s="209"/>
      <c r="AU97" s="209"/>
      <c r="AV97" s="209"/>
      <c r="AW97" s="207">
        <v>4550</v>
      </c>
      <c r="AX97" s="207">
        <v>4550</v>
      </c>
      <c r="AY97" s="207">
        <v>15986.769990882824</v>
      </c>
      <c r="AZ97" s="207">
        <v>15986.769990882824</v>
      </c>
      <c r="BA97" s="209"/>
      <c r="BB97" s="209"/>
      <c r="BC97" s="209"/>
    </row>
    <row r="98" spans="2:55" ht="33" customHeight="1">
      <c r="B98" s="30" t="s">
        <v>809</v>
      </c>
      <c r="C98" s="30" t="s">
        <v>1346</v>
      </c>
      <c r="D98" s="161" t="s">
        <v>1372</v>
      </c>
      <c r="E98" s="179" t="s">
        <v>1373</v>
      </c>
      <c r="F98" s="30"/>
      <c r="G98" s="147"/>
      <c r="H98" s="147"/>
      <c r="I98" s="147"/>
      <c r="J98" s="205"/>
      <c r="K98" s="205"/>
      <c r="L98" s="205"/>
      <c r="M98" s="205"/>
      <c r="N98" s="205"/>
      <c r="O98" s="147"/>
      <c r="P98" s="147" t="s">
        <v>55</v>
      </c>
      <c r="Q98" s="147"/>
      <c r="R98" s="147"/>
      <c r="S98" s="147"/>
      <c r="T98" s="147"/>
      <c r="U98" s="207"/>
      <c r="V98" s="207"/>
      <c r="W98" s="207">
        <v>0</v>
      </c>
      <c r="X98" s="207">
        <v>0</v>
      </c>
      <c r="Y98" s="208"/>
      <c r="Z98" s="208"/>
      <c r="AA98" s="209"/>
      <c r="AB98" s="207"/>
      <c r="AC98" s="207"/>
      <c r="AD98" s="207"/>
      <c r="AE98" s="207"/>
      <c r="AF98" s="208"/>
      <c r="AG98" s="208"/>
      <c r="AH98" s="209"/>
      <c r="AI98" s="207"/>
      <c r="AJ98" s="207"/>
      <c r="AK98" s="207">
        <v>37.422900000000006</v>
      </c>
      <c r="AL98" s="207">
        <v>37.422900000000006</v>
      </c>
      <c r="AM98" s="208"/>
      <c r="AN98" s="208"/>
      <c r="AO98" s="209"/>
      <c r="AP98" s="207"/>
      <c r="AQ98" s="207"/>
      <c r="AR98" s="207"/>
      <c r="AS98" s="207"/>
      <c r="AT98" s="209"/>
      <c r="AU98" s="209"/>
      <c r="AV98" s="209"/>
      <c r="AW98" s="207"/>
      <c r="AX98" s="207"/>
      <c r="AY98" s="207"/>
      <c r="AZ98" s="207"/>
      <c r="BA98" s="209"/>
      <c r="BB98" s="209"/>
      <c r="BC98" s="209"/>
    </row>
    <row r="99" spans="2:55" ht="33" customHeight="1">
      <c r="B99" s="30" t="s">
        <v>809</v>
      </c>
      <c r="C99" s="30" t="s">
        <v>1346</v>
      </c>
      <c r="D99" s="161" t="s">
        <v>1374</v>
      </c>
      <c r="E99" s="179" t="s">
        <v>1375</v>
      </c>
      <c r="F99" s="30"/>
      <c r="G99" s="147"/>
      <c r="H99" s="147"/>
      <c r="I99" s="147"/>
      <c r="J99" s="205"/>
      <c r="K99" s="205"/>
      <c r="L99" s="205"/>
      <c r="M99" s="205"/>
      <c r="N99" s="205"/>
      <c r="O99" s="147"/>
      <c r="P99" s="147" t="s">
        <v>55</v>
      </c>
      <c r="Q99" s="147"/>
      <c r="R99" s="147"/>
      <c r="S99" s="147"/>
      <c r="T99" s="147"/>
      <c r="U99" s="207"/>
      <c r="V99" s="207"/>
      <c r="W99" s="207">
        <v>11.244090000000002</v>
      </c>
      <c r="X99" s="207">
        <v>11.244090000000002</v>
      </c>
      <c r="Y99" s="208"/>
      <c r="Z99" s="208"/>
      <c r="AA99" s="209"/>
      <c r="AB99" s="207">
        <v>0</v>
      </c>
      <c r="AC99" s="207">
        <v>0</v>
      </c>
      <c r="AD99" s="207">
        <v>4.04556</v>
      </c>
      <c r="AE99" s="207">
        <v>4.04556</v>
      </c>
      <c r="AF99" s="208"/>
      <c r="AG99" s="208"/>
      <c r="AH99" s="209"/>
      <c r="AI99" s="207"/>
      <c r="AJ99" s="207"/>
      <c r="AK99" s="207">
        <v>4138.2079300000005</v>
      </c>
      <c r="AL99" s="207">
        <v>4138.2079300000005</v>
      </c>
      <c r="AM99" s="208"/>
      <c r="AN99" s="208"/>
      <c r="AO99" s="209"/>
      <c r="AP99" s="207"/>
      <c r="AQ99" s="207"/>
      <c r="AR99" s="207">
        <v>2595.4609999999998</v>
      </c>
      <c r="AS99" s="207">
        <v>2595.4609999999998</v>
      </c>
      <c r="AT99" s="209"/>
      <c r="AU99" s="209"/>
      <c r="AV99" s="209"/>
      <c r="AW99" s="207"/>
      <c r="AX99" s="207"/>
      <c r="AY99" s="207">
        <v>1999.7069576888791</v>
      </c>
      <c r="AZ99" s="207">
        <v>1999.7069576888791</v>
      </c>
      <c r="BA99" s="209"/>
      <c r="BB99" s="209"/>
      <c r="BC99" s="209"/>
    </row>
    <row r="100" spans="2:55" ht="43.15">
      <c r="B100" s="30" t="s">
        <v>809</v>
      </c>
      <c r="C100" s="30" t="s">
        <v>1346</v>
      </c>
      <c r="D100" s="252" t="s">
        <v>1376</v>
      </c>
      <c r="E100" s="179" t="s">
        <v>1377</v>
      </c>
      <c r="F100" s="30"/>
      <c r="G100" s="147"/>
      <c r="H100" s="147"/>
      <c r="I100" s="147"/>
      <c r="J100" s="205" t="s">
        <v>259</v>
      </c>
      <c r="K100" s="205" t="s">
        <v>259</v>
      </c>
      <c r="L100" s="205" t="s">
        <v>259</v>
      </c>
      <c r="M100" s="205" t="s">
        <v>259</v>
      </c>
      <c r="N100" s="205" t="s">
        <v>259</v>
      </c>
      <c r="O100" s="147"/>
      <c r="P100" s="147"/>
      <c r="Q100" s="147"/>
      <c r="R100" s="147"/>
      <c r="S100" s="147"/>
      <c r="T100" s="147"/>
      <c r="U100" s="207"/>
      <c r="V100" s="207"/>
      <c r="W100" s="207"/>
      <c r="X100" s="207"/>
      <c r="Y100" s="208"/>
      <c r="Z100" s="208"/>
      <c r="AA100" s="209"/>
      <c r="AB100" s="207"/>
      <c r="AC100" s="207"/>
      <c r="AD100" s="207"/>
      <c r="AE100" s="207"/>
      <c r="AF100" s="208"/>
      <c r="AG100" s="208"/>
      <c r="AH100" s="209"/>
      <c r="AI100" s="207"/>
      <c r="AJ100" s="207"/>
      <c r="AK100" s="207"/>
      <c r="AL100" s="207"/>
      <c r="AM100" s="208"/>
      <c r="AN100" s="208"/>
      <c r="AO100" s="209"/>
      <c r="AP100" s="207"/>
      <c r="AQ100" s="207"/>
      <c r="AR100" s="207"/>
      <c r="AS100" s="207"/>
      <c r="AT100" s="209"/>
      <c r="AU100" s="209"/>
      <c r="AV100" s="209"/>
      <c r="AW100" s="207"/>
      <c r="AX100" s="207"/>
      <c r="AY100" s="207"/>
      <c r="AZ100" s="207"/>
      <c r="BA100" s="209"/>
      <c r="BB100" s="209"/>
      <c r="BC100" s="209"/>
    </row>
    <row r="101" spans="2:55" ht="28.9">
      <c r="B101" s="30" t="s">
        <v>809</v>
      </c>
      <c r="C101" s="30" t="s">
        <v>1378</v>
      </c>
      <c r="D101" s="179" t="s">
        <v>1379</v>
      </c>
      <c r="E101" s="179" t="s">
        <v>1380</v>
      </c>
      <c r="F101" s="30" t="s">
        <v>1381</v>
      </c>
      <c r="G101" s="147"/>
      <c r="H101" s="147"/>
      <c r="I101" s="147">
        <v>2021</v>
      </c>
      <c r="J101" s="205" t="s">
        <v>1211</v>
      </c>
      <c r="K101" s="205" t="s">
        <v>1211</v>
      </c>
      <c r="L101" s="205" t="s">
        <v>1211</v>
      </c>
      <c r="M101" s="205" t="s">
        <v>1211</v>
      </c>
      <c r="N101" s="205" t="s">
        <v>1211</v>
      </c>
      <c r="O101" s="147"/>
      <c r="P101" s="147" t="s">
        <v>1215</v>
      </c>
      <c r="Q101" s="147"/>
      <c r="R101" s="147"/>
      <c r="S101" s="147"/>
      <c r="T101" s="147"/>
      <c r="U101" s="207">
        <v>1181</v>
      </c>
      <c r="V101" s="207">
        <v>1181</v>
      </c>
      <c r="W101" s="207">
        <v>0</v>
      </c>
      <c r="X101" s="207">
        <v>0</v>
      </c>
      <c r="Y101" s="208"/>
      <c r="Z101" s="208"/>
      <c r="AA101" s="209"/>
      <c r="AB101" s="207">
        <v>1796.1108299999999</v>
      </c>
      <c r="AC101" s="207">
        <v>1796.1108299999999</v>
      </c>
      <c r="AD101" s="207">
        <v>0</v>
      </c>
      <c r="AE101" s="207">
        <v>0</v>
      </c>
      <c r="AF101" s="208"/>
      <c r="AG101" s="212">
        <v>14000</v>
      </c>
      <c r="AH101" s="209"/>
      <c r="AI101" s="207">
        <v>9316.6140200000009</v>
      </c>
      <c r="AJ101" s="207">
        <v>9316.6140200000009</v>
      </c>
      <c r="AK101" s="207"/>
      <c r="AL101" s="207"/>
      <c r="AM101" s="208"/>
      <c r="AN101" s="208"/>
      <c r="AO101" s="209"/>
      <c r="AP101" s="207">
        <v>16487</v>
      </c>
      <c r="AQ101" s="207">
        <v>16487</v>
      </c>
      <c r="AR101" s="207">
        <v>4132</v>
      </c>
      <c r="AS101" s="207">
        <v>4132</v>
      </c>
      <c r="AT101" s="209"/>
      <c r="AU101" s="209"/>
      <c r="AV101" s="209"/>
      <c r="AW101" s="207">
        <v>8115</v>
      </c>
      <c r="AX101" s="207">
        <v>8115</v>
      </c>
      <c r="AY101" s="207">
        <v>5660</v>
      </c>
      <c r="AZ101" s="207">
        <v>5660</v>
      </c>
      <c r="BA101" s="209"/>
      <c r="BB101" s="209"/>
      <c r="BC101" s="209"/>
    </row>
    <row r="102" spans="2:55" ht="28.9">
      <c r="B102" s="30" t="s">
        <v>809</v>
      </c>
      <c r="C102" s="30" t="s">
        <v>1378</v>
      </c>
      <c r="D102" s="179" t="s">
        <v>1382</v>
      </c>
      <c r="E102" s="179" t="s">
        <v>1383</v>
      </c>
      <c r="F102" s="30"/>
      <c r="G102" s="147"/>
      <c r="H102" s="147"/>
      <c r="I102" s="147"/>
      <c r="J102" s="205" t="s">
        <v>259</v>
      </c>
      <c r="K102" s="205" t="s">
        <v>259</v>
      </c>
      <c r="L102" s="205" t="s">
        <v>259</v>
      </c>
      <c r="M102" s="205" t="s">
        <v>259</v>
      </c>
      <c r="N102" s="205" t="s">
        <v>259</v>
      </c>
      <c r="O102" s="147"/>
      <c r="P102" s="147"/>
      <c r="Q102" s="147"/>
      <c r="R102" s="147"/>
      <c r="S102" s="147"/>
      <c r="T102" s="147"/>
      <c r="U102" s="207"/>
      <c r="V102" s="207"/>
      <c r="W102" s="207"/>
      <c r="X102" s="207"/>
      <c r="Y102" s="208"/>
      <c r="Z102" s="208"/>
      <c r="AA102" s="209"/>
      <c r="AB102" s="207"/>
      <c r="AC102" s="207"/>
      <c r="AD102" s="207"/>
      <c r="AE102" s="207"/>
      <c r="AF102" s="208"/>
      <c r="AG102" s="208"/>
      <c r="AH102" s="209"/>
      <c r="AI102" s="207"/>
      <c r="AJ102" s="207"/>
      <c r="AK102" s="207"/>
      <c r="AL102" s="207"/>
      <c r="AM102" s="208"/>
      <c r="AN102" s="208"/>
      <c r="AO102" s="209"/>
      <c r="AP102" s="207"/>
      <c r="AQ102" s="207"/>
      <c r="AR102" s="207"/>
      <c r="AS102" s="207"/>
      <c r="AT102" s="209"/>
      <c r="AU102" s="209"/>
      <c r="AV102" s="209"/>
      <c r="AW102" s="207"/>
      <c r="AX102" s="207"/>
      <c r="AY102" s="207"/>
      <c r="AZ102" s="207"/>
      <c r="BA102" s="209"/>
      <c r="BB102" s="209"/>
      <c r="BC102" s="209"/>
    </row>
    <row r="103" spans="2:55" ht="49.5" customHeight="1">
      <c r="B103" s="30" t="s">
        <v>809</v>
      </c>
      <c r="C103" s="30" t="s">
        <v>1378</v>
      </c>
      <c r="D103" s="179" t="s">
        <v>1384</v>
      </c>
      <c r="E103" s="179" t="s">
        <v>1385</v>
      </c>
      <c r="F103" s="30"/>
      <c r="G103" s="147"/>
      <c r="H103" s="147"/>
      <c r="I103" s="147"/>
      <c r="J103" s="205" t="s">
        <v>259</v>
      </c>
      <c r="K103" s="205" t="s">
        <v>259</v>
      </c>
      <c r="L103" s="205" t="s">
        <v>259</v>
      </c>
      <c r="M103" s="205" t="s">
        <v>259</v>
      </c>
      <c r="N103" s="205" t="s">
        <v>259</v>
      </c>
      <c r="O103" s="147"/>
      <c r="P103" s="147"/>
      <c r="Q103" s="147"/>
      <c r="R103" s="147"/>
      <c r="S103" s="147"/>
      <c r="T103" s="147"/>
      <c r="U103" s="207"/>
      <c r="V103" s="207"/>
      <c r="W103" s="207"/>
      <c r="X103" s="207"/>
      <c r="Y103" s="208"/>
      <c r="Z103" s="208"/>
      <c r="AA103" s="209"/>
      <c r="AB103" s="207"/>
      <c r="AC103" s="207"/>
      <c r="AD103" s="207"/>
      <c r="AE103" s="207"/>
      <c r="AF103" s="208"/>
      <c r="AG103" s="208"/>
      <c r="AH103" s="209"/>
      <c r="AI103" s="207"/>
      <c r="AJ103" s="207"/>
      <c r="AK103" s="207"/>
      <c r="AL103" s="207"/>
      <c r="AM103" s="208"/>
      <c r="AN103" s="208"/>
      <c r="AO103" s="209"/>
      <c r="AP103" s="207"/>
      <c r="AQ103" s="207"/>
      <c r="AR103" s="207"/>
      <c r="AS103" s="207"/>
      <c r="AT103" s="209"/>
      <c r="AU103" s="209"/>
      <c r="AV103" s="209"/>
      <c r="AW103" s="207"/>
      <c r="AX103" s="207"/>
      <c r="AY103" s="207"/>
      <c r="AZ103" s="207"/>
      <c r="BA103" s="209"/>
      <c r="BB103" s="209"/>
      <c r="BC103" s="209"/>
    </row>
    <row r="104" spans="2:55" ht="33" customHeight="1">
      <c r="B104" s="30" t="s">
        <v>809</v>
      </c>
      <c r="C104" s="30" t="s">
        <v>1378</v>
      </c>
      <c r="D104" s="179" t="s">
        <v>1386</v>
      </c>
      <c r="E104" s="179" t="s">
        <v>1387</v>
      </c>
      <c r="F104" s="30"/>
      <c r="G104" s="147"/>
      <c r="H104" s="147"/>
      <c r="I104" s="147"/>
      <c r="J104" s="205" t="s">
        <v>259</v>
      </c>
      <c r="K104" s="205" t="s">
        <v>259</v>
      </c>
      <c r="L104" s="205" t="s">
        <v>259</v>
      </c>
      <c r="M104" s="205" t="s">
        <v>259</v>
      </c>
      <c r="N104" s="205" t="s">
        <v>259</v>
      </c>
      <c r="O104" s="147"/>
      <c r="P104" s="147"/>
      <c r="Q104" s="147"/>
      <c r="R104" s="147"/>
      <c r="S104" s="147"/>
      <c r="T104" s="147"/>
      <c r="U104" s="207"/>
      <c r="V104" s="207"/>
      <c r="W104" s="207"/>
      <c r="X104" s="207"/>
      <c r="Y104" s="208"/>
      <c r="Z104" s="208"/>
      <c r="AA104" s="209"/>
      <c r="AB104" s="207"/>
      <c r="AC104" s="207"/>
      <c r="AD104" s="207"/>
      <c r="AE104" s="207"/>
      <c r="AF104" s="208"/>
      <c r="AG104" s="208"/>
      <c r="AH104" s="209"/>
      <c r="AI104" s="207"/>
      <c r="AJ104" s="207"/>
      <c r="AK104" s="207"/>
      <c r="AL104" s="207"/>
      <c r="AM104" s="208"/>
      <c r="AN104" s="208"/>
      <c r="AO104" s="209"/>
      <c r="AP104" s="207"/>
      <c r="AQ104" s="207"/>
      <c r="AR104" s="207"/>
      <c r="AS104" s="207"/>
      <c r="AT104" s="209"/>
      <c r="AU104" s="209"/>
      <c r="AV104" s="209"/>
      <c r="AW104" s="207"/>
      <c r="AX104" s="207"/>
      <c r="AY104" s="207"/>
      <c r="AZ104" s="207"/>
      <c r="BA104" s="209"/>
      <c r="BB104" s="209"/>
      <c r="BC104" s="209"/>
    </row>
    <row r="105" spans="2:55" ht="43.15">
      <c r="B105" s="30" t="s">
        <v>809</v>
      </c>
      <c r="C105" s="30" t="s">
        <v>1388</v>
      </c>
      <c r="D105" s="179" t="s">
        <v>1389</v>
      </c>
      <c r="E105" s="179" t="s">
        <v>1390</v>
      </c>
      <c r="F105" s="30"/>
      <c r="G105" s="147"/>
      <c r="H105" s="147"/>
      <c r="I105" s="147"/>
      <c r="J105" s="205" t="s">
        <v>259</v>
      </c>
      <c r="K105" s="205" t="s">
        <v>259</v>
      </c>
      <c r="L105" s="205" t="s">
        <v>259</v>
      </c>
      <c r="M105" s="205" t="s">
        <v>259</v>
      </c>
      <c r="N105" s="205" t="s">
        <v>259</v>
      </c>
      <c r="O105" s="147"/>
      <c r="P105" s="147" t="s">
        <v>1391</v>
      </c>
      <c r="Q105" s="147"/>
      <c r="R105" s="147"/>
      <c r="S105" s="147"/>
      <c r="T105" s="147"/>
      <c r="U105" s="207"/>
      <c r="V105" s="207"/>
      <c r="W105" s="207">
        <v>42643.829850000031</v>
      </c>
      <c r="X105" s="207">
        <v>42643.829850000031</v>
      </c>
      <c r="Y105" s="208"/>
      <c r="Z105" s="208"/>
      <c r="AA105" s="209"/>
      <c r="AB105" s="207">
        <v>0</v>
      </c>
      <c r="AC105" s="207">
        <v>0</v>
      </c>
      <c r="AD105" s="207">
        <v>32860.386719999995</v>
      </c>
      <c r="AE105" s="207">
        <v>32860.386719999995</v>
      </c>
      <c r="AF105" s="208"/>
      <c r="AG105" s="208">
        <v>14000</v>
      </c>
      <c r="AH105" s="209"/>
      <c r="AI105" s="207"/>
      <c r="AJ105" s="207"/>
      <c r="AK105" s="207">
        <v>13245.96075</v>
      </c>
      <c r="AL105" s="207">
        <v>13245.96075</v>
      </c>
      <c r="AM105" s="208"/>
      <c r="AN105" s="208"/>
      <c r="AO105" s="209"/>
      <c r="AP105" s="207"/>
      <c r="AQ105" s="207"/>
      <c r="AR105" s="207">
        <v>10371.719999999999</v>
      </c>
      <c r="AS105" s="207">
        <v>10371.719999999999</v>
      </c>
      <c r="AT105" s="209"/>
      <c r="AU105" s="209"/>
      <c r="AV105" s="209"/>
      <c r="AW105" s="207"/>
      <c r="AX105" s="207"/>
      <c r="AY105" s="207">
        <v>10644.179229275209</v>
      </c>
      <c r="AZ105" s="207">
        <v>10644.179229275209</v>
      </c>
      <c r="BA105" s="209"/>
      <c r="BB105" s="209"/>
      <c r="BC105" s="209"/>
    </row>
    <row r="106" spans="2:55" ht="33.75" customHeight="1">
      <c r="B106" s="30" t="s">
        <v>809</v>
      </c>
      <c r="C106" s="30" t="s">
        <v>1388</v>
      </c>
      <c r="D106" s="179" t="s">
        <v>1392</v>
      </c>
      <c r="E106" s="179" t="s">
        <v>1393</v>
      </c>
      <c r="F106" s="30"/>
      <c r="G106" s="147"/>
      <c r="H106" s="147"/>
      <c r="I106" s="147">
        <v>2018</v>
      </c>
      <c r="J106" s="205" t="s">
        <v>259</v>
      </c>
      <c r="K106" s="205" t="s">
        <v>259</v>
      </c>
      <c r="L106" s="205" t="s">
        <v>259</v>
      </c>
      <c r="M106" s="205" t="s">
        <v>259</v>
      </c>
      <c r="N106" s="205" t="s">
        <v>259</v>
      </c>
      <c r="O106" s="147"/>
      <c r="P106" s="147"/>
      <c r="Q106" s="147"/>
      <c r="R106" s="147"/>
      <c r="S106" s="147"/>
      <c r="T106" s="147"/>
      <c r="U106" s="207"/>
      <c r="V106" s="207"/>
      <c r="W106" s="207"/>
      <c r="X106" s="207"/>
      <c r="Y106" s="208"/>
      <c r="Z106" s="208"/>
      <c r="AA106" s="209"/>
      <c r="AB106" s="207"/>
      <c r="AC106" s="207"/>
      <c r="AD106" s="207"/>
      <c r="AE106" s="207"/>
      <c r="AF106" s="208"/>
      <c r="AG106" s="208"/>
      <c r="AH106" s="209"/>
      <c r="AI106" s="207"/>
      <c r="AJ106" s="207"/>
      <c r="AK106" s="207"/>
      <c r="AL106" s="207"/>
      <c r="AM106" s="208"/>
      <c r="AN106" s="208"/>
      <c r="AO106" s="209"/>
      <c r="AP106" s="207"/>
      <c r="AQ106" s="207"/>
      <c r="AR106" s="207"/>
      <c r="AS106" s="207"/>
      <c r="AT106" s="209"/>
      <c r="AU106" s="209"/>
      <c r="AV106" s="209"/>
      <c r="AW106" s="207"/>
      <c r="AX106" s="207"/>
      <c r="AY106" s="207"/>
      <c r="AZ106" s="207"/>
      <c r="BA106" s="209"/>
      <c r="BB106" s="209"/>
      <c r="BC106" s="209"/>
    </row>
    <row r="107" spans="2:55" ht="33.75" customHeight="1">
      <c r="B107" s="30" t="s">
        <v>809</v>
      </c>
      <c r="C107" s="30" t="s">
        <v>1388</v>
      </c>
      <c r="D107" s="179" t="s">
        <v>1394</v>
      </c>
      <c r="E107" s="179" t="s">
        <v>1395</v>
      </c>
      <c r="F107" s="30"/>
      <c r="G107" s="147"/>
      <c r="H107" s="147"/>
      <c r="I107" s="147"/>
      <c r="J107" s="205" t="s">
        <v>259</v>
      </c>
      <c r="K107" s="205" t="s">
        <v>259</v>
      </c>
      <c r="L107" s="205" t="s">
        <v>259</v>
      </c>
      <c r="M107" s="205" t="s">
        <v>259</v>
      </c>
      <c r="N107" s="205" t="s">
        <v>259</v>
      </c>
      <c r="O107" s="147"/>
      <c r="P107" s="147"/>
      <c r="Q107" s="147"/>
      <c r="R107" s="147"/>
      <c r="S107" s="147"/>
      <c r="T107" s="147"/>
      <c r="U107" s="207"/>
      <c r="V107" s="207"/>
      <c r="W107" s="207"/>
      <c r="X107" s="207"/>
      <c r="Y107" s="208"/>
      <c r="Z107" s="208"/>
      <c r="AA107" s="209"/>
      <c r="AB107" s="207"/>
      <c r="AC107" s="207"/>
      <c r="AD107" s="207"/>
      <c r="AE107" s="207"/>
      <c r="AF107" s="208"/>
      <c r="AG107" s="208"/>
      <c r="AH107" s="209"/>
      <c r="AI107" s="207"/>
      <c r="AJ107" s="207"/>
      <c r="AK107" s="207"/>
      <c r="AL107" s="207"/>
      <c r="AM107" s="208"/>
      <c r="AN107" s="208"/>
      <c r="AO107" s="209"/>
      <c r="AP107" s="207"/>
      <c r="AQ107" s="207"/>
      <c r="AR107" s="207"/>
      <c r="AS107" s="207"/>
      <c r="AT107" s="209"/>
      <c r="AU107" s="209"/>
      <c r="AV107" s="209"/>
      <c r="AW107" s="207"/>
      <c r="AX107" s="207"/>
      <c r="AY107" s="207"/>
      <c r="AZ107" s="207"/>
      <c r="BA107" s="209"/>
      <c r="BB107" s="209"/>
      <c r="BC107" s="209"/>
    </row>
    <row r="108" spans="2:55" ht="49.5" customHeight="1">
      <c r="B108" s="30" t="s">
        <v>809</v>
      </c>
      <c r="C108" s="30" t="s">
        <v>1396</v>
      </c>
      <c r="D108" s="179" t="s">
        <v>1397</v>
      </c>
      <c r="E108" s="179" t="s">
        <v>1398</v>
      </c>
      <c r="F108" s="30" t="s">
        <v>1399</v>
      </c>
      <c r="G108" s="147" t="s">
        <v>1087</v>
      </c>
      <c r="H108" s="147"/>
      <c r="I108" s="147">
        <v>2018</v>
      </c>
      <c r="J108" s="205" t="s">
        <v>1400</v>
      </c>
      <c r="K108" s="205" t="s">
        <v>1401</v>
      </c>
      <c r="L108" s="205" t="s">
        <v>259</v>
      </c>
      <c r="M108" s="205" t="s">
        <v>1402</v>
      </c>
      <c r="N108" s="205" t="s">
        <v>1403</v>
      </c>
      <c r="O108" s="147"/>
      <c r="P108" s="147" t="s">
        <v>1106</v>
      </c>
      <c r="Q108" s="147"/>
      <c r="R108" s="147"/>
      <c r="S108" s="147"/>
      <c r="T108" s="147"/>
      <c r="U108" s="207"/>
      <c r="V108" s="207"/>
      <c r="W108" s="207">
        <v>1444.9391499999999</v>
      </c>
      <c r="X108" s="207">
        <v>1444.9391499999999</v>
      </c>
      <c r="Y108" s="208"/>
      <c r="Z108" s="208"/>
      <c r="AA108" s="209"/>
      <c r="AB108" s="207">
        <v>0</v>
      </c>
      <c r="AC108" s="207">
        <v>0</v>
      </c>
      <c r="AD108" s="207">
        <v>615.66749000000004</v>
      </c>
      <c r="AE108" s="207">
        <v>615.66749000000004</v>
      </c>
      <c r="AF108" s="208"/>
      <c r="AG108" s="212"/>
      <c r="AH108" s="213" t="s">
        <v>1404</v>
      </c>
      <c r="AI108" s="207"/>
      <c r="AJ108" s="207"/>
      <c r="AK108" s="207">
        <v>376.5885199999999</v>
      </c>
      <c r="AL108" s="207">
        <v>376.5885199999999</v>
      </c>
      <c r="AM108" s="208"/>
      <c r="AN108" s="208"/>
      <c r="AO108" s="213" t="s">
        <v>1405</v>
      </c>
      <c r="AP108" s="207"/>
      <c r="AQ108" s="207"/>
      <c r="AR108" s="207">
        <v>1776.8009999999999</v>
      </c>
      <c r="AS108" s="207">
        <v>1776.8009999999999</v>
      </c>
      <c r="AT108" s="209"/>
      <c r="AU108" s="209"/>
      <c r="AV108" s="213" t="s">
        <v>1406</v>
      </c>
      <c r="AW108" s="207"/>
      <c r="AX108" s="207"/>
      <c r="AY108" s="207">
        <v>1862.7653502506826</v>
      </c>
      <c r="AZ108" s="207">
        <v>1862.7653502506826</v>
      </c>
      <c r="BA108" s="209"/>
      <c r="BB108" s="209"/>
      <c r="BC108" s="213" t="s">
        <v>1406</v>
      </c>
    </row>
    <row r="109" spans="2:55" ht="49.5" customHeight="1">
      <c r="B109" s="30" t="s">
        <v>809</v>
      </c>
      <c r="C109" s="30" t="s">
        <v>1396</v>
      </c>
      <c r="D109" s="179" t="s">
        <v>1407</v>
      </c>
      <c r="E109" s="179" t="s">
        <v>1408</v>
      </c>
      <c r="F109" s="30"/>
      <c r="G109" s="147"/>
      <c r="H109" s="147"/>
      <c r="I109" s="147"/>
      <c r="J109" s="205" t="s">
        <v>259</v>
      </c>
      <c r="K109" s="205" t="s">
        <v>259</v>
      </c>
      <c r="L109" s="205" t="s">
        <v>259</v>
      </c>
      <c r="M109" s="205" t="s">
        <v>259</v>
      </c>
      <c r="N109" s="205" t="s">
        <v>259</v>
      </c>
      <c r="O109" s="147"/>
      <c r="P109" s="147"/>
      <c r="Q109" s="147"/>
      <c r="R109" s="147"/>
      <c r="S109" s="147"/>
      <c r="T109" s="147" t="s">
        <v>1409</v>
      </c>
      <c r="U109" s="207"/>
      <c r="V109" s="207"/>
      <c r="W109" s="207"/>
      <c r="X109" s="207"/>
      <c r="Y109" s="208"/>
      <c r="Z109" s="208"/>
      <c r="AA109" s="209"/>
      <c r="AB109" s="207"/>
      <c r="AC109" s="207"/>
      <c r="AD109" s="207"/>
      <c r="AE109" s="207"/>
      <c r="AF109" s="208"/>
      <c r="AG109" s="208"/>
      <c r="AH109" s="209"/>
      <c r="AI109" s="207"/>
      <c r="AJ109" s="207"/>
      <c r="AK109" s="207"/>
      <c r="AL109" s="207"/>
      <c r="AM109" s="208"/>
      <c r="AN109" s="208"/>
      <c r="AO109" s="209"/>
      <c r="AP109" s="207"/>
      <c r="AQ109" s="207"/>
      <c r="AR109" s="207"/>
      <c r="AS109" s="207"/>
      <c r="AT109" s="209"/>
      <c r="AU109" s="209"/>
      <c r="AV109" s="209"/>
      <c r="AW109" s="207"/>
      <c r="AX109" s="207"/>
      <c r="AY109" s="207"/>
      <c r="AZ109" s="207"/>
      <c r="BA109" s="209"/>
      <c r="BB109" s="209"/>
      <c r="BC109" s="209"/>
    </row>
    <row r="110" spans="2:55" ht="33.75" customHeight="1">
      <c r="B110" s="30" t="s">
        <v>809</v>
      </c>
      <c r="C110" s="30" t="s">
        <v>1396</v>
      </c>
      <c r="D110" s="179" t="s">
        <v>1410</v>
      </c>
      <c r="E110" s="179" t="s">
        <v>1411</v>
      </c>
      <c r="F110" s="30"/>
      <c r="G110" s="147"/>
      <c r="H110" s="147"/>
      <c r="I110" s="147"/>
      <c r="J110" s="205" t="s">
        <v>259</v>
      </c>
      <c r="K110" s="205" t="s">
        <v>259</v>
      </c>
      <c r="L110" s="205" t="s">
        <v>259</v>
      </c>
      <c r="M110" s="205" t="s">
        <v>259</v>
      </c>
      <c r="N110" s="205" t="s">
        <v>259</v>
      </c>
      <c r="O110" s="147"/>
      <c r="P110" s="147"/>
      <c r="Q110" s="147"/>
      <c r="R110" s="147"/>
      <c r="S110" s="147"/>
      <c r="T110" s="147" t="s">
        <v>1409</v>
      </c>
      <c r="U110" s="207"/>
      <c r="V110" s="207"/>
      <c r="W110" s="207"/>
      <c r="X110" s="207"/>
      <c r="Y110" s="208"/>
      <c r="Z110" s="208"/>
      <c r="AA110" s="209"/>
      <c r="AB110" s="207"/>
      <c r="AC110" s="207"/>
      <c r="AD110" s="207"/>
      <c r="AE110" s="207"/>
      <c r="AF110" s="208"/>
      <c r="AG110" s="208"/>
      <c r="AH110" s="209"/>
      <c r="AI110" s="207"/>
      <c r="AJ110" s="207"/>
      <c r="AK110" s="207"/>
      <c r="AL110" s="207"/>
      <c r="AM110" s="208"/>
      <c r="AN110" s="208"/>
      <c r="AO110" s="209"/>
      <c r="AP110" s="207"/>
      <c r="AQ110" s="207"/>
      <c r="AR110" s="207"/>
      <c r="AS110" s="207"/>
      <c r="AT110" s="209"/>
      <c r="AU110" s="209"/>
      <c r="AV110" s="209"/>
      <c r="AW110" s="207"/>
      <c r="AX110" s="207"/>
      <c r="AY110" s="207"/>
      <c r="AZ110" s="207"/>
      <c r="BA110" s="209"/>
      <c r="BB110" s="209"/>
      <c r="BC110" s="209"/>
    </row>
    <row r="111" spans="2:55" ht="33.75" customHeight="1">
      <c r="B111" s="30" t="s">
        <v>809</v>
      </c>
      <c r="C111" s="30" t="s">
        <v>1396</v>
      </c>
      <c r="D111" s="179" t="s">
        <v>1412</v>
      </c>
      <c r="E111" s="179" t="s">
        <v>1413</v>
      </c>
      <c r="F111" s="30"/>
      <c r="G111" s="147"/>
      <c r="H111" s="147"/>
      <c r="I111" s="147"/>
      <c r="J111" s="205" t="s">
        <v>259</v>
      </c>
      <c r="K111" s="205" t="s">
        <v>259</v>
      </c>
      <c r="L111" s="205" t="s">
        <v>259</v>
      </c>
      <c r="M111" s="205" t="s">
        <v>259</v>
      </c>
      <c r="N111" s="205" t="s">
        <v>259</v>
      </c>
      <c r="O111" s="147"/>
      <c r="P111" s="147"/>
      <c r="Q111" s="147"/>
      <c r="R111" s="147"/>
      <c r="S111" s="147"/>
      <c r="T111" s="147" t="s">
        <v>1414</v>
      </c>
      <c r="U111" s="207"/>
      <c r="V111" s="207"/>
      <c r="W111" s="207"/>
      <c r="X111" s="207"/>
      <c r="Y111" s="208"/>
      <c r="Z111" s="208"/>
      <c r="AA111" s="209"/>
      <c r="AB111" s="207"/>
      <c r="AC111" s="207"/>
      <c r="AD111" s="207"/>
      <c r="AE111" s="207"/>
      <c r="AF111" s="208"/>
      <c r="AG111" s="208"/>
      <c r="AH111" s="209"/>
      <c r="AI111" s="207"/>
      <c r="AJ111" s="207"/>
      <c r="AK111" s="207"/>
      <c r="AL111" s="207"/>
      <c r="AM111" s="208"/>
      <c r="AN111" s="208"/>
      <c r="AO111" s="209"/>
      <c r="AP111" s="207"/>
      <c r="AQ111" s="207"/>
      <c r="AR111" s="207"/>
      <c r="AS111" s="207"/>
      <c r="AT111" s="209"/>
      <c r="AU111" s="209"/>
      <c r="AV111" s="209"/>
      <c r="AW111" s="207"/>
      <c r="AX111" s="207"/>
      <c r="AY111" s="207"/>
      <c r="AZ111" s="207"/>
      <c r="BA111" s="209"/>
      <c r="BB111" s="209"/>
      <c r="BC111" s="209"/>
    </row>
    <row r="112" spans="2:55" ht="33.75" customHeight="1">
      <c r="B112" s="30" t="s">
        <v>809</v>
      </c>
      <c r="C112" s="30" t="s">
        <v>1396</v>
      </c>
      <c r="D112" s="179" t="s">
        <v>1415</v>
      </c>
      <c r="E112" s="179" t="s">
        <v>1416</v>
      </c>
      <c r="F112" s="30"/>
      <c r="G112" s="147"/>
      <c r="H112" s="147"/>
      <c r="I112" s="147">
        <v>2018</v>
      </c>
      <c r="J112" s="205" t="s">
        <v>259</v>
      </c>
      <c r="K112" s="205" t="s">
        <v>259</v>
      </c>
      <c r="L112" s="205" t="s">
        <v>259</v>
      </c>
      <c r="M112" s="205" t="s">
        <v>259</v>
      </c>
      <c r="N112" s="205" t="s">
        <v>259</v>
      </c>
      <c r="O112" s="147"/>
      <c r="P112" s="147" t="s">
        <v>1215</v>
      </c>
      <c r="Q112" s="147"/>
      <c r="R112" s="147"/>
      <c r="S112" s="147"/>
      <c r="T112" s="147"/>
      <c r="U112" s="207"/>
      <c r="V112" s="207"/>
      <c r="W112" s="207">
        <v>9414.0642700000026</v>
      </c>
      <c r="X112" s="207">
        <v>9414.0642700000026</v>
      </c>
      <c r="Y112" s="208"/>
      <c r="Z112" s="208"/>
      <c r="AA112" s="209"/>
      <c r="AB112" s="207">
        <v>0</v>
      </c>
      <c r="AC112" s="207">
        <v>0</v>
      </c>
      <c r="AD112" s="207">
        <v>5327.9089999999997</v>
      </c>
      <c r="AE112" s="207">
        <v>5327.9089999999997</v>
      </c>
      <c r="AF112" s="208"/>
      <c r="AG112" s="212">
        <v>14000</v>
      </c>
      <c r="AH112" s="209"/>
      <c r="AI112" s="207"/>
      <c r="AJ112" s="207"/>
      <c r="AK112" s="207">
        <v>3529.6374300000007</v>
      </c>
      <c r="AL112" s="207">
        <v>3529.6374300000007</v>
      </c>
      <c r="AM112" s="208"/>
      <c r="AN112" s="208"/>
      <c r="AO112" s="209"/>
      <c r="AP112" s="207"/>
      <c r="AQ112" s="207"/>
      <c r="AR112" s="207">
        <v>7336.5480321262658</v>
      </c>
      <c r="AS112" s="207">
        <v>7336.5480321262658</v>
      </c>
      <c r="AT112" s="209"/>
      <c r="AU112" s="209"/>
      <c r="AV112" s="209"/>
      <c r="AW112" s="207"/>
      <c r="AX112" s="207"/>
      <c r="AY112" s="207">
        <v>7386.3798931857618</v>
      </c>
      <c r="AZ112" s="207">
        <v>7386.3798931857618</v>
      </c>
      <c r="BA112" s="209"/>
      <c r="BB112" s="209"/>
      <c r="BC112" s="209"/>
    </row>
    <row r="113" spans="2:55" ht="33.75" customHeight="1">
      <c r="B113" s="30" t="s">
        <v>809</v>
      </c>
      <c r="C113" s="30" t="s">
        <v>1396</v>
      </c>
      <c r="D113" s="179" t="s">
        <v>1417</v>
      </c>
      <c r="E113" s="179" t="s">
        <v>1418</v>
      </c>
      <c r="F113" s="30"/>
      <c r="G113" s="147"/>
      <c r="H113" s="147"/>
      <c r="I113" s="147"/>
      <c r="J113" s="205" t="s">
        <v>259</v>
      </c>
      <c r="K113" s="205" t="s">
        <v>259</v>
      </c>
      <c r="L113" s="205" t="s">
        <v>259</v>
      </c>
      <c r="M113" s="205" t="s">
        <v>259</v>
      </c>
      <c r="N113" s="205" t="s">
        <v>259</v>
      </c>
      <c r="O113" s="147"/>
      <c r="P113" s="147"/>
      <c r="Q113" s="147"/>
      <c r="R113" s="147"/>
      <c r="S113" s="147"/>
      <c r="T113" s="147"/>
      <c r="U113" s="207"/>
      <c r="V113" s="207"/>
      <c r="W113" s="207"/>
      <c r="X113" s="207"/>
      <c r="Y113" s="208"/>
      <c r="Z113" s="208"/>
      <c r="AA113" s="209"/>
      <c r="AB113" s="207"/>
      <c r="AC113" s="207"/>
      <c r="AD113" s="207"/>
      <c r="AE113" s="207"/>
      <c r="AF113" s="208"/>
      <c r="AG113" s="208"/>
      <c r="AH113" s="209"/>
      <c r="AI113" s="207"/>
      <c r="AJ113" s="207"/>
      <c r="AK113" s="207"/>
      <c r="AL113" s="207"/>
      <c r="AM113" s="208"/>
      <c r="AN113" s="208"/>
      <c r="AO113" s="209"/>
      <c r="AP113" s="207"/>
      <c r="AQ113" s="207"/>
      <c r="AR113" s="207"/>
      <c r="AS113" s="207"/>
      <c r="AT113" s="209"/>
      <c r="AU113" s="209"/>
      <c r="AV113" s="209"/>
      <c r="AW113" s="207"/>
      <c r="AX113" s="207"/>
      <c r="AY113" s="207"/>
      <c r="AZ113" s="207"/>
      <c r="BA113" s="209"/>
      <c r="BB113" s="209"/>
      <c r="BC113" s="209"/>
    </row>
    <row r="114" spans="2:55" ht="33.75" customHeight="1">
      <c r="B114" s="30" t="s">
        <v>809</v>
      </c>
      <c r="C114" s="30" t="s">
        <v>1419</v>
      </c>
      <c r="D114" s="179" t="s">
        <v>1420</v>
      </c>
      <c r="E114" s="179" t="s">
        <v>1421</v>
      </c>
      <c r="F114" s="30" t="s">
        <v>1422</v>
      </c>
      <c r="G114" s="147"/>
      <c r="H114" s="147"/>
      <c r="I114" s="147">
        <v>2018</v>
      </c>
      <c r="J114" s="205" t="s">
        <v>1211</v>
      </c>
      <c r="K114" s="205" t="s">
        <v>1211</v>
      </c>
      <c r="L114" s="205" t="s">
        <v>1211</v>
      </c>
      <c r="M114" s="205" t="s">
        <v>1211</v>
      </c>
      <c r="N114" s="205" t="s">
        <v>1211</v>
      </c>
      <c r="O114" s="147"/>
      <c r="P114" s="147" t="s">
        <v>1215</v>
      </c>
      <c r="Q114" s="147"/>
      <c r="R114" s="147"/>
      <c r="S114" s="147"/>
      <c r="T114" s="147"/>
      <c r="U114" s="207"/>
      <c r="V114" s="207"/>
      <c r="W114" s="207">
        <v>754.59780999999998</v>
      </c>
      <c r="X114" s="207">
        <v>754.59780999999998</v>
      </c>
      <c r="Y114" s="208"/>
      <c r="Z114" s="208"/>
      <c r="AA114" s="209">
        <v>13</v>
      </c>
      <c r="AB114" s="207">
        <v>0</v>
      </c>
      <c r="AC114" s="207">
        <v>0</v>
      </c>
      <c r="AD114" s="207">
        <v>141.94125000000003</v>
      </c>
      <c r="AE114" s="207">
        <v>141.94125000000003</v>
      </c>
      <c r="AF114" s="208"/>
      <c r="AG114" s="208"/>
      <c r="AH114" s="209">
        <v>9</v>
      </c>
      <c r="AI114" s="207"/>
      <c r="AJ114" s="207"/>
      <c r="AK114" s="207">
        <v>10.766459999999991</v>
      </c>
      <c r="AL114" s="207">
        <v>10.766459999999991</v>
      </c>
      <c r="AM114" s="208"/>
      <c r="AN114" s="208"/>
      <c r="AO114" s="209">
        <v>11</v>
      </c>
      <c r="AP114" s="207"/>
      <c r="AQ114" s="207"/>
      <c r="AR114" s="207">
        <v>109.95849868497103</v>
      </c>
      <c r="AS114" s="207">
        <v>109.95849868497103</v>
      </c>
      <c r="AT114" s="209"/>
      <c r="AU114" s="209"/>
      <c r="AV114" s="209">
        <v>9</v>
      </c>
      <c r="AW114" s="207"/>
      <c r="AX114" s="207"/>
      <c r="AY114" s="207">
        <v>111.93777847751224</v>
      </c>
      <c r="AZ114" s="207">
        <v>111.93777847751224</v>
      </c>
      <c r="BA114" s="209"/>
      <c r="BB114" s="209"/>
      <c r="BC114" s="209">
        <v>9</v>
      </c>
    </row>
    <row r="115" spans="2:55" ht="43.15">
      <c r="B115" s="30" t="s">
        <v>809</v>
      </c>
      <c r="C115" s="30" t="s">
        <v>1419</v>
      </c>
      <c r="D115" s="179" t="s">
        <v>1423</v>
      </c>
      <c r="E115" s="179" t="s">
        <v>1421</v>
      </c>
      <c r="F115" s="30" t="s">
        <v>1424</v>
      </c>
      <c r="G115" s="147"/>
      <c r="H115" s="147"/>
      <c r="I115" s="147">
        <v>2018</v>
      </c>
      <c r="J115" s="205" t="s">
        <v>1211</v>
      </c>
      <c r="K115" s="205" t="s">
        <v>1211</v>
      </c>
      <c r="L115" s="205" t="s">
        <v>1211</v>
      </c>
      <c r="M115" s="205" t="s">
        <v>1211</v>
      </c>
      <c r="N115" s="205" t="s">
        <v>1211</v>
      </c>
      <c r="O115" s="147"/>
      <c r="P115" s="147" t="s">
        <v>1425</v>
      </c>
      <c r="Q115" s="147"/>
      <c r="R115" s="147"/>
      <c r="S115" s="147"/>
      <c r="T115" s="147"/>
      <c r="U115" s="207"/>
      <c r="V115" s="207"/>
      <c r="W115" s="207">
        <v>4515.6467199999997</v>
      </c>
      <c r="X115" s="207">
        <v>4515.6467199999997</v>
      </c>
      <c r="Y115" s="208"/>
      <c r="Z115" s="208"/>
      <c r="AA115" s="209"/>
      <c r="AB115" s="207">
        <v>0</v>
      </c>
      <c r="AC115" s="207">
        <v>0</v>
      </c>
      <c r="AD115" s="207">
        <v>5489.5082499999999</v>
      </c>
      <c r="AE115" s="207">
        <v>5489.5082499999999</v>
      </c>
      <c r="AF115" s="208"/>
      <c r="AG115" s="212">
        <v>14000</v>
      </c>
      <c r="AH115" s="209"/>
      <c r="AI115" s="207"/>
      <c r="AJ115" s="207"/>
      <c r="AK115" s="207">
        <v>9100</v>
      </c>
      <c r="AL115" s="207">
        <v>9100</v>
      </c>
      <c r="AM115" s="208"/>
      <c r="AN115" s="208"/>
      <c r="AO115" s="209"/>
      <c r="AP115" s="207"/>
      <c r="AQ115" s="207"/>
      <c r="AR115" s="207">
        <v>11443.008</v>
      </c>
      <c r="AS115" s="207">
        <v>11443.008</v>
      </c>
      <c r="AT115" s="209"/>
      <c r="AU115" s="209"/>
      <c r="AV115" s="209"/>
      <c r="AW115" s="207"/>
      <c r="AX115" s="207"/>
      <c r="AY115" s="207">
        <v>11489.25293495101</v>
      </c>
      <c r="AZ115" s="207">
        <v>11489.25293495101</v>
      </c>
      <c r="BA115" s="209"/>
      <c r="BB115" s="209"/>
      <c r="BC115" s="209"/>
    </row>
    <row r="116" spans="2:55" ht="33.75" customHeight="1">
      <c r="B116" s="30" t="s">
        <v>809</v>
      </c>
      <c r="C116" s="30" t="s">
        <v>1419</v>
      </c>
      <c r="D116" s="179" t="s">
        <v>1426</v>
      </c>
      <c r="E116" s="179" t="s">
        <v>1421</v>
      </c>
      <c r="F116" s="30" t="s">
        <v>1427</v>
      </c>
      <c r="G116" s="147"/>
      <c r="H116" s="147"/>
      <c r="I116" s="147">
        <v>2018</v>
      </c>
      <c r="J116" s="205" t="s">
        <v>259</v>
      </c>
      <c r="K116" s="205" t="s">
        <v>259</v>
      </c>
      <c r="L116" s="205" t="s">
        <v>259</v>
      </c>
      <c r="M116" s="205" t="s">
        <v>259</v>
      </c>
      <c r="N116" s="205" t="s">
        <v>259</v>
      </c>
      <c r="O116" s="147"/>
      <c r="P116" s="147" t="s">
        <v>1428</v>
      </c>
      <c r="Q116" s="147"/>
      <c r="R116" s="147"/>
      <c r="S116" s="147"/>
      <c r="T116" s="147"/>
      <c r="U116" s="207"/>
      <c r="V116" s="207"/>
      <c r="W116" s="207">
        <v>-650.80034999999998</v>
      </c>
      <c r="X116" s="207">
        <v>-650.80034999999998</v>
      </c>
      <c r="Y116" s="208"/>
      <c r="Z116" s="208"/>
      <c r="AA116" s="209"/>
      <c r="AB116" s="207">
        <v>0</v>
      </c>
      <c r="AC116" s="207">
        <v>0</v>
      </c>
      <c r="AD116" s="207">
        <v>0</v>
      </c>
      <c r="AE116" s="207">
        <v>0</v>
      </c>
      <c r="AF116" s="208"/>
      <c r="AG116" s="208"/>
      <c r="AH116" s="209">
        <v>5</v>
      </c>
      <c r="AI116" s="207"/>
      <c r="AJ116" s="207"/>
      <c r="AK116" s="207">
        <v>856.07727999999997</v>
      </c>
      <c r="AL116" s="207">
        <v>856.07727999999997</v>
      </c>
      <c r="AM116" s="208"/>
      <c r="AN116" s="208"/>
      <c r="AO116" s="209">
        <v>9</v>
      </c>
      <c r="AP116" s="207"/>
      <c r="AQ116" s="207"/>
      <c r="AR116" s="207">
        <v>6038.1350000000002</v>
      </c>
      <c r="AS116" s="207">
        <v>6038.1350000000002</v>
      </c>
      <c r="AT116" s="209"/>
      <c r="AU116" s="209"/>
      <c r="AV116" s="209">
        <v>6</v>
      </c>
      <c r="AW116" s="207"/>
      <c r="AX116" s="207"/>
      <c r="AY116" s="207">
        <v>6298.9579490007354</v>
      </c>
      <c r="AZ116" s="207">
        <v>6298.9579490007354</v>
      </c>
      <c r="BA116" s="209"/>
      <c r="BB116" s="209"/>
      <c r="BC116" s="209">
        <v>6</v>
      </c>
    </row>
    <row r="117" spans="2:55" ht="49.5" customHeight="1">
      <c r="B117" s="30" t="s">
        <v>809</v>
      </c>
      <c r="C117" s="30" t="s">
        <v>1419</v>
      </c>
      <c r="D117" s="179" t="s">
        <v>1429</v>
      </c>
      <c r="E117" s="179" t="s">
        <v>1430</v>
      </c>
      <c r="F117" s="30"/>
      <c r="G117" s="147"/>
      <c r="H117" s="147"/>
      <c r="I117" s="147"/>
      <c r="J117" s="205" t="s">
        <v>259</v>
      </c>
      <c r="K117" s="205" t="s">
        <v>259</v>
      </c>
      <c r="L117" s="205" t="s">
        <v>259</v>
      </c>
      <c r="M117" s="205" t="s">
        <v>259</v>
      </c>
      <c r="N117" s="205" t="s">
        <v>259</v>
      </c>
      <c r="O117" s="147"/>
      <c r="P117" s="147"/>
      <c r="Q117" s="147"/>
      <c r="R117" s="147"/>
      <c r="S117" s="147"/>
      <c r="T117" s="147"/>
      <c r="U117" s="207"/>
      <c r="V117" s="207"/>
      <c r="W117" s="207"/>
      <c r="X117" s="207"/>
      <c r="Y117" s="208"/>
      <c r="Z117" s="208"/>
      <c r="AA117" s="209"/>
      <c r="AB117" s="207"/>
      <c r="AC117" s="207"/>
      <c r="AD117" s="207"/>
      <c r="AE117" s="207"/>
      <c r="AF117" s="208"/>
      <c r="AG117" s="208"/>
      <c r="AH117" s="209"/>
      <c r="AI117" s="207"/>
      <c r="AJ117" s="207"/>
      <c r="AK117" s="207"/>
      <c r="AL117" s="207"/>
      <c r="AM117" s="208"/>
      <c r="AN117" s="208"/>
      <c r="AO117" s="209"/>
      <c r="AP117" s="207"/>
      <c r="AQ117" s="207"/>
      <c r="AR117" s="207"/>
      <c r="AS117" s="207"/>
      <c r="AT117" s="209"/>
      <c r="AU117" s="209"/>
      <c r="AV117" s="209"/>
      <c r="AW117" s="207"/>
      <c r="AX117" s="207"/>
      <c r="AY117" s="207"/>
      <c r="AZ117" s="207"/>
      <c r="BA117" s="209"/>
      <c r="BB117" s="209"/>
      <c r="BC117" s="209"/>
    </row>
    <row r="118" spans="2:55" ht="34.5" customHeight="1">
      <c r="B118" s="30" t="s">
        <v>809</v>
      </c>
      <c r="C118" s="30" t="s">
        <v>1419</v>
      </c>
      <c r="D118" s="179" t="s">
        <v>1431</v>
      </c>
      <c r="E118" s="179" t="s">
        <v>1432</v>
      </c>
      <c r="F118" s="30" t="s">
        <v>1433</v>
      </c>
      <c r="G118" s="147"/>
      <c r="H118" s="147"/>
      <c r="I118" s="147">
        <v>2020</v>
      </c>
      <c r="J118" s="205">
        <v>8478.0352881472263</v>
      </c>
      <c r="K118" s="205" t="s">
        <v>259</v>
      </c>
      <c r="L118" s="205" t="s">
        <v>259</v>
      </c>
      <c r="M118" s="205">
        <v>6557.2566916975475</v>
      </c>
      <c r="N118" s="205">
        <v>9845.9764177585494</v>
      </c>
      <c r="O118" s="147"/>
      <c r="P118" s="147" t="s">
        <v>1106</v>
      </c>
      <c r="Q118" s="147"/>
      <c r="R118" s="147"/>
      <c r="S118" s="147"/>
      <c r="T118" s="147"/>
      <c r="U118" s="207"/>
      <c r="V118" s="207"/>
      <c r="W118" s="207">
        <v>0</v>
      </c>
      <c r="X118" s="207">
        <v>0</v>
      </c>
      <c r="Y118" s="208"/>
      <c r="Z118" s="208"/>
      <c r="AA118" s="209"/>
      <c r="AB118" s="207">
        <v>0</v>
      </c>
      <c r="AC118" s="207">
        <v>0</v>
      </c>
      <c r="AD118" s="207">
        <v>2158</v>
      </c>
      <c r="AE118" s="207">
        <v>2158</v>
      </c>
      <c r="AF118" s="208"/>
      <c r="AG118" s="208"/>
      <c r="AH118" s="213" t="s">
        <v>1434</v>
      </c>
      <c r="AI118" s="207"/>
      <c r="AJ118" s="207"/>
      <c r="AK118" s="207">
        <v>17545</v>
      </c>
      <c r="AL118" s="207">
        <v>17545</v>
      </c>
      <c r="AM118" s="208"/>
      <c r="AN118" s="208"/>
      <c r="AO118" s="213" t="s">
        <v>1435</v>
      </c>
      <c r="AP118" s="207"/>
      <c r="AQ118" s="207"/>
      <c r="AR118" s="207">
        <v>18000</v>
      </c>
      <c r="AS118" s="207">
        <v>18000</v>
      </c>
      <c r="AT118" s="209"/>
      <c r="AU118" s="209"/>
      <c r="AV118" s="213" t="s">
        <v>1435</v>
      </c>
      <c r="AW118" s="207"/>
      <c r="AX118" s="207"/>
      <c r="AY118" s="207">
        <v>17707.430013867848</v>
      </c>
      <c r="AZ118" s="207">
        <v>17707.430013867848</v>
      </c>
      <c r="BA118" s="209"/>
      <c r="BB118" s="209"/>
      <c r="BC118" s="213" t="s">
        <v>1435</v>
      </c>
    </row>
    <row r="119" spans="2:55" ht="49.5" customHeight="1">
      <c r="B119" s="30" t="s">
        <v>809</v>
      </c>
      <c r="C119" s="30" t="s">
        <v>1419</v>
      </c>
      <c r="D119" s="179" t="s">
        <v>1436</v>
      </c>
      <c r="E119" s="179" t="s">
        <v>1437</v>
      </c>
      <c r="F119" s="30"/>
      <c r="G119" s="147"/>
      <c r="H119" s="147"/>
      <c r="I119" s="147"/>
      <c r="J119" s="205" t="s">
        <v>259</v>
      </c>
      <c r="K119" s="205" t="s">
        <v>259</v>
      </c>
      <c r="L119" s="205" t="s">
        <v>259</v>
      </c>
      <c r="M119" s="205" t="s">
        <v>259</v>
      </c>
      <c r="N119" s="205" t="s">
        <v>259</v>
      </c>
      <c r="O119" s="147"/>
      <c r="P119" s="147"/>
      <c r="Q119" s="147"/>
      <c r="R119" s="147"/>
      <c r="S119" s="147"/>
      <c r="T119" s="147"/>
      <c r="U119" s="207"/>
      <c r="V119" s="207"/>
      <c r="W119" s="207"/>
      <c r="X119" s="207"/>
      <c r="Y119" s="208"/>
      <c r="Z119" s="208"/>
      <c r="AA119" s="209"/>
      <c r="AB119" s="207"/>
      <c r="AC119" s="207"/>
      <c r="AD119" s="207"/>
      <c r="AE119" s="207"/>
      <c r="AF119" s="208"/>
      <c r="AG119" s="208"/>
      <c r="AH119" s="209"/>
      <c r="AI119" s="207"/>
      <c r="AJ119" s="207"/>
      <c r="AK119" s="207"/>
      <c r="AL119" s="207"/>
      <c r="AM119" s="208"/>
      <c r="AN119" s="208"/>
      <c r="AO119" s="209"/>
      <c r="AP119" s="207"/>
      <c r="AQ119" s="207"/>
      <c r="AR119" s="207"/>
      <c r="AS119" s="207"/>
      <c r="AT119" s="209"/>
      <c r="AU119" s="209"/>
      <c r="AV119" s="209"/>
      <c r="AW119" s="207"/>
      <c r="AX119" s="207"/>
      <c r="AY119" s="207"/>
      <c r="AZ119" s="207"/>
      <c r="BA119" s="209"/>
      <c r="BB119" s="209"/>
      <c r="BC119" s="209"/>
    </row>
    <row r="120" spans="2:55" ht="43.15">
      <c r="B120" s="30" t="s">
        <v>809</v>
      </c>
      <c r="C120" s="30" t="s">
        <v>1438</v>
      </c>
      <c r="D120" s="179" t="s">
        <v>1439</v>
      </c>
      <c r="E120" s="179" t="s">
        <v>1440</v>
      </c>
      <c r="F120" s="30"/>
      <c r="G120" s="147" t="s">
        <v>1129</v>
      </c>
      <c r="H120" s="147" t="s">
        <v>1124</v>
      </c>
      <c r="I120" s="147">
        <v>2018</v>
      </c>
      <c r="J120" s="205">
        <v>9169.4659865282774</v>
      </c>
      <c r="K120" s="205" t="s">
        <v>259</v>
      </c>
      <c r="L120" s="205" t="s">
        <v>259</v>
      </c>
      <c r="M120" s="205">
        <v>7058.7556499897864</v>
      </c>
      <c r="N120" s="205">
        <v>10321.270736242226</v>
      </c>
      <c r="O120" s="147"/>
      <c r="P120" s="147" t="s">
        <v>1441</v>
      </c>
      <c r="Q120" s="147"/>
      <c r="R120" s="147"/>
      <c r="S120" s="147"/>
      <c r="T120" s="147" t="s">
        <v>1442</v>
      </c>
      <c r="U120" s="207"/>
      <c r="V120" s="207"/>
      <c r="W120" s="207">
        <v>1.0507299999999999</v>
      </c>
      <c r="X120" s="207">
        <v>1.0507299999999999</v>
      </c>
      <c r="Y120" s="208"/>
      <c r="Z120" s="208"/>
      <c r="AA120" s="209"/>
      <c r="AB120" s="207">
        <v>0</v>
      </c>
      <c r="AC120" s="207">
        <v>0</v>
      </c>
      <c r="AD120" s="207">
        <v>158.9205400000001</v>
      </c>
      <c r="AE120" s="207">
        <v>158.9205400000001</v>
      </c>
      <c r="AF120" s="208"/>
      <c r="AG120" s="208">
        <v>14000</v>
      </c>
      <c r="AH120" s="209"/>
      <c r="AI120" s="207">
        <v>2978</v>
      </c>
      <c r="AJ120" s="207">
        <v>2978</v>
      </c>
      <c r="AK120" s="207">
        <v>2.425739999999998</v>
      </c>
      <c r="AL120" s="207">
        <v>2.425739999999998</v>
      </c>
      <c r="AM120" s="208"/>
      <c r="AN120" s="208"/>
      <c r="AO120" s="209"/>
      <c r="AP120" s="207">
        <v>6984.9970000000003</v>
      </c>
      <c r="AQ120" s="207">
        <v>6984.9970000000003</v>
      </c>
      <c r="AR120" s="207"/>
      <c r="AS120" s="207"/>
      <c r="AT120" s="209"/>
      <c r="AU120" s="209"/>
      <c r="AV120" s="209"/>
      <c r="AW120" s="207"/>
      <c r="AX120" s="207"/>
      <c r="AY120" s="207"/>
      <c r="AZ120" s="207"/>
      <c r="BA120" s="209"/>
      <c r="BB120" s="209"/>
      <c r="BC120" s="209"/>
    </row>
    <row r="121" spans="2:55">
      <c r="U121" s="7"/>
      <c r="V121" s="7"/>
      <c r="W121" s="7"/>
      <c r="X121" s="7"/>
      <c r="Y121" s="7"/>
      <c r="Z121" s="7"/>
      <c r="AA121" s="7"/>
      <c r="AB121" s="7"/>
      <c r="AC121" s="7"/>
      <c r="AD121" s="7"/>
      <c r="AE121" s="7"/>
      <c r="AF121" s="7"/>
      <c r="AG121" s="7"/>
      <c r="AH121" s="7"/>
    </row>
    <row r="122" spans="2:55">
      <c r="U122" s="7"/>
      <c r="V122" s="7"/>
      <c r="W122" s="7"/>
      <c r="X122" s="7"/>
      <c r="Y122" s="7"/>
      <c r="Z122" s="7"/>
      <c r="AA122" s="7"/>
      <c r="AB122" s="7"/>
      <c r="AC122" s="7"/>
      <c r="AD122" s="7"/>
      <c r="AE122" s="7"/>
      <c r="AF122" s="7"/>
      <c r="AG122" s="7"/>
      <c r="AH122" s="7"/>
    </row>
    <row r="123" spans="2:55">
      <c r="U123" s="7"/>
      <c r="V123" s="7"/>
      <c r="W123" s="247"/>
      <c r="X123" s="247"/>
      <c r="Y123" s="7"/>
      <c r="Z123" s="7"/>
      <c r="AA123" s="7"/>
      <c r="AB123" s="7"/>
      <c r="AC123" s="7"/>
      <c r="AD123" s="7"/>
      <c r="AE123" s="7"/>
      <c r="AF123" s="7"/>
      <c r="AG123" s="7"/>
      <c r="AH123" s="7"/>
    </row>
    <row r="124" spans="2:55">
      <c r="U124" s="7"/>
      <c r="V124" s="7"/>
      <c r="W124" s="7"/>
      <c r="X124" s="7"/>
      <c r="Y124" s="7"/>
      <c r="Z124" s="7"/>
      <c r="AA124" s="7"/>
      <c r="AB124" s="7"/>
      <c r="AC124" s="7"/>
      <c r="AD124" s="7"/>
      <c r="AE124" s="7"/>
      <c r="AF124" s="7"/>
      <c r="AG124" s="7"/>
      <c r="AH124" s="7"/>
    </row>
    <row r="125" spans="2:55">
      <c r="U125" s="7"/>
      <c r="V125" s="7"/>
      <c r="W125" s="7"/>
      <c r="X125" s="7"/>
      <c r="Y125" s="7"/>
      <c r="Z125" s="7"/>
      <c r="AA125" s="7"/>
      <c r="AB125" s="7"/>
      <c r="AC125" s="7"/>
      <c r="AD125" s="7"/>
      <c r="AE125" s="7"/>
      <c r="AF125" s="7"/>
      <c r="AG125" s="7"/>
      <c r="AH125" s="7"/>
    </row>
    <row r="126" spans="2:55">
      <c r="U126" s="7"/>
      <c r="V126" s="7"/>
      <c r="W126" s="7"/>
      <c r="X126" s="7"/>
      <c r="Y126" s="7"/>
      <c r="Z126" s="7"/>
      <c r="AA126" s="7"/>
      <c r="AB126" s="7"/>
      <c r="AC126" s="7"/>
      <c r="AD126" s="7"/>
      <c r="AE126" s="7"/>
      <c r="AF126" s="7"/>
      <c r="AG126" s="7"/>
      <c r="AH126" s="7"/>
    </row>
    <row r="127" spans="2:55">
      <c r="U127" s="7"/>
      <c r="V127" s="7"/>
      <c r="W127" s="7"/>
      <c r="X127" s="7"/>
      <c r="Y127" s="7"/>
      <c r="Z127" s="7"/>
      <c r="AA127" s="7"/>
      <c r="AB127" s="7"/>
      <c r="AC127" s="7"/>
      <c r="AD127" s="7"/>
      <c r="AE127" s="7"/>
      <c r="AF127" s="7"/>
      <c r="AG127" s="7"/>
      <c r="AH127" s="7"/>
    </row>
    <row r="128" spans="2:55">
      <c r="U128" s="7"/>
      <c r="V128" s="7"/>
      <c r="W128" s="7"/>
      <c r="X128" s="7"/>
      <c r="Y128" s="7"/>
      <c r="Z128" s="7"/>
      <c r="AA128" s="7"/>
      <c r="AB128" s="7"/>
      <c r="AC128" s="7"/>
      <c r="AD128" s="7"/>
      <c r="AE128" s="7"/>
      <c r="AF128" s="7"/>
      <c r="AG128" s="7"/>
      <c r="AH128" s="7"/>
    </row>
    <row r="129" spans="21:34">
      <c r="U129" s="7"/>
      <c r="V129" s="7"/>
      <c r="W129" s="7"/>
      <c r="X129" s="7"/>
      <c r="Y129" s="7"/>
      <c r="Z129" s="7"/>
      <c r="AA129" s="7"/>
      <c r="AB129" s="7"/>
      <c r="AC129" s="7"/>
      <c r="AD129" s="7"/>
      <c r="AE129" s="7"/>
      <c r="AF129" s="7"/>
      <c r="AG129" s="7"/>
      <c r="AH129" s="7"/>
    </row>
    <row r="130" spans="21:34">
      <c r="U130" s="7"/>
      <c r="V130" s="7"/>
      <c r="W130" s="7"/>
      <c r="X130" s="7"/>
      <c r="Y130" s="7"/>
      <c r="Z130" s="7"/>
      <c r="AA130" s="7"/>
      <c r="AB130" s="7"/>
      <c r="AC130" s="7"/>
      <c r="AD130" s="7"/>
      <c r="AE130" s="7"/>
      <c r="AF130" s="7"/>
      <c r="AG130" s="7"/>
      <c r="AH130" s="7"/>
    </row>
    <row r="131" spans="21:34">
      <c r="U131" s="7"/>
      <c r="V131" s="7"/>
      <c r="W131" s="7"/>
      <c r="X131" s="7"/>
      <c r="Y131" s="7"/>
      <c r="Z131" s="7"/>
      <c r="AA131" s="7"/>
      <c r="AB131" s="7"/>
      <c r="AC131" s="7"/>
      <c r="AD131" s="7"/>
      <c r="AE131" s="7"/>
      <c r="AF131" s="7"/>
      <c r="AG131" s="7"/>
      <c r="AH131" s="7"/>
    </row>
    <row r="132" spans="21:34">
      <c r="U132" s="7"/>
      <c r="V132" s="7"/>
      <c r="W132" s="7"/>
      <c r="X132" s="7"/>
      <c r="Y132" s="7"/>
      <c r="Z132" s="7"/>
      <c r="AA132" s="7"/>
      <c r="AB132" s="7"/>
      <c r="AC132" s="7"/>
      <c r="AD132" s="7"/>
      <c r="AE132" s="7"/>
      <c r="AF132" s="7"/>
      <c r="AG132" s="7"/>
      <c r="AH132" s="7"/>
    </row>
  </sheetData>
  <mergeCells count="31">
    <mergeCell ref="AW9:BC9"/>
    <mergeCell ref="AW5:BC5"/>
    <mergeCell ref="AW7:AX7"/>
    <mergeCell ref="AY7:AZ7"/>
    <mergeCell ref="BA7:BB7"/>
    <mergeCell ref="BC7:BC8"/>
    <mergeCell ref="U9:AA9"/>
    <mergeCell ref="AB9:AH9"/>
    <mergeCell ref="AI9:AO9"/>
    <mergeCell ref="AP9:AV9"/>
    <mergeCell ref="AD7:AE7"/>
    <mergeCell ref="AF7:AG7"/>
    <mergeCell ref="AH7:AH8"/>
    <mergeCell ref="AI7:AJ7"/>
    <mergeCell ref="AK7:AL7"/>
    <mergeCell ref="AM7:AN7"/>
    <mergeCell ref="U7:V7"/>
    <mergeCell ref="W7:X7"/>
    <mergeCell ref="D3:L3"/>
    <mergeCell ref="D4:L4"/>
    <mergeCell ref="D5:L5"/>
    <mergeCell ref="U5:AO5"/>
    <mergeCell ref="AP7:AQ7"/>
    <mergeCell ref="AP5:AV5"/>
    <mergeCell ref="Y7:Z7"/>
    <mergeCell ref="AA7:AA8"/>
    <mergeCell ref="AB7:AC7"/>
    <mergeCell ref="AO7:AO8"/>
    <mergeCell ref="AR7:AS7"/>
    <mergeCell ref="AT7:AU7"/>
    <mergeCell ref="AV7:AV8"/>
  </mergeCells>
  <dataValidations count="3">
    <dataValidation type="custom" operator="greaterThanOrEqual" allowBlank="1" showInputMessage="1" showErrorMessage="1" error="This cell only accepts a number of &quot;NA&quot;_x000a_" sqref="I72:I73 I120 I81 I20 I22:I23 I25:I26 I28:I31 I88:I89 I35:I37 I76 I39 I42 I118 I114:I116 I112 I44:I55 I108 I101 I106 I57 I60:I65 I84:I85 I96 I67 I69:I70 I16:I17" xr:uid="{B036B3C5-F8BC-48B1-8DAB-A4B367D297D0}">
      <formula1>OR(AND(ISNUMBER(I16), I16&gt;=0), I16 ="NA")</formula1>
    </dataValidation>
    <dataValidation operator="greaterThanOrEqual" allowBlank="1" showInputMessage="1" showErrorMessage="1" error="This cell only accepts a number of &quot;NA&quot;_x000a_" sqref="AF11:AF118 O71 AP72:AP118 W120:X120 J11:N120 AE11:AE120 AC11:AC120 Q71:U71 AD11:AD118 AA11:AA120 AB120 AI120:AK120 AL11:AL120 Y11:Z118 AV11:BC120 W11:W118 AM11:AN118 AG11:AH120 V11:V120 I68 AD120 I18:I19 I21 I24 I27 I11:I15 I32:I34 I38 I40:I41 I43 AB11:AB118 AK11:AK118 I56 I58:I59 I66 I117 AT11:AU70 I74:I75 I77:I80 I82:I83 I86:I87 I90:I95 I97:I100 I102:I105 I107 I109:I111 I113 AP120 AJ11:AJ119 AI11:AI118 AP71:AQ71 AQ72:AQ120 AR72:AR118 AT72:AU118 AO65:AO120 AO11:AR64 AP66:AR70 AQ65:AR65 H71:I71 X11:X119 U11:U70 U72:U118 AS11:AS120" xr:uid="{BA9B0566-271D-4717-8C99-FDBEF7CE6FE5}"/>
    <dataValidation type="list" allowBlank="1" showInputMessage="1" showErrorMessage="1" sqref="S11:S70 S72:S118" xr:uid="{6BBFB185-1D94-442D-8D32-2CFF1D87F53F}">
      <formula1>$E$11:$E$118</formula1>
    </dataValidation>
  </dataValidations>
  <pageMargins left="0.7" right="0.7" top="0.75" bottom="0.75" header="0.3" footer="0.3"/>
  <pageSetup paperSize="5" scale="1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Lester Hirata</DisplayName>
        <AccountId>2049</AccountId>
        <AccountType/>
      </UserInfo>
      <UserInfo>
        <DisplayName>Matthew Nguyen</DisplayName>
        <AccountId>2050</AccountId>
        <AccountType/>
      </UserInfo>
      <UserInfo>
        <DisplayName>Paul Pimentel</DisplayName>
        <AccountId>2051</AccountId>
        <AccountType/>
      </UserInfo>
      <UserInfo>
        <DisplayName>Sophansa Roberson</DisplayName>
        <AccountId>2052</AccountId>
        <AccountType/>
      </UserInfo>
      <UserInfo>
        <DisplayName>Sharon E Anderson</DisplayName>
        <AccountId>2053</AccountId>
        <AccountType/>
      </UserInfo>
      <UserInfo>
        <DisplayName>Al Watson</DisplayName>
        <AccountId>1185</AccountId>
        <AccountType/>
      </UserInfo>
      <UserInfo>
        <DisplayName>Amber Beaulieu</DisplayName>
        <AccountId>1936</AccountId>
        <AccountType/>
      </UserInfo>
      <UserInfo>
        <DisplayName>Ashley Hobbs</DisplayName>
        <AccountId>513</AccountId>
        <AccountType/>
      </UserInfo>
      <UserInfo>
        <DisplayName>Ashley Stewart</DisplayName>
        <AccountId>371</AccountId>
        <AccountType/>
      </UserInfo>
      <UserInfo>
        <DisplayName>Bertha Lepe</DisplayName>
        <AccountId>382</AccountId>
        <AccountType/>
      </UserInfo>
      <UserInfo>
        <DisplayName>BILL KOTTEAKOS</DisplayName>
        <AccountId>172</AccountId>
        <AccountType/>
      </UserInfo>
      <UserInfo>
        <DisplayName>Brian Standish</DisplayName>
        <AccountId>1598</AccountId>
        <AccountType/>
      </UserInfo>
      <UserInfo>
        <DisplayName>David W Holder</DisplayName>
        <AccountId>863</AccountId>
        <AccountType/>
      </UserInfo>
      <UserInfo>
        <DisplayName>Debbie Rodgers</DisplayName>
        <AccountId>1286</AccountId>
        <AccountType/>
      </UserInfo>
      <UserInfo>
        <DisplayName>E J Muro Jr</DisplayName>
        <AccountId>271</AccountId>
        <AccountType/>
      </UserInfo>
      <UserInfo>
        <DisplayName>Elizabeth Plavdjian</DisplayName>
        <AccountId>1289</AccountId>
        <AccountType/>
      </UserInfo>
      <UserInfo>
        <DisplayName>Eric X Wang</DisplayName>
        <AccountId>301</AccountId>
        <AccountType/>
      </UserInfo>
      <UserInfo>
        <DisplayName>Gary M Samuelson</DisplayName>
        <AccountId>275</AccountId>
        <AccountType/>
      </UserInfo>
      <UserInfo>
        <DisplayName>Jennifer Fernandez</DisplayName>
        <AccountId>1200</AccountId>
        <AccountType/>
      </UserInfo>
      <UserInfo>
        <DisplayName>Jonathan Shearer</DisplayName>
        <AccountId>664</AccountId>
        <AccountType/>
      </UserInfo>
      <UserInfo>
        <DisplayName>Kelly Rupp</DisplayName>
        <AccountId>423</AccountId>
        <AccountType/>
      </UserInfo>
      <UserInfo>
        <DisplayName>Kristin Kelly</DisplayName>
        <AccountId>1118</AccountId>
        <AccountType/>
      </UserInfo>
      <UserInfo>
        <DisplayName>Maria Rios</DisplayName>
        <AccountId>33</AccountId>
        <AccountType/>
      </UserInfo>
      <UserInfo>
        <DisplayName>Mark Ong</DisplayName>
        <AccountId>1326</AccountId>
        <AccountType/>
      </UserInfo>
      <UserInfo>
        <DisplayName>Michael Hinton</DisplayName>
        <AccountId>362</AccountId>
        <AccountType/>
      </UserInfo>
      <UserInfo>
        <DisplayName>Orlando Cisneros</DisplayName>
        <AccountId>1398</AccountId>
        <AccountType/>
      </UserInfo>
      <UserInfo>
        <DisplayName>Rachel Alarcon</DisplayName>
        <AccountId>376</AccountId>
        <AccountType/>
      </UserInfo>
      <UserInfo>
        <DisplayName>Paolo Joson</DisplayName>
        <AccountId>1767</AccountId>
        <AccountType/>
      </UserInfo>
      <UserInfo>
        <DisplayName>Sergio Lopez</DisplayName>
        <AccountId>881</AccountId>
        <AccountType/>
      </UserInfo>
      <UserInfo>
        <DisplayName>Arianna Armon</DisplayName>
        <AccountId>372</AccountId>
        <AccountType/>
      </UserInfo>
      <UserInfo>
        <DisplayName>Breanna Medina</DisplayName>
        <AccountId>25</AccountId>
        <AccountType/>
      </UserInfo>
      <UserInfo>
        <DisplayName>Cindy Jacobs</DisplayName>
        <AccountId>284</AccountId>
        <AccountType/>
      </UserInfo>
      <UserInfo>
        <DisplayName>David Lewry</DisplayName>
        <AccountId>151</AccountId>
        <AccountType/>
      </UserInfo>
      <UserInfo>
        <DisplayName>David Michael Dickerson</DisplayName>
        <AccountId>224</AccountId>
        <AccountType/>
      </UserInfo>
      <UserInfo>
        <DisplayName>Jamal Cherradi</DisplayName>
        <AccountId>334</AccountId>
        <AccountType/>
      </UserInfo>
      <UserInfo>
        <DisplayName>Kyle Addiss</DisplayName>
        <AccountId>115</AccountId>
        <AccountType/>
      </UserInfo>
      <UserInfo>
        <DisplayName>Kyle Ferree</DisplayName>
        <AccountId>104</AccountId>
        <AccountType/>
      </UserInfo>
      <UserInfo>
        <DisplayName>Maria Gudino</DisplayName>
        <AccountId>375</AccountId>
        <AccountType/>
      </UserInfo>
      <UserInfo>
        <DisplayName>Melanie Jocelyn</DisplayName>
        <AccountId>160</AccountId>
        <AccountType/>
      </UserInfo>
      <UserInfo>
        <DisplayName>Peter Van Mieghem</DisplayName>
        <AccountId>1486</AccountId>
        <AccountType/>
      </UserInfo>
      <UserInfo>
        <DisplayName>Rajdeep Roy</DisplayName>
        <AccountId>138</AccountId>
        <AccountType/>
      </UserInfo>
      <UserInfo>
        <DisplayName>Raymond Fugere</DisplayName>
        <AccountId>168</AccountId>
        <AccountType/>
      </UserInfo>
      <UserInfo>
        <DisplayName>Ryan Stevenson</DisplayName>
        <AccountId>19</AccountId>
        <AccountType/>
      </UserInfo>
      <UserInfo>
        <DisplayName>Thomas Botello</DisplayName>
        <AccountId>72</AccountId>
        <AccountType/>
      </UserInfo>
      <UserInfo>
        <DisplayName>Thomas Brady</DisplayName>
        <AccountId>26</AccountId>
        <AccountType/>
      </UserInfo>
      <UserInfo>
        <DisplayName>Tomaso Giannelli</DisplayName>
        <AccountId>34</AccountId>
        <AccountType/>
      </UserInfo>
      <UserInfo>
        <DisplayName>Vanessa Aguiar</DisplayName>
        <AccountId>338</AccountId>
        <AccountType/>
      </UserInfo>
      <UserInfo>
        <DisplayName>Vireak Ly</DisplayName>
        <AccountId>1204</AccountId>
        <AccountType/>
      </UserInfo>
      <UserInfo>
        <DisplayName>Tran Thien Tran</DisplayName>
        <AccountId>1950</AccountId>
        <AccountType/>
      </UserInfo>
      <UserInfo>
        <DisplayName>Andrew Fowler</DisplayName>
        <AccountId>2521</AccountId>
        <AccountType/>
      </UserInfo>
    </SharedWithUsers>
    <Classification xmlns="c3ed0aa9-dfb4-4eb5-a8a7-53640c925ba7">Internal</Classification>
    <Due xmlns="c3ed0aa9-dfb4-4eb5-a8a7-53640c925ba7" xsi:nil="true"/>
  </documentManagement>
</p:properties>
</file>

<file path=customXml/itemProps1.xml><?xml version="1.0" encoding="utf-8"?>
<ds:datastoreItem xmlns:ds="http://schemas.openxmlformats.org/officeDocument/2006/customXml" ds:itemID="{431D2E27-02C0-4FF1-B574-9D902C3026D4}"/>
</file>

<file path=customXml/itemProps2.xml><?xml version="1.0" encoding="utf-8"?>
<ds:datastoreItem xmlns:ds="http://schemas.openxmlformats.org/officeDocument/2006/customXml" ds:itemID="{20E2A3C5-909F-491E-8FD1-7D25D5DCF340}"/>
</file>

<file path=customXml/itemProps3.xml><?xml version="1.0" encoding="utf-8"?>
<ds:datastoreItem xmlns:ds="http://schemas.openxmlformats.org/officeDocument/2006/customXml" ds:itemID="{5BAD86F7-1D7A-4748-8377-BAE4E58F0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Derek Anthony Tafoya</cp:lastModifiedBy>
  <cp:revision/>
  <dcterms:created xsi:type="dcterms:W3CDTF">2020-10-05T17:17:42Z</dcterms:created>
  <dcterms:modified xsi:type="dcterms:W3CDTF">2022-08-01T22:14:18Z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Category">
    <vt:lpwstr>Internal</vt:lpwstr>
  </property>
</Properties>
</file>