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566" documentId="8_{951C4CAB-E391-4928-91F9-817F91DBB72E}" xr6:coauthVersionLast="47" xr6:coauthVersionMax="47" xr10:uidLastSave="{66532BF1-F3CD-40EF-B2D5-9D99AFE72E70}"/>
  <bookViews>
    <workbookView xWindow="-120" yWindow="-120" windowWidth="29040" windowHeight="15840" xr2:uid="{80AF5CA5-98BC-41E7-9DAD-80F3E888A44F}"/>
  </bookViews>
  <sheets>
    <sheet name="APP" sheetId="1" r:id="rId1"/>
    <sheet name="EFD" sheetId="3" r:id="rId2"/>
    <sheet name="CC" sheetId="4" r:id="rId3"/>
    <sheet name="Distribution " sheetId="5" r:id="rId4"/>
    <sheet name="Transmission" sheetId="6" r:id="rId5"/>
    <sheet name="Underground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5" l="1"/>
  <c r="Q19" i="5"/>
  <c r="Q20" i="5"/>
  <c r="Q17" i="5"/>
  <c r="Q9" i="5"/>
  <c r="Q10" i="5"/>
  <c r="Q11" i="5"/>
  <c r="Q8" i="5"/>
  <c r="E13" i="6"/>
  <c r="F13" i="6"/>
  <c r="E14" i="6"/>
  <c r="F14" i="6"/>
  <c r="E15" i="6"/>
  <c r="F15" i="6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Q32" i="4"/>
  <c r="Q31" i="4"/>
  <c r="Q30" i="4"/>
  <c r="Q29" i="4"/>
  <c r="Q28" i="4"/>
  <c r="Q27" i="4"/>
  <c r="Q26" i="4"/>
  <c r="Q25" i="4"/>
  <c r="Q24" i="4"/>
  <c r="G9" i="4"/>
  <c r="G10" i="4"/>
  <c r="G11" i="4"/>
  <c r="G12" i="4"/>
  <c r="G13" i="4"/>
  <c r="G14" i="4"/>
  <c r="G15" i="4"/>
  <c r="G16" i="4"/>
  <c r="G17" i="4"/>
  <c r="G8" i="4"/>
  <c r="Q9" i="4"/>
  <c r="Q10" i="4"/>
  <c r="Q11" i="4"/>
  <c r="Q12" i="4"/>
  <c r="Q13" i="4"/>
  <c r="Q14" i="4"/>
  <c r="Q15" i="4"/>
  <c r="Q16" i="4"/>
  <c r="Q17" i="4"/>
  <c r="Q8" i="4"/>
  <c r="Q23" i="4"/>
</calcChain>
</file>

<file path=xl/sharedStrings.xml><?xml version="1.0" encoding="utf-8"?>
<sst xmlns="http://schemas.openxmlformats.org/spreadsheetml/2006/main" count="514" uniqueCount="190">
  <si>
    <t>Mitigation Activity: APP</t>
  </si>
  <si>
    <t>Question #</t>
  </si>
  <si>
    <t>Project ID  </t>
  </si>
  <si>
    <t>Location  </t>
  </si>
  <si>
    <t>Project length (circuit miles)  </t>
  </si>
  <si>
    <t>Project Capital Cost  </t>
  </si>
  <si>
    <r>
      <t>Project Duration</t>
    </r>
    <r>
      <rPr>
        <vertAlign val="superscript"/>
        <sz val="9.5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 xml:space="preserve"> (days)  </t>
    </r>
  </si>
  <si>
    <t>Capital Cost per circuit mile  </t>
  </si>
  <si>
    <t>Q1-6</t>
  </si>
  <si>
    <t>  </t>
  </si>
  <si>
    <t>PA C239</t>
  </si>
  <si>
    <t>PA C1233</t>
  </si>
  <si>
    <t>PA RB1</t>
  </si>
  <si>
    <t>Q2-5</t>
  </si>
  <si>
    <r>
      <t>Project Duration</t>
    </r>
    <r>
      <rPr>
        <b/>
        <vertAlign val="superscript"/>
        <sz val="9.5"/>
        <color rgb="FF000000"/>
        <rFont val="Times New Roman"/>
        <family val="1"/>
      </rPr>
      <t>5</t>
    </r>
    <r>
      <rPr>
        <b/>
        <sz val="12"/>
        <color rgb="FF000000"/>
        <rFont val="Times New Roman"/>
        <family val="1"/>
      </rPr>
      <t xml:space="preserve"> (days)  </t>
    </r>
  </si>
  <si>
    <t>Highest Cost 2023</t>
  </si>
  <si>
    <t xml:space="preserve"> 2023-3321 </t>
  </si>
  <si>
    <t xml:space="preserve"> EFD C217 NODE 11 P106138 </t>
  </si>
  <si>
    <t>NA</t>
  </si>
  <si>
    <t xml:space="preserve"> C521 OH 23 LOCS EFD Pilot NODE 23 P718674 </t>
  </si>
  <si>
    <t xml:space="preserve"> 2023-3300 </t>
  </si>
  <si>
    <t xml:space="preserve"> EFD C214 NODE 2 P218611 </t>
  </si>
  <si>
    <t xml:space="preserve"> C354 OH 12 LOCS EFD Pilot NODE 5 P516805 </t>
  </si>
  <si>
    <t xml:space="preserve"> 2023-3301 </t>
  </si>
  <si>
    <t xml:space="preserve"> EFD C214 NODE 3 P311147 </t>
  </si>
  <si>
    <t xml:space="preserve"> 2023-3310 </t>
  </si>
  <si>
    <t xml:space="preserve"> C214 EFD Pilot NODE 20 P519590 </t>
  </si>
  <si>
    <t xml:space="preserve"> 2023-3318 </t>
  </si>
  <si>
    <t xml:space="preserve"> EFD C217 NODE 7 P211142 </t>
  </si>
  <si>
    <t xml:space="preserve"> C521 OH 23 LOCS EFD Pilot NODE 22 P812875 </t>
  </si>
  <si>
    <t xml:space="preserve">NA </t>
  </si>
  <si>
    <t xml:space="preserve"> C75 OH 10 LOCS EFD Pilot NODE 6 </t>
  </si>
  <si>
    <t xml:space="preserve"> EFD C354 NODE 9 P109431 </t>
  </si>
  <si>
    <t>Lowest Cost 2023</t>
  </si>
  <si>
    <t xml:space="preserve"> 2023-3327 </t>
  </si>
  <si>
    <t xml:space="preserve"> C217 EFD Pilot NODE 17 P15029 </t>
  </si>
  <si>
    <t xml:space="preserve"> 2023-3319 </t>
  </si>
  <si>
    <t xml:space="preserve"> C217 EFD Pilot NODE 8 P711658 </t>
  </si>
  <si>
    <t xml:space="preserve"> 2023-3329 </t>
  </si>
  <si>
    <t xml:space="preserve"> C217 EFD Pilot NODE 19 P258199 </t>
  </si>
  <si>
    <t xml:space="preserve"> 2019-2124 </t>
  </si>
  <si>
    <t xml:space="preserve"> Escondido </t>
  </si>
  <si>
    <t xml:space="preserve"> 2023-3330 </t>
  </si>
  <si>
    <t xml:space="preserve"> EFD C217 NODE 20 P294129 </t>
  </si>
  <si>
    <t xml:space="preserve"> 2021-2035 </t>
  </si>
  <si>
    <t xml:space="preserve"> Eastgate </t>
  </si>
  <si>
    <t xml:space="preserve"> 2023-3342 </t>
  </si>
  <si>
    <t xml:space="preserve"> EFD C445 NODE 7 P41268 </t>
  </si>
  <si>
    <t xml:space="preserve"> 2023-3317 </t>
  </si>
  <si>
    <t xml:space="preserve"> C217 EFD Pilot NODE 6 P716173 </t>
  </si>
  <si>
    <t xml:space="preserve"> 2023-3320 </t>
  </si>
  <si>
    <t xml:space="preserve"> C217 EFD Pilot NODE 9 P513757 </t>
  </si>
  <si>
    <t xml:space="preserve"> EFD C445 NODE 26 P45003 </t>
  </si>
  <si>
    <t>Longest Duration 2023</t>
  </si>
  <si>
    <t xml:space="preserve"> 2023-3322 </t>
  </si>
  <si>
    <t xml:space="preserve"> EFD C217 NODE 12 P189658 </t>
  </si>
  <si>
    <t xml:space="preserve"> EFD C448 NODE 16 P48861J </t>
  </si>
  <si>
    <t>Lowest Duration 2023</t>
  </si>
  <si>
    <t xml:space="preserve"> EFD C445 NODE 12 P203849 </t>
  </si>
  <si>
    <t xml:space="preserve"> 2023-3305 </t>
  </si>
  <si>
    <t xml:space="preserve"> C214 EFD Pilot NODE 11 P818825 </t>
  </si>
  <si>
    <t xml:space="preserve"> 2023-3325 </t>
  </si>
  <si>
    <t xml:space="preserve"> C217 EFD Pilot NODE 15 P317514 </t>
  </si>
  <si>
    <t xml:space="preserve"> 2023-3316 </t>
  </si>
  <si>
    <t xml:space="preserve"> C217 EFD Pilot NODE 5 P411091 </t>
  </si>
  <si>
    <r>
      <rPr>
        <sz val="12"/>
        <color rgb="FF000000"/>
        <rFont val="Arial"/>
      </rPr>
      <t>*</t>
    </r>
    <r>
      <rPr>
        <b/>
        <sz val="12"/>
        <color rgb="FF000000"/>
        <rFont val="Arial"/>
      </rPr>
      <t>Construction costs only.</t>
    </r>
    <r>
      <rPr>
        <sz val="12"/>
        <color rgb="FF000000"/>
        <rFont val="Arial"/>
      </rPr>
      <t xml:space="preserve"> Pre-construction acitivity such as planning, scoping, engineering etc. for capital projects is typically done years in advance before construction and are typically charged to a single work order. It is not possible to  isolate such costs for a specific construction activity*</t>
    </r>
  </si>
  <si>
    <t>Q1</t>
  </si>
  <si>
    <t>Q2</t>
  </si>
  <si>
    <t>10 Projects with the highest capital cost per circuit mile in 2023</t>
  </si>
  <si>
    <t>10 Projects with the longest duration per circuit mile in 2023</t>
  </si>
  <si>
    <t>Mitigation Activity</t>
  </si>
  <si>
    <t>Project ID</t>
  </si>
  <si>
    <t>Location</t>
  </si>
  <si>
    <t>Project Length (Miles)</t>
  </si>
  <si>
    <t>Project Capital Cost</t>
  </si>
  <si>
    <t>Project Duration (Days)</t>
  </si>
  <si>
    <t>Capital Cost per Circuit Mile</t>
  </si>
  <si>
    <t>Project Length
(circuit miles)</t>
  </si>
  <si>
    <t>Project Capital Costs</t>
  </si>
  <si>
    <t>Project Durations
(Days)</t>
  </si>
  <si>
    <t>Capital Cost per circuit mile</t>
  </si>
  <si>
    <t>0176-K-CC</t>
  </si>
  <si>
    <t>Poway</t>
  </si>
  <si>
    <t>0445-P-CC</t>
  </si>
  <si>
    <t>Boulevard</t>
  </si>
  <si>
    <t>0073-N-CC</t>
  </si>
  <si>
    <t>Alpine</t>
  </si>
  <si>
    <t>0212-N-CC</t>
  </si>
  <si>
    <t>Warner Springs</t>
  </si>
  <si>
    <t>0972-R-CC</t>
  </si>
  <si>
    <t>Ramona</t>
  </si>
  <si>
    <t>0445-I-CC</t>
  </si>
  <si>
    <t>Live Oak Springs</t>
  </si>
  <si>
    <t>0972-Q-CC</t>
  </si>
  <si>
    <t>0157-Z-CC</t>
  </si>
  <si>
    <t>Barrett Junction</t>
  </si>
  <si>
    <t>0448-A2-CC</t>
  </si>
  <si>
    <t>Campo</t>
  </si>
  <si>
    <t>0157-A2-CC</t>
  </si>
  <si>
    <t>Jamul</t>
  </si>
  <si>
    <t>0157-A-CC</t>
  </si>
  <si>
    <t>0972-S-CC</t>
  </si>
  <si>
    <t>0448-D-CC</t>
  </si>
  <si>
    <t>0448-G-CC</t>
  </si>
  <si>
    <t>0448-J-CC</t>
  </si>
  <si>
    <t>0157-Y-CC</t>
  </si>
  <si>
    <t>0448-A3-CC</t>
  </si>
  <si>
    <t>10 Projects with lowest capital cost per circuit mile in 2023</t>
  </si>
  <si>
    <t>10 Projects with the shortest duration per circuit mile in 2023</t>
  </si>
  <si>
    <t>0445-K-CC</t>
  </si>
  <si>
    <t>0445-J-CC</t>
  </si>
  <si>
    <t>Tierra Del Sol</t>
  </si>
  <si>
    <t>0448-F3-CC</t>
  </si>
  <si>
    <t>0448-B-CC</t>
  </si>
  <si>
    <t>0445-D-CC</t>
  </si>
  <si>
    <t>0448-E-CC</t>
  </si>
  <si>
    <t>0445-E-CC</t>
  </si>
  <si>
    <t>0073-BB-CC</t>
  </si>
  <si>
    <t>0212-N2-CC</t>
  </si>
  <si>
    <t>Holcomb Village</t>
  </si>
  <si>
    <t>Days per circuit mile</t>
  </si>
  <si>
    <t>0474-FELICITA-SEC2-PH02</t>
  </si>
  <si>
    <t>Escondido</t>
  </si>
  <si>
    <t>79M</t>
  </si>
  <si>
    <t>Lake Cuyamaca</t>
  </si>
  <si>
    <t>0230-J</t>
  </si>
  <si>
    <t>Fallbrook</t>
  </si>
  <si>
    <t>0445-L3-RFS</t>
  </si>
  <si>
    <t>10 Projects with the lowest capital cost per circuit mile in 2023</t>
  </si>
  <si>
    <t>Project Length (miles)</t>
  </si>
  <si>
    <t>Project Capital Cost ($000)</t>
  </si>
  <si>
    <t>Project Duration (days/mile)</t>
  </si>
  <si>
    <t>Capital Cost per circuit mile ($000)</t>
  </si>
  <si>
    <t>Installed Projects</t>
  </si>
  <si>
    <t>2020-0286</t>
  </si>
  <si>
    <t>San Diego, San Diego</t>
  </si>
  <si>
    <t>2012-00005-ZZ</t>
  </si>
  <si>
    <t>2012-00006-ZZ</t>
  </si>
  <si>
    <t>2012-00015-ZZ</t>
  </si>
  <si>
    <t>2012-00019-ZZ</t>
  </si>
  <si>
    <t>Orange County</t>
  </si>
  <si>
    <t>2012-00020-ZZ</t>
  </si>
  <si>
    <t>Averages</t>
  </si>
  <si>
    <t>Planned Projects</t>
  </si>
  <si>
    <t>2020-0283</t>
  </si>
  <si>
    <t>San Diego County</t>
  </si>
  <si>
    <t>2021-0382</t>
  </si>
  <si>
    <t>Project Length</t>
  </si>
  <si>
    <t>Project Duration (in Days)</t>
  </si>
  <si>
    <t>ESH C0222 A SUG</t>
  </si>
  <si>
    <t>ESH C0221 DUG 3 SUG</t>
  </si>
  <si>
    <t>Julian / Santa Ysabel</t>
  </si>
  <si>
    <t>ESH C0441 DUG B SUG</t>
  </si>
  <si>
    <t>Pine Valley</t>
  </si>
  <si>
    <t>ESH C1030 4 SUG-1</t>
  </si>
  <si>
    <t>Valley Center</t>
  </si>
  <si>
    <t>ESH C0445 F SUG</t>
  </si>
  <si>
    <t>ESH C0358 DUG 2 SUG</t>
  </si>
  <si>
    <t>ESH C0222 L SUG</t>
  </si>
  <si>
    <t>ESH C0SL1 A SUG</t>
  </si>
  <si>
    <t>Julian</t>
  </si>
  <si>
    <t>ESH C0222 C SUG</t>
  </si>
  <si>
    <t>ESH C0075 DUG 2 SUG</t>
  </si>
  <si>
    <t>ESH C0445 A SUG</t>
  </si>
  <si>
    <t>Manzanita</t>
  </si>
  <si>
    <t>ESH C0221 A SUG</t>
  </si>
  <si>
    <t>ESH C0222 V SUG</t>
  </si>
  <si>
    <t>Ballena</t>
  </si>
  <si>
    <t>ESH C0972 DUG A SUG</t>
  </si>
  <si>
    <t>ESH C0222 E SUG</t>
  </si>
  <si>
    <t>Wynola</t>
  </si>
  <si>
    <t>ESH C0972 C SUG</t>
  </si>
  <si>
    <t>ESH C0073 A SUG</t>
  </si>
  <si>
    <t>Descanso</t>
  </si>
  <si>
    <t>10 Projects with lowest capital cost per circuit mile</t>
  </si>
  <si>
    <t>Project Duration</t>
  </si>
  <si>
    <t>ESH C0221 D SUG</t>
  </si>
  <si>
    <t>ESH C0OK1 B SUG</t>
  </si>
  <si>
    <t>ESH C0445 B SUG</t>
  </si>
  <si>
    <t>ESH C1030 4 SUG</t>
  </si>
  <si>
    <t>ESH C0972 DUG B SUG-1</t>
  </si>
  <si>
    <t>ESH C0221 A SUG-1</t>
  </si>
  <si>
    <t>ESH C0445 C SUG</t>
  </si>
  <si>
    <t>ESH C0222 EE SUG</t>
  </si>
  <si>
    <t>ESH C0222 DD SUG</t>
  </si>
  <si>
    <t>ESH C0OK1 A SUG</t>
  </si>
  <si>
    <t>ESH C0972 DUG A SUG-1</t>
  </si>
  <si>
    <t>ESH C0222 X SUG</t>
  </si>
  <si>
    <t>ESH C0075 DUG 2 SUG-1</t>
  </si>
  <si>
    <t>ESH C0SL1 A SUG-1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</si>
</sst>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_(* #,##0_);_(* \(#,##0\);_(* &quot;-&quot;??_);_(@_)"/>
    <numFmt numFmtId="166" formatCode="0.0"/>
  </numFmts>
  <fonts count="24" x14ac:knownFonts="1">
    <font>
      <sz val="12"/>
      <color theme="1"/>
      <name val="Arial"/>
      <family val="2"/>
    </font>
    <font>
      <sz val="12"/>
      <color rgb="FF000000"/>
      <name val="Times New Roman"/>
      <family val="1"/>
    </font>
    <font>
      <vertAlign val="superscript"/>
      <sz val="9.5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9.5"/>
      <color rgb="FF000000"/>
      <name val="Times New Roman"/>
      <family val="1"/>
    </font>
    <font>
      <b/>
      <u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b/>
      <sz val="12"/>
      <color theme="1"/>
      <name val="Arial"/>
      <family val="2"/>
    </font>
    <font>
      <b/>
      <u/>
      <sz val="11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Arial"/>
      <family val="2"/>
    </font>
    <font>
      <b/>
      <i/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name val="Aptos"/>
      <family val="2"/>
    </font>
    <font>
      <sz val="11"/>
      <name val="Aptos Narrow"/>
      <family val="2"/>
    </font>
    <font>
      <sz val="12"/>
      <color rgb="FF000000"/>
      <name val="Arial"/>
    </font>
    <font>
      <b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 wrapText="1"/>
    </xf>
    <xf numFmtId="0" fontId="0" fillId="5" borderId="2" xfId="0" applyFill="1" applyBorder="1"/>
    <xf numFmtId="0" fontId="1" fillId="5" borderId="5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3" fontId="1" fillId="5" borderId="2" xfId="0" applyNumberFormat="1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3" fontId="1" fillId="6" borderId="2" xfId="0" applyNumberFormat="1" applyFont="1" applyFill="1" applyBorder="1" applyAlignment="1">
      <alignment horizontal="left" vertical="center" wrapText="1"/>
    </xf>
    <xf numFmtId="0" fontId="0" fillId="6" borderId="2" xfId="0" applyFill="1" applyBorder="1"/>
    <xf numFmtId="0" fontId="5" fillId="0" borderId="0" xfId="0" applyFont="1"/>
    <xf numFmtId="0" fontId="6" fillId="0" borderId="0" xfId="0" applyFont="1"/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6" fontId="8" fillId="0" borderId="7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9" xfId="0" applyFont="1" applyBorder="1" applyAlignment="1">
      <alignment wrapText="1"/>
    </xf>
    <xf numFmtId="6" fontId="8" fillId="0" borderId="9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8" fillId="0" borderId="2" xfId="0" applyFont="1" applyBorder="1" applyAlignment="1">
      <alignment wrapText="1"/>
    </xf>
    <xf numFmtId="6" fontId="8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4" fillId="0" borderId="1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7" xfId="0" applyFont="1" applyBorder="1"/>
    <xf numFmtId="0" fontId="15" fillId="0" borderId="7" xfId="0" applyFont="1" applyBorder="1" applyAlignment="1">
      <alignment wrapText="1"/>
    </xf>
    <xf numFmtId="0" fontId="15" fillId="0" borderId="0" xfId="0" applyFont="1"/>
    <xf numFmtId="6" fontId="15" fillId="0" borderId="0" xfId="0" applyNumberFormat="1" applyFont="1"/>
    <xf numFmtId="0" fontId="16" fillId="0" borderId="10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0" fillId="7" borderId="18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19" xfId="0" applyFill="1" applyBorder="1" applyAlignment="1">
      <alignment wrapText="1"/>
    </xf>
    <xf numFmtId="0" fontId="0" fillId="0" borderId="18" xfId="0" applyBorder="1"/>
    <xf numFmtId="44" fontId="0" fillId="0" borderId="0" xfId="1" applyFont="1"/>
    <xf numFmtId="1" fontId="0" fillId="0" borderId="0" xfId="0" applyNumberFormat="1"/>
    <xf numFmtId="44" fontId="0" fillId="0" borderId="19" xfId="1" applyFont="1" applyBorder="1"/>
    <xf numFmtId="44" fontId="19" fillId="0" borderId="0" xfId="1" applyFont="1"/>
    <xf numFmtId="1" fontId="19" fillId="0" borderId="0" xfId="0" applyNumberFormat="1" applyFont="1"/>
    <xf numFmtId="44" fontId="19" fillId="0" borderId="19" xfId="1" applyFont="1" applyBorder="1"/>
    <xf numFmtId="0" fontId="0" fillId="0" borderId="19" xfId="0" applyBorder="1"/>
    <xf numFmtId="0" fontId="0" fillId="6" borderId="18" xfId="0" applyFill="1" applyBorder="1"/>
    <xf numFmtId="0" fontId="0" fillId="6" borderId="0" xfId="0" applyFill="1"/>
    <xf numFmtId="0" fontId="0" fillId="6" borderId="19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1" fillId="0" borderId="2" xfId="0" applyFont="1" applyBorder="1"/>
    <xf numFmtId="0" fontId="16" fillId="0" borderId="1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8" fontId="14" fillId="0" borderId="12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6" fontId="12" fillId="0" borderId="2" xfId="0" applyNumberFormat="1" applyFont="1" applyBorder="1" applyAlignment="1">
      <alignment horizontal="center"/>
    </xf>
    <xf numFmtId="6" fontId="12" fillId="0" borderId="7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6" fontId="14" fillId="0" borderId="9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6" fontId="8" fillId="0" borderId="7" xfId="0" applyNumberFormat="1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166" fontId="12" fillId="0" borderId="7" xfId="0" applyNumberFormat="1" applyFont="1" applyBorder="1" applyAlignment="1">
      <alignment horizontal="center" wrapText="1"/>
    </xf>
    <xf numFmtId="3" fontId="12" fillId="0" borderId="13" xfId="0" applyNumberFormat="1" applyFont="1" applyBorder="1" applyAlignment="1">
      <alignment horizontal="center" wrapText="1"/>
    </xf>
    <xf numFmtId="6" fontId="15" fillId="0" borderId="2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3" fontId="12" fillId="0" borderId="7" xfId="0" applyNumberFormat="1" applyFont="1" applyBorder="1" applyAlignment="1">
      <alignment horizontal="center" wrapText="1"/>
    </xf>
    <xf numFmtId="8" fontId="14" fillId="0" borderId="14" xfId="0" applyNumberFormat="1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6" fontId="14" fillId="0" borderId="13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22" fillId="0" borderId="0" xfId="0" applyFont="1"/>
    <xf numFmtId="0" fontId="10" fillId="0" borderId="10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0CB6-F555-446F-AC40-B37B4BFE12B6}">
  <dimension ref="A1:G8"/>
  <sheetViews>
    <sheetView tabSelected="1" workbookViewId="0"/>
  </sheetViews>
  <sheetFormatPr defaultRowHeight="15" x14ac:dyDescent="0.2"/>
  <cols>
    <col min="2" max="7" width="20.77734375" customWidth="1"/>
  </cols>
  <sheetData>
    <row r="1" spans="1:7" ht="15.75" x14ac:dyDescent="0.2">
      <c r="B1" s="117" t="s">
        <v>0</v>
      </c>
      <c r="C1" s="117"/>
      <c r="D1" s="117"/>
      <c r="E1" s="117"/>
      <c r="F1" s="117"/>
      <c r="G1" s="117"/>
    </row>
    <row r="2" spans="1:7" ht="16.5" x14ac:dyDescent="0.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7" ht="15.75" x14ac:dyDescent="0.2">
      <c r="A3" s="18" t="s">
        <v>8</v>
      </c>
      <c r="B3" s="19" t="s">
        <v>9</v>
      </c>
      <c r="C3" s="20" t="s">
        <v>10</v>
      </c>
      <c r="D3" s="19">
        <v>14.24</v>
      </c>
      <c r="E3" s="21">
        <v>2736636</v>
      </c>
      <c r="F3" s="19">
        <v>570</v>
      </c>
      <c r="G3" s="21">
        <v>192179</v>
      </c>
    </row>
    <row r="4" spans="1:7" ht="15.75" x14ac:dyDescent="0.2">
      <c r="A4" s="18" t="s">
        <v>8</v>
      </c>
      <c r="B4" s="22"/>
      <c r="C4" s="20" t="s">
        <v>11</v>
      </c>
      <c r="D4" s="19">
        <v>13.18</v>
      </c>
      <c r="E4" s="21">
        <v>2193087</v>
      </c>
      <c r="F4" s="19">
        <v>813</v>
      </c>
      <c r="G4" s="21">
        <v>166395</v>
      </c>
    </row>
    <row r="5" spans="1:7" ht="15.75" x14ac:dyDescent="0.2">
      <c r="A5" s="18" t="s">
        <v>8</v>
      </c>
      <c r="B5" s="22"/>
      <c r="C5" s="20" t="s">
        <v>12</v>
      </c>
      <c r="D5" s="19">
        <v>4.67</v>
      </c>
      <c r="E5" s="21">
        <v>348595</v>
      </c>
      <c r="F5" s="19">
        <v>353</v>
      </c>
      <c r="G5" s="21">
        <v>74645</v>
      </c>
    </row>
    <row r="6" spans="1:7" ht="15.75" x14ac:dyDescent="0.2">
      <c r="A6" s="13" t="s">
        <v>13</v>
      </c>
      <c r="B6" s="14"/>
      <c r="C6" s="15" t="s">
        <v>10</v>
      </c>
      <c r="D6" s="16">
        <v>14.24</v>
      </c>
      <c r="E6" s="17">
        <v>2736636</v>
      </c>
      <c r="F6" s="16">
        <v>570</v>
      </c>
      <c r="G6" s="17">
        <v>192179</v>
      </c>
    </row>
    <row r="7" spans="1:7" ht="15.75" x14ac:dyDescent="0.2">
      <c r="A7" s="13" t="s">
        <v>13</v>
      </c>
      <c r="B7" s="14"/>
      <c r="C7" s="15" t="s">
        <v>11</v>
      </c>
      <c r="D7" s="16">
        <v>13.18</v>
      </c>
      <c r="E7" s="17">
        <v>2193087</v>
      </c>
      <c r="F7" s="16">
        <v>813</v>
      </c>
      <c r="G7" s="17">
        <v>166395</v>
      </c>
    </row>
    <row r="8" spans="1:7" ht="15.75" x14ac:dyDescent="0.2">
      <c r="A8" s="13" t="s">
        <v>13</v>
      </c>
      <c r="B8" s="14"/>
      <c r="C8" s="15" t="s">
        <v>12</v>
      </c>
      <c r="D8" s="16">
        <v>4.67</v>
      </c>
      <c r="E8" s="17">
        <v>348595</v>
      </c>
      <c r="F8" s="16">
        <v>353</v>
      </c>
      <c r="G8" s="17">
        <v>74645</v>
      </c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9700-18D8-431E-BE40-035845DEE9A2}">
  <dimension ref="A1:H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"/>
  <cols>
    <col min="1" max="1" width="10.109375" style="1" customWidth="1"/>
    <col min="2" max="2" width="21.5546875" style="3" customWidth="1"/>
    <col min="3" max="3" width="20.77734375" customWidth="1"/>
    <col min="4" max="4" width="35.33203125" customWidth="1"/>
    <col min="5" max="5" width="24.21875" customWidth="1"/>
    <col min="6" max="6" width="20.77734375" style="10" customWidth="1"/>
    <col min="7" max="7" width="20.77734375" customWidth="1"/>
    <col min="8" max="8" width="23.44140625" style="10" customWidth="1"/>
  </cols>
  <sheetData>
    <row r="1" spans="1:8" ht="29.25" customHeight="1" x14ac:dyDescent="0.2">
      <c r="C1" s="118" t="s">
        <v>0</v>
      </c>
      <c r="D1" s="118"/>
      <c r="E1" s="118"/>
      <c r="F1" s="118"/>
      <c r="G1" s="118"/>
      <c r="H1" s="118"/>
    </row>
    <row r="2" spans="1:8" ht="16.5" x14ac:dyDescent="0.2">
      <c r="A2" s="2" t="s">
        <v>1</v>
      </c>
      <c r="B2" s="4"/>
      <c r="C2" s="6" t="s">
        <v>2</v>
      </c>
      <c r="D2" s="6" t="s">
        <v>3</v>
      </c>
      <c r="E2" s="6" t="s">
        <v>4</v>
      </c>
      <c r="F2" s="8" t="s">
        <v>5</v>
      </c>
      <c r="G2" s="6" t="s">
        <v>14</v>
      </c>
      <c r="H2" s="8" t="s">
        <v>7</v>
      </c>
    </row>
    <row r="3" spans="1:8" ht="15.75" x14ac:dyDescent="0.2">
      <c r="A3" s="2" t="s">
        <v>8</v>
      </c>
      <c r="B3" s="7" t="s">
        <v>15</v>
      </c>
      <c r="C3" s="4" t="s">
        <v>16</v>
      </c>
      <c r="D3" s="4" t="s">
        <v>17</v>
      </c>
      <c r="E3" s="4">
        <v>1.38</v>
      </c>
      <c r="F3" s="9">
        <v>55732</v>
      </c>
      <c r="G3" s="4">
        <v>202</v>
      </c>
      <c r="H3" s="9">
        <v>40459</v>
      </c>
    </row>
    <row r="4" spans="1:8" ht="31.5" x14ac:dyDescent="0.2">
      <c r="A4" s="2" t="s">
        <v>8</v>
      </c>
      <c r="B4" s="7" t="s">
        <v>15</v>
      </c>
      <c r="C4" s="4" t="s">
        <v>18</v>
      </c>
      <c r="D4" s="4" t="s">
        <v>19</v>
      </c>
      <c r="E4" s="4">
        <v>1.22</v>
      </c>
      <c r="F4" s="9">
        <v>50942</v>
      </c>
      <c r="G4" s="4">
        <v>104</v>
      </c>
      <c r="H4" s="9">
        <v>41653</v>
      </c>
    </row>
    <row r="5" spans="1:8" ht="15.75" x14ac:dyDescent="0.2">
      <c r="A5" s="2" t="s">
        <v>8</v>
      </c>
      <c r="B5" s="7" t="s">
        <v>15</v>
      </c>
      <c r="C5" s="4" t="s">
        <v>20</v>
      </c>
      <c r="D5" s="4" t="s">
        <v>21</v>
      </c>
      <c r="E5" s="4">
        <v>1.42</v>
      </c>
      <c r="F5" s="9">
        <v>60189</v>
      </c>
      <c r="G5" s="4">
        <v>243</v>
      </c>
      <c r="H5" s="9">
        <v>42295</v>
      </c>
    </row>
    <row r="6" spans="1:8" ht="31.5" x14ac:dyDescent="0.2">
      <c r="A6" s="2" t="s">
        <v>8</v>
      </c>
      <c r="B6" s="7" t="s">
        <v>15</v>
      </c>
      <c r="C6" s="4" t="s">
        <v>18</v>
      </c>
      <c r="D6" s="4" t="s">
        <v>22</v>
      </c>
      <c r="E6" s="4">
        <v>1.05</v>
      </c>
      <c r="F6" s="9">
        <v>55972</v>
      </c>
      <c r="G6" s="4">
        <v>54</v>
      </c>
      <c r="H6" s="9">
        <v>53117</v>
      </c>
    </row>
    <row r="7" spans="1:8" ht="15.75" x14ac:dyDescent="0.2">
      <c r="A7" s="2" t="s">
        <v>8</v>
      </c>
      <c r="B7" s="7" t="s">
        <v>15</v>
      </c>
      <c r="C7" s="4" t="s">
        <v>23</v>
      </c>
      <c r="D7" s="4" t="s">
        <v>24</v>
      </c>
      <c r="E7" s="4">
        <v>1.42</v>
      </c>
      <c r="F7" s="9">
        <v>76125</v>
      </c>
      <c r="G7" s="4">
        <v>86</v>
      </c>
      <c r="H7" s="9">
        <v>53493</v>
      </c>
    </row>
    <row r="8" spans="1:8" ht="15.75" x14ac:dyDescent="0.2">
      <c r="A8" s="2" t="s">
        <v>8</v>
      </c>
      <c r="B8" s="7" t="s">
        <v>15</v>
      </c>
      <c r="C8" s="4" t="s">
        <v>25</v>
      </c>
      <c r="D8" s="4" t="s">
        <v>26</v>
      </c>
      <c r="E8" s="4">
        <v>1.42</v>
      </c>
      <c r="F8" s="9">
        <v>79437</v>
      </c>
      <c r="G8" s="4">
        <v>106</v>
      </c>
      <c r="H8" s="9">
        <v>55820</v>
      </c>
    </row>
    <row r="9" spans="1:8" ht="15.75" x14ac:dyDescent="0.2">
      <c r="A9" s="2" t="s">
        <v>8</v>
      </c>
      <c r="B9" s="7" t="s">
        <v>15</v>
      </c>
      <c r="C9" s="4" t="s">
        <v>27</v>
      </c>
      <c r="D9" s="4" t="s">
        <v>28</v>
      </c>
      <c r="E9" s="4">
        <v>1.38</v>
      </c>
      <c r="F9" s="9">
        <v>81025</v>
      </c>
      <c r="G9" s="4">
        <v>253</v>
      </c>
      <c r="H9" s="9">
        <v>58820</v>
      </c>
    </row>
    <row r="10" spans="1:8" ht="31.5" x14ac:dyDescent="0.2">
      <c r="A10" s="2" t="s">
        <v>8</v>
      </c>
      <c r="B10" s="7" t="s">
        <v>15</v>
      </c>
      <c r="C10" s="4" t="s">
        <v>18</v>
      </c>
      <c r="D10" s="4" t="s">
        <v>29</v>
      </c>
      <c r="E10" s="4">
        <v>1.22</v>
      </c>
      <c r="F10" s="9">
        <v>94705</v>
      </c>
      <c r="G10" s="4">
        <v>232</v>
      </c>
      <c r="H10" s="9">
        <v>77437</v>
      </c>
    </row>
    <row r="11" spans="1:8" ht="15.75" x14ac:dyDescent="0.2">
      <c r="A11" s="2" t="s">
        <v>8</v>
      </c>
      <c r="B11" s="7" t="s">
        <v>15</v>
      </c>
      <c r="C11" s="4" t="s">
        <v>30</v>
      </c>
      <c r="D11" s="4" t="s">
        <v>31</v>
      </c>
      <c r="E11" s="4">
        <v>1.2</v>
      </c>
      <c r="F11" s="9">
        <v>103565</v>
      </c>
      <c r="G11" s="4">
        <v>335</v>
      </c>
      <c r="H11" s="9">
        <v>86665</v>
      </c>
    </row>
    <row r="12" spans="1:8" ht="15.75" x14ac:dyDescent="0.2">
      <c r="A12" s="2" t="s">
        <v>8</v>
      </c>
      <c r="B12" s="7" t="s">
        <v>15</v>
      </c>
      <c r="C12" s="4" t="s">
        <v>30</v>
      </c>
      <c r="D12" s="4" t="s">
        <v>32</v>
      </c>
      <c r="E12" s="4">
        <v>1.05</v>
      </c>
      <c r="F12" s="9">
        <v>100069</v>
      </c>
      <c r="G12" s="4">
        <v>234</v>
      </c>
      <c r="H12" s="9">
        <v>94965</v>
      </c>
    </row>
    <row r="13" spans="1:8" ht="15.75" x14ac:dyDescent="0.2">
      <c r="A13" s="2" t="s">
        <v>8</v>
      </c>
      <c r="B13" s="5" t="s">
        <v>33</v>
      </c>
      <c r="C13" s="4" t="s">
        <v>34</v>
      </c>
      <c r="D13" s="4" t="s">
        <v>35</v>
      </c>
      <c r="E13" s="4">
        <v>1.38</v>
      </c>
      <c r="F13" s="9">
        <v>15439</v>
      </c>
      <c r="G13" s="4">
        <v>213</v>
      </c>
      <c r="H13" s="9">
        <v>11208</v>
      </c>
    </row>
    <row r="14" spans="1:8" ht="15.75" x14ac:dyDescent="0.2">
      <c r="A14" s="2" t="s">
        <v>8</v>
      </c>
      <c r="B14" s="5" t="s">
        <v>33</v>
      </c>
      <c r="C14" s="4" t="s">
        <v>36</v>
      </c>
      <c r="D14" s="4" t="s">
        <v>37</v>
      </c>
      <c r="E14" s="4">
        <v>1.38</v>
      </c>
      <c r="F14" s="9">
        <v>17519</v>
      </c>
      <c r="G14" s="4">
        <v>173</v>
      </c>
      <c r="H14" s="9">
        <v>12718</v>
      </c>
    </row>
    <row r="15" spans="1:8" ht="15.75" x14ac:dyDescent="0.2">
      <c r="A15" s="2" t="s">
        <v>8</v>
      </c>
      <c r="B15" s="5" t="s">
        <v>33</v>
      </c>
      <c r="C15" s="4" t="s">
        <v>38</v>
      </c>
      <c r="D15" s="4" t="s">
        <v>39</v>
      </c>
      <c r="E15" s="4">
        <v>1.38</v>
      </c>
      <c r="F15" s="9">
        <v>20872</v>
      </c>
      <c r="G15" s="4">
        <v>162</v>
      </c>
      <c r="H15" s="9">
        <v>15152</v>
      </c>
    </row>
    <row r="16" spans="1:8" ht="15.75" x14ac:dyDescent="0.2">
      <c r="A16" s="2" t="s">
        <v>8</v>
      </c>
      <c r="B16" s="5" t="s">
        <v>33</v>
      </c>
      <c r="C16" s="4" t="s">
        <v>40</v>
      </c>
      <c r="D16" s="4" t="s">
        <v>41</v>
      </c>
      <c r="E16" s="4">
        <v>264.74</v>
      </c>
      <c r="F16" s="9">
        <v>4098472</v>
      </c>
      <c r="G16" s="4">
        <v>1171</v>
      </c>
      <c r="H16" s="9">
        <v>15481</v>
      </c>
    </row>
    <row r="17" spans="1:8" ht="15.75" x14ac:dyDescent="0.2">
      <c r="A17" s="2" t="s">
        <v>8</v>
      </c>
      <c r="B17" s="5" t="s">
        <v>33</v>
      </c>
      <c r="C17" s="4" t="s">
        <v>42</v>
      </c>
      <c r="D17" s="4" t="s">
        <v>43</v>
      </c>
      <c r="E17" s="4">
        <v>1.38</v>
      </c>
      <c r="F17" s="9">
        <v>21426</v>
      </c>
      <c r="G17" s="4">
        <v>209</v>
      </c>
      <c r="H17" s="9">
        <v>15554</v>
      </c>
    </row>
    <row r="18" spans="1:8" ht="15.75" x14ac:dyDescent="0.2">
      <c r="A18" s="2" t="s">
        <v>8</v>
      </c>
      <c r="B18" s="5" t="s">
        <v>33</v>
      </c>
      <c r="C18" s="4" t="s">
        <v>44</v>
      </c>
      <c r="D18" s="4" t="s">
        <v>45</v>
      </c>
      <c r="E18" s="4">
        <v>29.35</v>
      </c>
      <c r="F18" s="9">
        <v>481500</v>
      </c>
      <c r="G18" s="4">
        <v>435</v>
      </c>
      <c r="H18" s="9">
        <v>16405</v>
      </c>
    </row>
    <row r="19" spans="1:8" ht="15.75" x14ac:dyDescent="0.2">
      <c r="A19" s="2" t="s">
        <v>8</v>
      </c>
      <c r="B19" s="5" t="s">
        <v>33</v>
      </c>
      <c r="C19" s="4" t="s">
        <v>46</v>
      </c>
      <c r="D19" s="4" t="s">
        <v>47</v>
      </c>
      <c r="E19" s="4">
        <v>1.64</v>
      </c>
      <c r="F19" s="9">
        <v>30317</v>
      </c>
      <c r="G19" s="4">
        <v>101</v>
      </c>
      <c r="H19" s="9">
        <v>18433</v>
      </c>
    </row>
    <row r="20" spans="1:8" ht="15.75" x14ac:dyDescent="0.2">
      <c r="A20" s="2" t="s">
        <v>8</v>
      </c>
      <c r="B20" s="5" t="s">
        <v>33</v>
      </c>
      <c r="C20" s="4" t="s">
        <v>48</v>
      </c>
      <c r="D20" s="4" t="s">
        <v>49</v>
      </c>
      <c r="E20" s="4">
        <v>1.38</v>
      </c>
      <c r="F20" s="9">
        <v>26727</v>
      </c>
      <c r="G20" s="4">
        <v>177</v>
      </c>
      <c r="H20" s="9">
        <v>19402</v>
      </c>
    </row>
    <row r="21" spans="1:8" ht="15.75" x14ac:dyDescent="0.2">
      <c r="A21" s="2" t="s">
        <v>8</v>
      </c>
      <c r="B21" s="5" t="s">
        <v>33</v>
      </c>
      <c r="C21" s="4" t="s">
        <v>50</v>
      </c>
      <c r="D21" s="4" t="s">
        <v>51</v>
      </c>
      <c r="E21" s="4">
        <v>1.38</v>
      </c>
      <c r="F21" s="9">
        <v>26752</v>
      </c>
      <c r="G21" s="4">
        <v>216</v>
      </c>
      <c r="H21" s="9">
        <v>19421</v>
      </c>
    </row>
    <row r="22" spans="1:8" ht="15.75" x14ac:dyDescent="0.2">
      <c r="A22" s="2" t="s">
        <v>8</v>
      </c>
      <c r="B22" s="5" t="s">
        <v>33</v>
      </c>
      <c r="C22" s="4" t="s">
        <v>30</v>
      </c>
      <c r="D22" s="4" t="s">
        <v>52</v>
      </c>
      <c r="E22" s="4">
        <v>1.64</v>
      </c>
      <c r="F22" s="9">
        <v>34759</v>
      </c>
      <c r="G22" s="4">
        <v>364</v>
      </c>
      <c r="H22" s="9">
        <v>21134</v>
      </c>
    </row>
    <row r="23" spans="1:8" ht="31.5" x14ac:dyDescent="0.2">
      <c r="A23" s="2" t="s">
        <v>13</v>
      </c>
      <c r="B23" s="7" t="s">
        <v>53</v>
      </c>
      <c r="C23" s="4" t="s">
        <v>30</v>
      </c>
      <c r="D23" s="4" t="s">
        <v>29</v>
      </c>
      <c r="E23" s="4">
        <v>1.22</v>
      </c>
      <c r="F23" s="9">
        <v>94705</v>
      </c>
      <c r="G23" s="4">
        <v>232</v>
      </c>
      <c r="H23" s="9">
        <v>77437</v>
      </c>
    </row>
    <row r="24" spans="1:8" ht="15.75" x14ac:dyDescent="0.2">
      <c r="A24" s="2" t="s">
        <v>13</v>
      </c>
      <c r="B24" s="7" t="s">
        <v>53</v>
      </c>
      <c r="C24" s="4" t="s">
        <v>30</v>
      </c>
      <c r="D24" s="4" t="s">
        <v>32</v>
      </c>
      <c r="E24" s="4">
        <v>1.05</v>
      </c>
      <c r="F24" s="9">
        <v>100069</v>
      </c>
      <c r="G24" s="4">
        <v>234</v>
      </c>
      <c r="H24" s="9">
        <v>94965</v>
      </c>
    </row>
    <row r="25" spans="1:8" ht="15.75" x14ac:dyDescent="0.2">
      <c r="A25" s="2" t="s">
        <v>13</v>
      </c>
      <c r="B25" s="7" t="s">
        <v>53</v>
      </c>
      <c r="C25" s="4" t="s">
        <v>20</v>
      </c>
      <c r="D25" s="4" t="s">
        <v>21</v>
      </c>
      <c r="E25" s="4">
        <v>1.42</v>
      </c>
      <c r="F25" s="9">
        <v>60189</v>
      </c>
      <c r="G25" s="4">
        <v>243</v>
      </c>
      <c r="H25" s="9">
        <v>42295</v>
      </c>
    </row>
    <row r="26" spans="1:8" ht="15.75" x14ac:dyDescent="0.2">
      <c r="A26" s="2" t="s">
        <v>13</v>
      </c>
      <c r="B26" s="7" t="s">
        <v>53</v>
      </c>
      <c r="C26" s="4" t="s">
        <v>54</v>
      </c>
      <c r="D26" s="4" t="s">
        <v>55</v>
      </c>
      <c r="E26" s="4">
        <v>1.38</v>
      </c>
      <c r="F26" s="9">
        <v>29496</v>
      </c>
      <c r="G26" s="4">
        <v>253</v>
      </c>
      <c r="H26" s="9">
        <v>21413</v>
      </c>
    </row>
    <row r="27" spans="1:8" ht="15.75" x14ac:dyDescent="0.2">
      <c r="A27" s="2" t="s">
        <v>13</v>
      </c>
      <c r="B27" s="7" t="s">
        <v>53</v>
      </c>
      <c r="C27" s="4" t="s">
        <v>27</v>
      </c>
      <c r="D27" s="4" t="s">
        <v>28</v>
      </c>
      <c r="E27" s="4">
        <v>1.38</v>
      </c>
      <c r="F27" s="9">
        <v>81025</v>
      </c>
      <c r="G27" s="4">
        <v>253</v>
      </c>
      <c r="H27" s="9">
        <v>58820</v>
      </c>
    </row>
    <row r="28" spans="1:8" ht="15.75" x14ac:dyDescent="0.2">
      <c r="A28" s="2" t="s">
        <v>13</v>
      </c>
      <c r="B28" s="7" t="s">
        <v>53</v>
      </c>
      <c r="C28" s="4" t="s">
        <v>30</v>
      </c>
      <c r="D28" s="4" t="s">
        <v>31</v>
      </c>
      <c r="E28" s="4">
        <v>1.2</v>
      </c>
      <c r="F28" s="9">
        <v>103565</v>
      </c>
      <c r="G28" s="4">
        <v>335</v>
      </c>
      <c r="H28" s="9">
        <v>86665</v>
      </c>
    </row>
    <row r="29" spans="1:8" ht="15.75" x14ac:dyDescent="0.2">
      <c r="A29" s="2" t="s">
        <v>13</v>
      </c>
      <c r="B29" s="7" t="s">
        <v>53</v>
      </c>
      <c r="C29" s="4" t="s">
        <v>30</v>
      </c>
      <c r="D29" s="4" t="s">
        <v>52</v>
      </c>
      <c r="E29" s="4">
        <v>1.64</v>
      </c>
      <c r="F29" s="9">
        <v>34759</v>
      </c>
      <c r="G29" s="4">
        <v>364</v>
      </c>
      <c r="H29" s="9">
        <v>21134</v>
      </c>
    </row>
    <row r="30" spans="1:8" ht="15.75" x14ac:dyDescent="0.2">
      <c r="A30" s="2" t="s">
        <v>13</v>
      </c>
      <c r="B30" s="7" t="s">
        <v>53</v>
      </c>
      <c r="C30" s="4" t="s">
        <v>44</v>
      </c>
      <c r="D30" s="4" t="s">
        <v>45</v>
      </c>
      <c r="E30" s="4">
        <v>29.35</v>
      </c>
      <c r="F30" s="9">
        <v>481500</v>
      </c>
      <c r="G30" s="4">
        <v>435</v>
      </c>
      <c r="H30" s="9">
        <v>16405</v>
      </c>
    </row>
    <row r="31" spans="1:8" ht="15.75" x14ac:dyDescent="0.2">
      <c r="A31" s="2" t="s">
        <v>13</v>
      </c>
      <c r="B31" s="7" t="s">
        <v>53</v>
      </c>
      <c r="C31" s="4" t="s">
        <v>30</v>
      </c>
      <c r="D31" s="4" t="s">
        <v>56</v>
      </c>
      <c r="E31" s="4">
        <v>2.52</v>
      </c>
      <c r="F31" s="9">
        <v>66113</v>
      </c>
      <c r="G31" s="4">
        <v>628</v>
      </c>
      <c r="H31" s="9">
        <v>26246</v>
      </c>
    </row>
    <row r="32" spans="1:8" ht="15.75" x14ac:dyDescent="0.2">
      <c r="A32" s="2" t="s">
        <v>13</v>
      </c>
      <c r="B32" s="7" t="s">
        <v>53</v>
      </c>
      <c r="C32" s="4" t="s">
        <v>40</v>
      </c>
      <c r="D32" s="4" t="s">
        <v>41</v>
      </c>
      <c r="E32" s="4">
        <v>264.74</v>
      </c>
      <c r="F32" s="9">
        <v>4098472</v>
      </c>
      <c r="G32" s="4">
        <v>1171</v>
      </c>
      <c r="H32" s="9">
        <v>15481</v>
      </c>
    </row>
    <row r="33" spans="1:8" ht="31.5" x14ac:dyDescent="0.2">
      <c r="A33" s="2" t="s">
        <v>13</v>
      </c>
      <c r="B33" s="5" t="s">
        <v>57</v>
      </c>
      <c r="C33" s="4" t="s">
        <v>30</v>
      </c>
      <c r="D33" s="4" t="s">
        <v>22</v>
      </c>
      <c r="E33" s="4">
        <v>1.05</v>
      </c>
      <c r="F33" s="9">
        <v>55972</v>
      </c>
      <c r="G33" s="4">
        <v>54</v>
      </c>
      <c r="H33" s="9">
        <v>53117</v>
      </c>
    </row>
    <row r="34" spans="1:8" ht="15.75" x14ac:dyDescent="0.2">
      <c r="A34" s="2" t="s">
        <v>13</v>
      </c>
      <c r="B34" s="5" t="s">
        <v>57</v>
      </c>
      <c r="C34" s="4" t="s">
        <v>23</v>
      </c>
      <c r="D34" s="4" t="s">
        <v>24</v>
      </c>
      <c r="E34" s="4">
        <v>1.42</v>
      </c>
      <c r="F34" s="9">
        <v>76125</v>
      </c>
      <c r="G34" s="4">
        <v>86</v>
      </c>
      <c r="H34" s="9">
        <v>53493</v>
      </c>
    </row>
    <row r="35" spans="1:8" ht="15.75" x14ac:dyDescent="0.2">
      <c r="A35" s="2" t="s">
        <v>13</v>
      </c>
      <c r="B35" s="5" t="s">
        <v>57</v>
      </c>
      <c r="C35" s="4" t="s">
        <v>30</v>
      </c>
      <c r="D35" s="4" t="s">
        <v>58</v>
      </c>
      <c r="E35" s="4">
        <v>1.64</v>
      </c>
      <c r="F35" s="9">
        <v>50091</v>
      </c>
      <c r="G35" s="4">
        <v>94</v>
      </c>
      <c r="H35" s="9">
        <v>30455</v>
      </c>
    </row>
    <row r="36" spans="1:8" ht="15.75" x14ac:dyDescent="0.2">
      <c r="A36" s="2" t="s">
        <v>13</v>
      </c>
      <c r="B36" s="5" t="s">
        <v>57</v>
      </c>
      <c r="C36" s="4" t="s">
        <v>46</v>
      </c>
      <c r="D36" s="4" t="s">
        <v>47</v>
      </c>
      <c r="E36" s="4">
        <v>1.64</v>
      </c>
      <c r="F36" s="9">
        <v>30317</v>
      </c>
      <c r="G36" s="4">
        <v>101</v>
      </c>
      <c r="H36" s="9">
        <v>18433</v>
      </c>
    </row>
    <row r="37" spans="1:8" ht="31.5" x14ac:dyDescent="0.2">
      <c r="A37" s="2" t="s">
        <v>13</v>
      </c>
      <c r="B37" s="5" t="s">
        <v>57</v>
      </c>
      <c r="C37" s="4" t="s">
        <v>30</v>
      </c>
      <c r="D37" s="4" t="s">
        <v>19</v>
      </c>
      <c r="E37" s="4">
        <v>1.22</v>
      </c>
      <c r="F37" s="9">
        <v>50942</v>
      </c>
      <c r="G37" s="4">
        <v>104</v>
      </c>
      <c r="H37" s="9">
        <v>41653</v>
      </c>
    </row>
    <row r="38" spans="1:8" ht="15.75" x14ac:dyDescent="0.2">
      <c r="A38" s="2" t="s">
        <v>13</v>
      </c>
      <c r="B38" s="5" t="s">
        <v>57</v>
      </c>
      <c r="C38" s="4" t="s">
        <v>25</v>
      </c>
      <c r="D38" s="4" t="s">
        <v>26</v>
      </c>
      <c r="E38" s="4">
        <v>1.42</v>
      </c>
      <c r="F38" s="9">
        <v>79437</v>
      </c>
      <c r="G38" s="4">
        <v>106</v>
      </c>
      <c r="H38" s="9">
        <v>55820</v>
      </c>
    </row>
    <row r="39" spans="1:8" ht="15.75" x14ac:dyDescent="0.2">
      <c r="A39" s="2" t="s">
        <v>13</v>
      </c>
      <c r="B39" s="5" t="s">
        <v>57</v>
      </c>
      <c r="C39" s="4" t="s">
        <v>59</v>
      </c>
      <c r="D39" s="4" t="s">
        <v>60</v>
      </c>
      <c r="E39" s="4">
        <v>1.42</v>
      </c>
      <c r="F39" s="9">
        <v>50246</v>
      </c>
      <c r="G39" s="4">
        <v>113</v>
      </c>
      <c r="H39" s="9">
        <v>35308</v>
      </c>
    </row>
    <row r="40" spans="1:8" ht="15.75" x14ac:dyDescent="0.2">
      <c r="A40" s="2" t="s">
        <v>13</v>
      </c>
      <c r="B40" s="5" t="s">
        <v>57</v>
      </c>
      <c r="C40" s="4" t="s">
        <v>61</v>
      </c>
      <c r="D40" s="4" t="s">
        <v>62</v>
      </c>
      <c r="E40" s="4">
        <v>1.38</v>
      </c>
      <c r="F40" s="9">
        <v>29430</v>
      </c>
      <c r="G40" s="4">
        <v>161</v>
      </c>
      <c r="H40" s="9">
        <v>21364</v>
      </c>
    </row>
    <row r="41" spans="1:8" ht="15.75" x14ac:dyDescent="0.2">
      <c r="A41" s="2" t="s">
        <v>13</v>
      </c>
      <c r="B41" s="5" t="s">
        <v>57</v>
      </c>
      <c r="C41" s="4" t="s">
        <v>38</v>
      </c>
      <c r="D41" s="4" t="s">
        <v>39</v>
      </c>
      <c r="E41" s="4">
        <v>1.38</v>
      </c>
      <c r="F41" s="9">
        <v>20872</v>
      </c>
      <c r="G41" s="4">
        <v>162</v>
      </c>
      <c r="H41" s="9">
        <v>15152</v>
      </c>
    </row>
    <row r="42" spans="1:8" ht="15.75" x14ac:dyDescent="0.2">
      <c r="A42" s="2" t="s">
        <v>13</v>
      </c>
      <c r="B42" s="5" t="s">
        <v>57</v>
      </c>
      <c r="C42" s="4" t="s">
        <v>63</v>
      </c>
      <c r="D42" s="4" t="s">
        <v>64</v>
      </c>
      <c r="E42" s="4">
        <v>1.38</v>
      </c>
      <c r="F42" s="9">
        <v>32274</v>
      </c>
      <c r="G42" s="4">
        <v>165</v>
      </c>
      <c r="H42" s="9">
        <v>23430</v>
      </c>
    </row>
  </sheetData>
  <mergeCells count="1"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E793-941F-4E73-989C-414847E669ED}">
  <dimension ref="B1:Q32"/>
  <sheetViews>
    <sheetView workbookViewId="0"/>
  </sheetViews>
  <sheetFormatPr defaultRowHeight="15" x14ac:dyDescent="0.2"/>
  <cols>
    <col min="2" max="2" width="11.21875" customWidth="1"/>
    <col min="3" max="3" width="12.6640625" customWidth="1"/>
    <col min="4" max="4" width="8.88671875" style="3"/>
    <col min="5" max="5" width="11.21875" style="3" customWidth="1"/>
    <col min="6" max="6" width="8.88671875" style="3"/>
    <col min="7" max="7" width="12.44140625" style="3" customWidth="1"/>
    <col min="8" max="8" width="10.5546875" bestFit="1" customWidth="1"/>
    <col min="12" max="12" width="15" bestFit="1" customWidth="1"/>
    <col min="13" max="13" width="13.44140625" customWidth="1"/>
    <col min="14" max="14" width="13.44140625" style="3" customWidth="1"/>
    <col min="15" max="15" width="14.77734375" style="3" customWidth="1"/>
    <col min="16" max="16" width="13.44140625" style="3" customWidth="1"/>
    <col min="17" max="17" width="14.5546875" style="3" customWidth="1"/>
  </cols>
  <sheetData>
    <row r="1" spans="2:17" ht="15.75" x14ac:dyDescent="0.25">
      <c r="B1" s="114" t="s">
        <v>65</v>
      </c>
    </row>
    <row r="3" spans="2:17" x14ac:dyDescent="0.2">
      <c r="B3" s="48" t="s">
        <v>66</v>
      </c>
      <c r="C3" s="48"/>
      <c r="D3" s="90"/>
      <c r="E3" s="90"/>
      <c r="F3" s="90"/>
      <c r="G3" s="90"/>
      <c r="H3" s="48"/>
      <c r="I3" s="48"/>
      <c r="J3" s="48"/>
      <c r="K3" s="48"/>
      <c r="L3" s="48" t="s">
        <v>67</v>
      </c>
      <c r="M3" s="48"/>
      <c r="N3" s="90"/>
      <c r="O3" s="90"/>
      <c r="P3" s="90"/>
      <c r="Q3" s="90"/>
    </row>
    <row r="4" spans="2:17" ht="15.75" x14ac:dyDescent="0.25">
      <c r="B4" s="37" t="s">
        <v>68</v>
      </c>
      <c r="C4" s="38"/>
      <c r="D4" s="74"/>
      <c r="E4" s="74"/>
      <c r="F4" s="74"/>
      <c r="G4" s="74"/>
      <c r="H4" s="48"/>
      <c r="I4" s="48"/>
      <c r="J4" s="48"/>
      <c r="K4" s="48"/>
      <c r="L4" s="37" t="s">
        <v>69</v>
      </c>
      <c r="M4" s="48"/>
      <c r="N4" s="90"/>
      <c r="O4" s="90"/>
      <c r="P4" s="90"/>
      <c r="Q4" s="90"/>
    </row>
    <row r="5" spans="2:17" x14ac:dyDescent="0.2">
      <c r="B5" s="38"/>
      <c r="C5" s="38"/>
      <c r="D5" s="74"/>
      <c r="E5" s="74"/>
      <c r="F5" s="74"/>
      <c r="G5" s="74"/>
      <c r="H5" s="48"/>
      <c r="I5" s="48"/>
      <c r="J5" s="48"/>
      <c r="K5" s="48"/>
      <c r="L5" s="48"/>
      <c r="M5" s="48"/>
      <c r="N5" s="90"/>
      <c r="O5" s="90"/>
      <c r="P5" s="90"/>
      <c r="Q5" s="90"/>
    </row>
    <row r="6" spans="2:17" ht="15.75" customHeight="1" x14ac:dyDescent="0.25">
      <c r="B6" s="119" t="s">
        <v>70</v>
      </c>
      <c r="C6" s="119"/>
      <c r="D6" s="119"/>
      <c r="E6" s="119"/>
      <c r="F6" s="119"/>
      <c r="G6" s="119"/>
      <c r="H6" s="48"/>
      <c r="I6" s="48"/>
      <c r="J6" s="48"/>
      <c r="K6" s="48"/>
      <c r="L6" s="120" t="s">
        <v>70</v>
      </c>
      <c r="M6" s="121"/>
      <c r="N6" s="121"/>
      <c r="O6" s="121"/>
      <c r="P6" s="121"/>
      <c r="Q6" s="122"/>
    </row>
    <row r="7" spans="2:17" ht="45" x14ac:dyDescent="0.25">
      <c r="B7" s="39" t="s">
        <v>71</v>
      </c>
      <c r="C7" s="40" t="s">
        <v>72</v>
      </c>
      <c r="D7" s="91" t="s">
        <v>73</v>
      </c>
      <c r="E7" s="91" t="s">
        <v>74</v>
      </c>
      <c r="F7" s="91" t="s">
        <v>75</v>
      </c>
      <c r="G7" s="92" t="s">
        <v>76</v>
      </c>
      <c r="H7" s="48"/>
      <c r="I7" s="48"/>
      <c r="J7" s="48"/>
      <c r="K7" s="48"/>
      <c r="L7" s="50" t="s">
        <v>71</v>
      </c>
      <c r="M7" s="50" t="s">
        <v>72</v>
      </c>
      <c r="N7" s="104" t="s">
        <v>77</v>
      </c>
      <c r="O7" s="104" t="s">
        <v>78</v>
      </c>
      <c r="P7" s="104" t="s">
        <v>79</v>
      </c>
      <c r="Q7" s="104" t="s">
        <v>80</v>
      </c>
    </row>
    <row r="8" spans="2:17" x14ac:dyDescent="0.2">
      <c r="B8" s="41" t="s">
        <v>81</v>
      </c>
      <c r="C8" s="42" t="s">
        <v>82</v>
      </c>
      <c r="D8" s="94">
        <v>2.7</v>
      </c>
      <c r="E8" s="82">
        <v>3814045</v>
      </c>
      <c r="F8" s="95">
        <v>2070</v>
      </c>
      <c r="G8" s="96">
        <f>E8/D8</f>
        <v>1412609.2592592591</v>
      </c>
      <c r="H8" s="49"/>
      <c r="I8" s="48"/>
      <c r="J8" s="48"/>
      <c r="K8" s="48"/>
      <c r="L8" s="43" t="s">
        <v>83</v>
      </c>
      <c r="M8" s="44" t="s">
        <v>84</v>
      </c>
      <c r="N8" s="83">
        <v>2.2999999999999998</v>
      </c>
      <c r="O8" s="99">
        <v>1184910</v>
      </c>
      <c r="P8" s="100">
        <v>2405</v>
      </c>
      <c r="Q8" s="101">
        <f>O8/N8</f>
        <v>515178.26086956525</v>
      </c>
    </row>
    <row r="9" spans="2:17" x14ac:dyDescent="0.2">
      <c r="B9" s="41" t="s">
        <v>85</v>
      </c>
      <c r="C9" s="42" t="s">
        <v>86</v>
      </c>
      <c r="D9" s="94">
        <v>0.8</v>
      </c>
      <c r="E9" s="82">
        <v>1031783</v>
      </c>
      <c r="F9" s="97">
        <v>486</v>
      </c>
      <c r="G9" s="96">
        <f t="shared" ref="G9:G17" si="0">E9/D9</f>
        <v>1289728.75</v>
      </c>
      <c r="H9" s="49"/>
      <c r="I9" s="48"/>
      <c r="J9" s="48"/>
      <c r="K9" s="48"/>
      <c r="L9" s="45" t="s">
        <v>87</v>
      </c>
      <c r="M9" s="46" t="s">
        <v>88</v>
      </c>
      <c r="N9" s="102">
        <v>4.8</v>
      </c>
      <c r="O9" s="81">
        <v>4770882</v>
      </c>
      <c r="P9" s="103">
        <v>2209</v>
      </c>
      <c r="Q9" s="101">
        <f t="shared" ref="Q9:Q17" si="1">O9/N9</f>
        <v>993933.75</v>
      </c>
    </row>
    <row r="10" spans="2:17" x14ac:dyDescent="0.2">
      <c r="B10" s="41" t="s">
        <v>89</v>
      </c>
      <c r="C10" s="42" t="s">
        <v>90</v>
      </c>
      <c r="D10" s="94">
        <v>0.8</v>
      </c>
      <c r="E10" s="82">
        <v>898697</v>
      </c>
      <c r="F10" s="97">
        <v>520</v>
      </c>
      <c r="G10" s="96">
        <f t="shared" si="0"/>
        <v>1123371.25</v>
      </c>
      <c r="H10" s="49"/>
      <c r="I10" s="48"/>
      <c r="J10" s="48"/>
      <c r="K10" s="48"/>
      <c r="L10" s="45" t="s">
        <v>91</v>
      </c>
      <c r="M10" s="46" t="s">
        <v>92</v>
      </c>
      <c r="N10" s="76">
        <v>1.5</v>
      </c>
      <c r="O10" s="82">
        <v>550665</v>
      </c>
      <c r="P10" s="103">
        <v>2273</v>
      </c>
      <c r="Q10" s="101">
        <f t="shared" si="1"/>
        <v>367110</v>
      </c>
    </row>
    <row r="11" spans="2:17" x14ac:dyDescent="0.2">
      <c r="B11" s="41" t="s">
        <v>93</v>
      </c>
      <c r="C11" s="42" t="s">
        <v>90</v>
      </c>
      <c r="D11" s="94">
        <v>1.8</v>
      </c>
      <c r="E11" s="82">
        <v>2000994</v>
      </c>
      <c r="F11" s="97">
        <v>552</v>
      </c>
      <c r="G11" s="96">
        <f t="shared" si="0"/>
        <v>1111663.3333333333</v>
      </c>
      <c r="H11" s="49"/>
      <c r="I11" s="48"/>
      <c r="J11" s="48"/>
      <c r="K11" s="48"/>
      <c r="L11" s="45" t="s">
        <v>94</v>
      </c>
      <c r="M11" s="46" t="s">
        <v>95</v>
      </c>
      <c r="N11" s="76">
        <v>1.7</v>
      </c>
      <c r="O11" s="82">
        <v>1301112</v>
      </c>
      <c r="P11" s="103">
        <v>2347</v>
      </c>
      <c r="Q11" s="101">
        <f t="shared" si="1"/>
        <v>765360</v>
      </c>
    </row>
    <row r="12" spans="2:17" x14ac:dyDescent="0.2">
      <c r="B12" s="41" t="s">
        <v>96</v>
      </c>
      <c r="C12" s="42" t="s">
        <v>97</v>
      </c>
      <c r="D12" s="94">
        <v>1.8</v>
      </c>
      <c r="E12" s="82">
        <v>2021828</v>
      </c>
      <c r="F12" s="97">
        <v>706</v>
      </c>
      <c r="G12" s="96">
        <f t="shared" si="0"/>
        <v>1123237.7777777778</v>
      </c>
      <c r="H12" s="49"/>
      <c r="I12" s="48"/>
      <c r="J12" s="48"/>
      <c r="K12" s="48"/>
      <c r="L12" s="45" t="s">
        <v>81</v>
      </c>
      <c r="M12" s="46" t="s">
        <v>82</v>
      </c>
      <c r="N12" s="76">
        <v>2.7</v>
      </c>
      <c r="O12" s="82">
        <v>3814045</v>
      </c>
      <c r="P12" s="103">
        <v>2070</v>
      </c>
      <c r="Q12" s="101">
        <f t="shared" si="1"/>
        <v>1412609.2592592591</v>
      </c>
    </row>
    <row r="13" spans="2:17" x14ac:dyDescent="0.2">
      <c r="B13" s="41" t="s">
        <v>98</v>
      </c>
      <c r="C13" s="42" t="s">
        <v>99</v>
      </c>
      <c r="D13" s="94">
        <v>0.3</v>
      </c>
      <c r="E13" s="82">
        <v>361403</v>
      </c>
      <c r="F13" s="97">
        <v>308</v>
      </c>
      <c r="G13" s="96">
        <f t="shared" si="0"/>
        <v>1204676.6666666667</v>
      </c>
      <c r="H13" s="49"/>
      <c r="I13" s="48"/>
      <c r="J13" s="48"/>
      <c r="K13" s="48"/>
      <c r="L13" s="45" t="s">
        <v>100</v>
      </c>
      <c r="M13" s="46" t="s">
        <v>99</v>
      </c>
      <c r="N13" s="76">
        <v>3.8</v>
      </c>
      <c r="O13" s="82">
        <v>5822052</v>
      </c>
      <c r="P13" s="103">
        <v>1996</v>
      </c>
      <c r="Q13" s="101">
        <f t="shared" si="1"/>
        <v>1532118.9473684211</v>
      </c>
    </row>
    <row r="14" spans="2:17" x14ac:dyDescent="0.2">
      <c r="B14" s="41" t="s">
        <v>101</v>
      </c>
      <c r="C14" s="42" t="s">
        <v>90</v>
      </c>
      <c r="D14" s="94">
        <v>0.8</v>
      </c>
      <c r="E14" s="82">
        <v>798285</v>
      </c>
      <c r="F14" s="95">
        <v>507</v>
      </c>
      <c r="G14" s="96">
        <f t="shared" si="0"/>
        <v>997856.25</v>
      </c>
      <c r="H14" s="49"/>
      <c r="I14" s="48"/>
      <c r="J14" s="48"/>
      <c r="K14" s="48"/>
      <c r="L14" s="45" t="s">
        <v>102</v>
      </c>
      <c r="M14" s="46" t="s">
        <v>97</v>
      </c>
      <c r="N14" s="76">
        <v>3.2</v>
      </c>
      <c r="O14" s="82">
        <v>1594532</v>
      </c>
      <c r="P14" s="103">
        <v>1037</v>
      </c>
      <c r="Q14" s="101">
        <f t="shared" si="1"/>
        <v>498291.25</v>
      </c>
    </row>
    <row r="15" spans="2:17" x14ac:dyDescent="0.2">
      <c r="B15" s="41" t="s">
        <v>103</v>
      </c>
      <c r="C15" s="42" t="s">
        <v>97</v>
      </c>
      <c r="D15" s="94">
        <v>1.8</v>
      </c>
      <c r="E15" s="82">
        <v>1635204</v>
      </c>
      <c r="F15" s="97">
        <v>896</v>
      </c>
      <c r="G15" s="96">
        <f t="shared" si="0"/>
        <v>908446.66666666663</v>
      </c>
      <c r="H15" s="49"/>
      <c r="I15" s="48"/>
      <c r="J15" s="48"/>
      <c r="K15" s="48"/>
      <c r="L15" s="45" t="s">
        <v>104</v>
      </c>
      <c r="M15" s="46" t="s">
        <v>97</v>
      </c>
      <c r="N15" s="76">
        <v>2.7</v>
      </c>
      <c r="O15" s="82">
        <v>2538600</v>
      </c>
      <c r="P15" s="103">
        <v>903</v>
      </c>
      <c r="Q15" s="101">
        <f t="shared" si="1"/>
        <v>940222.22222222213</v>
      </c>
    </row>
    <row r="16" spans="2:17" x14ac:dyDescent="0.2">
      <c r="B16" s="41" t="s">
        <v>105</v>
      </c>
      <c r="C16" s="42" t="s">
        <v>99</v>
      </c>
      <c r="D16" s="94">
        <v>1.6</v>
      </c>
      <c r="E16" s="82">
        <v>1313732</v>
      </c>
      <c r="F16" s="95">
        <v>974</v>
      </c>
      <c r="G16" s="96">
        <f t="shared" si="0"/>
        <v>821082.5</v>
      </c>
      <c r="H16" s="49"/>
      <c r="I16" s="48"/>
      <c r="J16" s="48"/>
      <c r="K16" s="48"/>
      <c r="L16" s="45" t="s">
        <v>103</v>
      </c>
      <c r="M16" s="46" t="s">
        <v>97</v>
      </c>
      <c r="N16" s="76">
        <v>1.8</v>
      </c>
      <c r="O16" s="82">
        <v>1635204</v>
      </c>
      <c r="P16" s="103">
        <v>896</v>
      </c>
      <c r="Q16" s="101">
        <f t="shared" si="1"/>
        <v>908446.66666666663</v>
      </c>
    </row>
    <row r="17" spans="2:17" x14ac:dyDescent="0.2">
      <c r="B17" s="41" t="s">
        <v>94</v>
      </c>
      <c r="C17" s="42" t="s">
        <v>95</v>
      </c>
      <c r="D17" s="94">
        <v>1.7</v>
      </c>
      <c r="E17" s="82">
        <v>1301112</v>
      </c>
      <c r="F17" s="95">
        <v>2347</v>
      </c>
      <c r="G17" s="96">
        <f t="shared" si="0"/>
        <v>765360</v>
      </c>
      <c r="H17" s="49"/>
      <c r="I17" s="48"/>
      <c r="J17" s="48"/>
      <c r="K17" s="48"/>
      <c r="L17" s="45" t="s">
        <v>106</v>
      </c>
      <c r="M17" s="46" t="s">
        <v>97</v>
      </c>
      <c r="N17" s="76">
        <v>2</v>
      </c>
      <c r="O17" s="82">
        <v>1338819</v>
      </c>
      <c r="P17" s="103">
        <v>885</v>
      </c>
      <c r="Q17" s="101">
        <f t="shared" si="1"/>
        <v>669409.5</v>
      </c>
    </row>
    <row r="18" spans="2:17" x14ac:dyDescent="0.2">
      <c r="B18" s="48"/>
      <c r="C18" s="48"/>
      <c r="D18" s="90"/>
      <c r="E18" s="90"/>
      <c r="F18" s="90"/>
      <c r="G18" s="90"/>
      <c r="H18" s="48"/>
      <c r="I18" s="48"/>
      <c r="J18" s="48"/>
      <c r="K18" s="48"/>
      <c r="L18" s="48"/>
      <c r="M18" s="48"/>
      <c r="N18" s="90"/>
      <c r="O18" s="90"/>
      <c r="P18" s="90"/>
      <c r="Q18" s="90"/>
    </row>
    <row r="19" spans="2:17" ht="15.75" x14ac:dyDescent="0.25">
      <c r="B19" s="37" t="s">
        <v>107</v>
      </c>
      <c r="C19" s="38"/>
      <c r="D19" s="74"/>
      <c r="E19" s="74"/>
      <c r="F19" s="74"/>
      <c r="G19" s="74"/>
      <c r="H19" s="48"/>
      <c r="I19" s="48"/>
      <c r="J19" s="48"/>
      <c r="K19" s="48"/>
      <c r="L19" s="37" t="s">
        <v>108</v>
      </c>
      <c r="M19" s="48"/>
      <c r="N19" s="90"/>
      <c r="O19" s="90"/>
      <c r="P19" s="90"/>
      <c r="Q19" s="90"/>
    </row>
    <row r="20" spans="2:17" ht="15.75" x14ac:dyDescent="0.25">
      <c r="B20" s="37"/>
      <c r="C20" s="38"/>
      <c r="D20" s="74"/>
      <c r="E20" s="74"/>
      <c r="F20" s="74"/>
      <c r="G20" s="74"/>
      <c r="H20" s="48"/>
      <c r="I20" s="48"/>
      <c r="J20" s="48"/>
      <c r="K20" s="48"/>
      <c r="L20" s="48"/>
      <c r="M20" s="48"/>
      <c r="N20" s="90"/>
      <c r="O20" s="90"/>
      <c r="P20" s="90"/>
      <c r="Q20" s="90"/>
    </row>
    <row r="21" spans="2:17" ht="15.75" customHeight="1" x14ac:dyDescent="0.25">
      <c r="B21" s="119" t="s">
        <v>70</v>
      </c>
      <c r="C21" s="119"/>
      <c r="D21" s="119"/>
      <c r="E21" s="119"/>
      <c r="F21" s="119"/>
      <c r="G21" s="119"/>
      <c r="H21" s="48"/>
      <c r="I21" s="48"/>
      <c r="J21" s="48"/>
      <c r="K21" s="48"/>
      <c r="L21" s="120" t="s">
        <v>70</v>
      </c>
      <c r="M21" s="121"/>
      <c r="N21" s="121"/>
      <c r="O21" s="121"/>
      <c r="P21" s="121"/>
      <c r="Q21" s="122"/>
    </row>
    <row r="22" spans="2:17" ht="45" x14ac:dyDescent="0.25">
      <c r="B22" s="39" t="s">
        <v>71</v>
      </c>
      <c r="C22" s="40" t="s">
        <v>72</v>
      </c>
      <c r="D22" s="91" t="s">
        <v>73</v>
      </c>
      <c r="E22" s="91" t="s">
        <v>74</v>
      </c>
      <c r="F22" s="91" t="s">
        <v>75</v>
      </c>
      <c r="G22" s="91" t="s">
        <v>76</v>
      </c>
      <c r="H22" s="48"/>
      <c r="I22" s="48"/>
      <c r="J22" s="48"/>
      <c r="K22" s="48"/>
      <c r="L22" s="50" t="s">
        <v>71</v>
      </c>
      <c r="M22" s="50" t="s">
        <v>72</v>
      </c>
      <c r="N22" s="104" t="s">
        <v>77</v>
      </c>
      <c r="O22" s="104" t="s">
        <v>78</v>
      </c>
      <c r="P22" s="104" t="s">
        <v>79</v>
      </c>
      <c r="Q22" s="104" t="s">
        <v>80</v>
      </c>
    </row>
    <row r="23" spans="2:17" ht="28.5" x14ac:dyDescent="0.2">
      <c r="B23" s="41" t="s">
        <v>91</v>
      </c>
      <c r="C23" s="42" t="s">
        <v>92</v>
      </c>
      <c r="D23" s="93">
        <v>1.5</v>
      </c>
      <c r="E23" s="82">
        <v>550665</v>
      </c>
      <c r="F23" s="98">
        <v>2273</v>
      </c>
      <c r="G23" s="82">
        <v>369912</v>
      </c>
      <c r="H23" s="48"/>
      <c r="I23" s="48"/>
      <c r="J23" s="48"/>
      <c r="K23" s="48"/>
      <c r="L23" s="43" t="s">
        <v>109</v>
      </c>
      <c r="M23" s="44" t="s">
        <v>84</v>
      </c>
      <c r="N23" s="83">
        <v>1.6</v>
      </c>
      <c r="O23" s="82">
        <v>650857</v>
      </c>
      <c r="P23" s="83">
        <v>542</v>
      </c>
      <c r="Q23" s="84">
        <f>O23/N23</f>
        <v>406785.625</v>
      </c>
    </row>
    <row r="24" spans="2:17" x14ac:dyDescent="0.2">
      <c r="B24" s="41" t="s">
        <v>110</v>
      </c>
      <c r="C24" s="47" t="s">
        <v>111</v>
      </c>
      <c r="D24" s="93">
        <v>0.7</v>
      </c>
      <c r="E24" s="82">
        <v>274392</v>
      </c>
      <c r="F24" s="93">
        <v>508</v>
      </c>
      <c r="G24" s="82">
        <v>394980</v>
      </c>
      <c r="H24" s="48"/>
      <c r="I24" s="48"/>
      <c r="J24" s="48"/>
      <c r="K24" s="48"/>
      <c r="L24" s="45" t="s">
        <v>89</v>
      </c>
      <c r="M24" s="46" t="s">
        <v>90</v>
      </c>
      <c r="N24" s="76">
        <v>0.8</v>
      </c>
      <c r="O24" s="82">
        <v>898697</v>
      </c>
      <c r="P24" s="76">
        <v>520</v>
      </c>
      <c r="Q24" s="84">
        <f t="shared" ref="Q24:Q32" si="2">O24/N24</f>
        <v>1123371.25</v>
      </c>
    </row>
    <row r="25" spans="2:17" x14ac:dyDescent="0.2">
      <c r="B25" s="41" t="s">
        <v>109</v>
      </c>
      <c r="C25" s="47" t="s">
        <v>111</v>
      </c>
      <c r="D25" s="93">
        <v>1.6</v>
      </c>
      <c r="E25" s="82">
        <v>650857</v>
      </c>
      <c r="F25" s="93">
        <v>542</v>
      </c>
      <c r="G25" s="82">
        <v>397470</v>
      </c>
      <c r="H25" s="48"/>
      <c r="I25" s="48"/>
      <c r="J25" s="48"/>
      <c r="K25" s="48"/>
      <c r="L25" s="45" t="s">
        <v>110</v>
      </c>
      <c r="M25" s="46" t="s">
        <v>84</v>
      </c>
      <c r="N25" s="76">
        <v>0.7</v>
      </c>
      <c r="O25" s="82">
        <v>274392</v>
      </c>
      <c r="P25" s="76">
        <v>508</v>
      </c>
      <c r="Q25" s="84">
        <f t="shared" si="2"/>
        <v>391988.57142857148</v>
      </c>
    </row>
    <row r="26" spans="2:17" x14ac:dyDescent="0.2">
      <c r="B26" s="41" t="s">
        <v>112</v>
      </c>
      <c r="C26" s="42" t="s">
        <v>97</v>
      </c>
      <c r="D26" s="93">
        <v>1.4</v>
      </c>
      <c r="E26" s="82">
        <v>625868</v>
      </c>
      <c r="F26" s="93">
        <v>781</v>
      </c>
      <c r="G26" s="82">
        <v>434928</v>
      </c>
      <c r="H26" s="48"/>
      <c r="I26" s="48"/>
      <c r="J26" s="48"/>
      <c r="K26" s="48"/>
      <c r="L26" s="45" t="s">
        <v>101</v>
      </c>
      <c r="M26" s="46" t="s">
        <v>90</v>
      </c>
      <c r="N26" s="76">
        <v>0.8</v>
      </c>
      <c r="O26" s="82">
        <v>798285</v>
      </c>
      <c r="P26" s="78">
        <v>507</v>
      </c>
      <c r="Q26" s="84">
        <f t="shared" si="2"/>
        <v>997856.25</v>
      </c>
    </row>
    <row r="27" spans="2:17" x14ac:dyDescent="0.2">
      <c r="B27" s="41" t="s">
        <v>113</v>
      </c>
      <c r="C27" s="42" t="s">
        <v>97</v>
      </c>
      <c r="D27" s="93">
        <v>2.5</v>
      </c>
      <c r="E27" s="82">
        <v>1105097</v>
      </c>
      <c r="F27" s="93">
        <v>701</v>
      </c>
      <c r="G27" s="82">
        <v>436680</v>
      </c>
      <c r="H27" s="48"/>
      <c r="I27" s="48"/>
      <c r="J27" s="48"/>
      <c r="K27" s="48"/>
      <c r="L27" s="45" t="s">
        <v>114</v>
      </c>
      <c r="M27" s="46" t="s">
        <v>84</v>
      </c>
      <c r="N27" s="76">
        <v>1.1000000000000001</v>
      </c>
      <c r="O27" s="82">
        <v>1124614</v>
      </c>
      <c r="P27" s="76">
        <v>504</v>
      </c>
      <c r="Q27" s="84">
        <f t="shared" si="2"/>
        <v>1022376.3636363635</v>
      </c>
    </row>
    <row r="28" spans="2:17" x14ac:dyDescent="0.2">
      <c r="B28" s="41" t="s">
        <v>115</v>
      </c>
      <c r="C28" s="42" t="s">
        <v>97</v>
      </c>
      <c r="D28" s="93">
        <v>2.7</v>
      </c>
      <c r="E28" s="82">
        <v>1202372</v>
      </c>
      <c r="F28" s="93">
        <v>871</v>
      </c>
      <c r="G28" s="82">
        <v>448722</v>
      </c>
      <c r="H28" s="48"/>
      <c r="I28" s="48"/>
      <c r="J28" s="48"/>
      <c r="K28" s="48"/>
      <c r="L28" s="45" t="s">
        <v>85</v>
      </c>
      <c r="M28" s="46" t="s">
        <v>86</v>
      </c>
      <c r="N28" s="76">
        <v>0.8</v>
      </c>
      <c r="O28" s="82">
        <v>1031783</v>
      </c>
      <c r="P28" s="76">
        <v>486</v>
      </c>
      <c r="Q28" s="84">
        <f t="shared" si="2"/>
        <v>1289728.75</v>
      </c>
    </row>
    <row r="29" spans="2:17" x14ac:dyDescent="0.2">
      <c r="B29" s="41" t="s">
        <v>116</v>
      </c>
      <c r="C29" s="42" t="s">
        <v>84</v>
      </c>
      <c r="D29" s="93">
        <v>0.5</v>
      </c>
      <c r="E29" s="82">
        <v>225950</v>
      </c>
      <c r="F29" s="93">
        <v>484</v>
      </c>
      <c r="G29" s="82">
        <v>455350</v>
      </c>
      <c r="H29" s="48"/>
      <c r="I29" s="48"/>
      <c r="J29" s="48"/>
      <c r="K29" s="48"/>
      <c r="L29" s="45" t="s">
        <v>117</v>
      </c>
      <c r="M29" s="46" t="s">
        <v>86</v>
      </c>
      <c r="N29" s="76">
        <v>0.2</v>
      </c>
      <c r="O29" s="82">
        <v>124935</v>
      </c>
      <c r="P29" s="76">
        <v>485</v>
      </c>
      <c r="Q29" s="84">
        <f t="shared" si="2"/>
        <v>624675</v>
      </c>
    </row>
    <row r="30" spans="2:17" x14ac:dyDescent="0.2">
      <c r="B30" s="41" t="s">
        <v>102</v>
      </c>
      <c r="C30" s="42" t="s">
        <v>97</v>
      </c>
      <c r="D30" s="93">
        <v>3.2</v>
      </c>
      <c r="E30" s="82">
        <v>1594532</v>
      </c>
      <c r="F30" s="98">
        <v>1037</v>
      </c>
      <c r="G30" s="82">
        <v>494370</v>
      </c>
      <c r="H30" s="48"/>
      <c r="I30" s="48"/>
      <c r="J30" s="48"/>
      <c r="K30" s="48"/>
      <c r="L30" s="45" t="s">
        <v>116</v>
      </c>
      <c r="M30" s="46" t="s">
        <v>97</v>
      </c>
      <c r="N30" s="76">
        <v>0.5</v>
      </c>
      <c r="O30" s="82">
        <v>225950</v>
      </c>
      <c r="P30" s="76">
        <v>484</v>
      </c>
      <c r="Q30" s="84">
        <f t="shared" si="2"/>
        <v>451900</v>
      </c>
    </row>
    <row r="31" spans="2:17" x14ac:dyDescent="0.2">
      <c r="B31" s="41" t="s">
        <v>118</v>
      </c>
      <c r="C31" s="42" t="s">
        <v>119</v>
      </c>
      <c r="D31" s="93">
        <v>0.2</v>
      </c>
      <c r="E31" s="82">
        <v>98901</v>
      </c>
      <c r="F31" s="93">
        <v>308</v>
      </c>
      <c r="G31" s="82">
        <v>498279</v>
      </c>
      <c r="H31" s="48"/>
      <c r="I31" s="48"/>
      <c r="J31" s="48"/>
      <c r="K31" s="48"/>
      <c r="L31" s="45" t="s">
        <v>98</v>
      </c>
      <c r="M31" s="46" t="s">
        <v>99</v>
      </c>
      <c r="N31" s="76">
        <v>0.3</v>
      </c>
      <c r="O31" s="82">
        <v>361403</v>
      </c>
      <c r="P31" s="76">
        <v>308</v>
      </c>
      <c r="Q31" s="84">
        <f t="shared" si="2"/>
        <v>1204676.6666666667</v>
      </c>
    </row>
    <row r="32" spans="2:17" x14ac:dyDescent="0.2">
      <c r="B32" s="41" t="s">
        <v>117</v>
      </c>
      <c r="C32" s="42" t="s">
        <v>86</v>
      </c>
      <c r="D32" s="93">
        <v>0.2</v>
      </c>
      <c r="E32" s="82">
        <v>124935</v>
      </c>
      <c r="F32" s="93">
        <v>485</v>
      </c>
      <c r="G32" s="82">
        <v>503556</v>
      </c>
      <c r="H32" s="48"/>
      <c r="I32" s="48"/>
      <c r="J32" s="48"/>
      <c r="K32" s="48"/>
      <c r="L32" s="45" t="s">
        <v>118</v>
      </c>
      <c r="M32" s="46" t="s">
        <v>119</v>
      </c>
      <c r="N32" s="76">
        <v>0.2</v>
      </c>
      <c r="O32" s="82">
        <v>98901</v>
      </c>
      <c r="P32" s="76">
        <v>212</v>
      </c>
      <c r="Q32" s="84">
        <f t="shared" si="2"/>
        <v>494505</v>
      </c>
    </row>
  </sheetData>
  <mergeCells count="4">
    <mergeCell ref="B6:G6"/>
    <mergeCell ref="B21:G21"/>
    <mergeCell ref="L6:Q6"/>
    <mergeCell ref="L21:Q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FDE2-87A9-4FC5-8B30-C5DD40F76C8D}">
  <dimension ref="B1:Q20"/>
  <sheetViews>
    <sheetView workbookViewId="0"/>
  </sheetViews>
  <sheetFormatPr defaultRowHeight="15" x14ac:dyDescent="0.2"/>
  <cols>
    <col min="2" max="2" width="20.88671875" customWidth="1"/>
    <col min="3" max="3" width="13.5546875" customWidth="1"/>
    <col min="11" max="11" width="25.5546875" customWidth="1"/>
    <col min="12" max="16" width="11.88671875" customWidth="1"/>
  </cols>
  <sheetData>
    <row r="1" spans="2:17" ht="15.75" x14ac:dyDescent="0.25">
      <c r="B1" s="114" t="s">
        <v>65</v>
      </c>
    </row>
    <row r="3" spans="2:17" x14ac:dyDescent="0.2">
      <c r="B3" t="s">
        <v>66</v>
      </c>
      <c r="K3" t="s">
        <v>67</v>
      </c>
    </row>
    <row r="4" spans="2:17" ht="15.75" x14ac:dyDescent="0.25">
      <c r="B4" s="23" t="s">
        <v>68</v>
      </c>
      <c r="C4" s="24"/>
      <c r="D4" s="24"/>
      <c r="E4" s="24"/>
      <c r="F4" s="24"/>
      <c r="G4" s="24"/>
      <c r="K4" s="23" t="s">
        <v>69</v>
      </c>
    </row>
    <row r="5" spans="2:17" ht="15.75" x14ac:dyDescent="0.25">
      <c r="B5" s="24"/>
      <c r="C5" s="24"/>
      <c r="D5" s="24"/>
      <c r="E5" s="24"/>
      <c r="F5" s="24"/>
      <c r="G5" s="24"/>
    </row>
    <row r="6" spans="2:17" ht="15.75" customHeight="1" x14ac:dyDescent="0.25">
      <c r="B6" s="123" t="s">
        <v>70</v>
      </c>
      <c r="C6" s="124"/>
      <c r="D6" s="124"/>
      <c r="E6" s="124"/>
      <c r="F6" s="124"/>
      <c r="G6" s="125"/>
      <c r="K6" s="126" t="s">
        <v>70</v>
      </c>
      <c r="L6" s="126"/>
      <c r="M6" s="126"/>
      <c r="N6" s="126"/>
      <c r="O6" s="126"/>
      <c r="P6" s="126"/>
      <c r="Q6" s="126"/>
    </row>
    <row r="7" spans="2:17" ht="63" x14ac:dyDescent="0.25">
      <c r="B7" s="25" t="s">
        <v>71</v>
      </c>
      <c r="C7" s="26" t="s">
        <v>72</v>
      </c>
      <c r="D7" s="26" t="s">
        <v>73</v>
      </c>
      <c r="E7" s="26" t="s">
        <v>74</v>
      </c>
      <c r="F7" s="26" t="s">
        <v>75</v>
      </c>
      <c r="G7" s="26" t="s">
        <v>76</v>
      </c>
      <c r="K7" s="115" t="s">
        <v>71</v>
      </c>
      <c r="L7" s="115" t="s">
        <v>72</v>
      </c>
      <c r="M7" s="115" t="s">
        <v>77</v>
      </c>
      <c r="N7" s="115" t="s">
        <v>78</v>
      </c>
      <c r="O7" s="115" t="s">
        <v>79</v>
      </c>
      <c r="P7" s="116" t="s">
        <v>80</v>
      </c>
      <c r="Q7" s="104" t="s">
        <v>120</v>
      </c>
    </row>
    <row r="8" spans="2:17" ht="15.75" x14ac:dyDescent="0.25">
      <c r="B8" s="27" t="s">
        <v>121</v>
      </c>
      <c r="C8" s="28" t="s">
        <v>122</v>
      </c>
      <c r="D8" s="28">
        <v>1.7</v>
      </c>
      <c r="E8" s="29">
        <v>2030464</v>
      </c>
      <c r="F8" s="30">
        <v>1573</v>
      </c>
      <c r="G8" s="29">
        <v>1169122</v>
      </c>
      <c r="K8" s="27" t="s">
        <v>121</v>
      </c>
      <c r="L8" s="28" t="s">
        <v>122</v>
      </c>
      <c r="M8" s="28">
        <v>1.7</v>
      </c>
      <c r="N8" s="29">
        <v>2030464</v>
      </c>
      <c r="O8" s="30">
        <v>1573</v>
      </c>
      <c r="P8" s="29">
        <v>1169122</v>
      </c>
      <c r="Q8" s="103">
        <f>O8/M8</f>
        <v>925.2941176470589</v>
      </c>
    </row>
    <row r="9" spans="2:17" ht="30" x14ac:dyDescent="0.25">
      <c r="B9" s="27" t="s">
        <v>123</v>
      </c>
      <c r="C9" s="33" t="s">
        <v>124</v>
      </c>
      <c r="D9" s="28">
        <v>0.9</v>
      </c>
      <c r="E9" s="29">
        <v>697445</v>
      </c>
      <c r="F9" s="27">
        <v>1428</v>
      </c>
      <c r="G9" s="29">
        <v>780854</v>
      </c>
      <c r="K9" s="27" t="s">
        <v>123</v>
      </c>
      <c r="L9" s="33" t="s">
        <v>124</v>
      </c>
      <c r="M9" s="28">
        <v>0.9</v>
      </c>
      <c r="N9" s="29">
        <v>697445</v>
      </c>
      <c r="O9" s="27">
        <v>1428</v>
      </c>
      <c r="P9" s="29">
        <v>780854</v>
      </c>
      <c r="Q9" s="100">
        <f t="shared" ref="Q9:Q11" si="0">O9/M9</f>
        <v>1586.6666666666665</v>
      </c>
    </row>
    <row r="10" spans="2:17" ht="15.75" x14ac:dyDescent="0.25">
      <c r="B10" s="27" t="s">
        <v>125</v>
      </c>
      <c r="C10" s="28" t="s">
        <v>126</v>
      </c>
      <c r="D10" s="28">
        <v>0.6</v>
      </c>
      <c r="E10" s="29">
        <v>447565</v>
      </c>
      <c r="F10" s="27">
        <v>516</v>
      </c>
      <c r="G10" s="29">
        <v>751636</v>
      </c>
      <c r="K10" s="27" t="s">
        <v>125</v>
      </c>
      <c r="L10" s="28" t="s">
        <v>126</v>
      </c>
      <c r="M10" s="28">
        <v>0.6</v>
      </c>
      <c r="N10" s="29">
        <v>447565</v>
      </c>
      <c r="O10" s="27">
        <v>516</v>
      </c>
      <c r="P10" s="29">
        <v>751636</v>
      </c>
      <c r="Q10" s="100">
        <f t="shared" si="0"/>
        <v>860</v>
      </c>
    </row>
    <row r="11" spans="2:17" ht="15.75" x14ac:dyDescent="0.25">
      <c r="B11" s="27" t="s">
        <v>127</v>
      </c>
      <c r="C11" s="28" t="s">
        <v>84</v>
      </c>
      <c r="D11" s="28">
        <v>0.1</v>
      </c>
      <c r="E11" s="29">
        <v>50533</v>
      </c>
      <c r="F11" s="27">
        <v>212</v>
      </c>
      <c r="G11" s="29">
        <v>339459</v>
      </c>
      <c r="K11" s="27" t="s">
        <v>127</v>
      </c>
      <c r="L11" s="28" t="s">
        <v>84</v>
      </c>
      <c r="M11" s="28">
        <v>0.1</v>
      </c>
      <c r="N11" s="29">
        <v>50533</v>
      </c>
      <c r="O11" s="27">
        <v>212</v>
      </c>
      <c r="P11" s="29">
        <v>339459</v>
      </c>
      <c r="Q11" s="100">
        <f t="shared" si="0"/>
        <v>2120</v>
      </c>
    </row>
    <row r="13" spans="2:17" ht="15.75" x14ac:dyDescent="0.25">
      <c r="B13" s="23" t="s">
        <v>128</v>
      </c>
      <c r="C13" s="24"/>
      <c r="D13" s="24"/>
      <c r="E13" s="24"/>
      <c r="F13" s="24"/>
      <c r="G13" s="24"/>
      <c r="K13" s="23" t="s">
        <v>108</v>
      </c>
    </row>
    <row r="14" spans="2:17" ht="15.75" x14ac:dyDescent="0.25">
      <c r="B14" s="24"/>
      <c r="C14" s="24"/>
      <c r="D14" s="24"/>
      <c r="E14" s="24"/>
      <c r="F14" s="24"/>
      <c r="G14" s="24"/>
    </row>
    <row r="15" spans="2:17" ht="15.75" x14ac:dyDescent="0.25">
      <c r="B15" s="123" t="s">
        <v>70</v>
      </c>
      <c r="C15" s="124"/>
      <c r="D15" s="124"/>
      <c r="E15" s="124"/>
      <c r="F15" s="124"/>
      <c r="G15" s="125"/>
      <c r="K15" s="127" t="s">
        <v>70</v>
      </c>
      <c r="L15" s="128"/>
      <c r="M15" s="128"/>
      <c r="N15" s="128"/>
      <c r="O15" s="128"/>
      <c r="P15" s="128"/>
      <c r="Q15" s="129"/>
    </row>
    <row r="16" spans="2:17" ht="63" x14ac:dyDescent="0.25">
      <c r="B16" s="25" t="s">
        <v>71</v>
      </c>
      <c r="C16" s="26" t="s">
        <v>72</v>
      </c>
      <c r="D16" s="26" t="s">
        <v>73</v>
      </c>
      <c r="E16" s="26" t="s">
        <v>74</v>
      </c>
      <c r="F16" s="26" t="s">
        <v>75</v>
      </c>
      <c r="G16" s="26" t="s">
        <v>76</v>
      </c>
      <c r="K16" s="115" t="s">
        <v>71</v>
      </c>
      <c r="L16" s="115" t="s">
        <v>72</v>
      </c>
      <c r="M16" s="115" t="s">
        <v>77</v>
      </c>
      <c r="N16" s="115" t="s">
        <v>78</v>
      </c>
      <c r="O16" s="115" t="s">
        <v>79</v>
      </c>
      <c r="P16" s="115" t="s">
        <v>80</v>
      </c>
      <c r="Q16" s="104" t="s">
        <v>120</v>
      </c>
    </row>
    <row r="17" spans="2:17" ht="15.75" x14ac:dyDescent="0.25">
      <c r="B17" s="30" t="s">
        <v>127</v>
      </c>
      <c r="C17" s="31" t="s">
        <v>84</v>
      </c>
      <c r="D17" s="31">
        <v>0.1</v>
      </c>
      <c r="E17" s="32">
        <v>50533</v>
      </c>
      <c r="F17" s="30">
        <v>212</v>
      </c>
      <c r="G17" s="32">
        <v>339459</v>
      </c>
      <c r="K17" s="34" t="s">
        <v>127</v>
      </c>
      <c r="L17" s="34" t="s">
        <v>84</v>
      </c>
      <c r="M17" s="34">
        <v>0.1</v>
      </c>
      <c r="N17" s="35">
        <v>50533</v>
      </c>
      <c r="O17" s="34">
        <v>212</v>
      </c>
      <c r="P17" s="35">
        <v>339459</v>
      </c>
      <c r="Q17" s="103">
        <f>O17/M17</f>
        <v>2120</v>
      </c>
    </row>
    <row r="18" spans="2:17" ht="15.75" x14ac:dyDescent="0.25">
      <c r="B18" s="27" t="s">
        <v>125</v>
      </c>
      <c r="C18" s="28" t="s">
        <v>126</v>
      </c>
      <c r="D18" s="28">
        <v>0.6</v>
      </c>
      <c r="E18" s="29">
        <v>447565</v>
      </c>
      <c r="F18" s="27">
        <v>516</v>
      </c>
      <c r="G18" s="29">
        <v>751636</v>
      </c>
      <c r="K18" s="34" t="s">
        <v>125</v>
      </c>
      <c r="L18" s="34" t="s">
        <v>126</v>
      </c>
      <c r="M18" s="34">
        <v>0.6</v>
      </c>
      <c r="N18" s="35">
        <v>447565</v>
      </c>
      <c r="O18" s="34">
        <v>516</v>
      </c>
      <c r="P18" s="35">
        <v>751636</v>
      </c>
      <c r="Q18" s="103">
        <f t="shared" ref="Q18:Q20" si="1">O18/M18</f>
        <v>860</v>
      </c>
    </row>
    <row r="19" spans="2:17" ht="30" x14ac:dyDescent="0.25">
      <c r="B19" s="27" t="s">
        <v>123</v>
      </c>
      <c r="C19" s="33" t="s">
        <v>124</v>
      </c>
      <c r="D19" s="28">
        <v>0.9</v>
      </c>
      <c r="E19" s="29">
        <v>697445</v>
      </c>
      <c r="F19" s="27">
        <v>1428</v>
      </c>
      <c r="G19" s="29">
        <v>780854</v>
      </c>
      <c r="K19" s="34" t="s">
        <v>123</v>
      </c>
      <c r="L19" s="36" t="s">
        <v>124</v>
      </c>
      <c r="M19" s="34">
        <v>0.9</v>
      </c>
      <c r="N19" s="35">
        <v>697445</v>
      </c>
      <c r="O19" s="34">
        <v>1428</v>
      </c>
      <c r="P19" s="35">
        <v>780854</v>
      </c>
      <c r="Q19" s="103">
        <f t="shared" si="1"/>
        <v>1586.6666666666665</v>
      </c>
    </row>
    <row r="20" spans="2:17" ht="15.75" x14ac:dyDescent="0.25">
      <c r="B20" s="27" t="s">
        <v>121</v>
      </c>
      <c r="C20" s="28" t="s">
        <v>122</v>
      </c>
      <c r="D20" s="28">
        <v>1.7</v>
      </c>
      <c r="E20" s="29">
        <v>2030464</v>
      </c>
      <c r="F20" s="27">
        <v>1573</v>
      </c>
      <c r="G20" s="29">
        <v>1169122</v>
      </c>
      <c r="K20" s="34" t="s">
        <v>121</v>
      </c>
      <c r="L20" s="34" t="s">
        <v>122</v>
      </c>
      <c r="M20" s="34">
        <v>1.7</v>
      </c>
      <c r="N20" s="35">
        <v>2030464</v>
      </c>
      <c r="O20" s="34">
        <v>1573</v>
      </c>
      <c r="P20" s="35">
        <v>1169122</v>
      </c>
      <c r="Q20" s="103">
        <f t="shared" si="1"/>
        <v>925.2941176470589</v>
      </c>
    </row>
  </sheetData>
  <mergeCells count="4">
    <mergeCell ref="B6:G6"/>
    <mergeCell ref="B15:G15"/>
    <mergeCell ref="K6:Q6"/>
    <mergeCell ref="K15:Q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2FF1-1F8D-4B96-8026-0AD6A3D20590}">
  <dimension ref="A2:F16"/>
  <sheetViews>
    <sheetView workbookViewId="0"/>
  </sheetViews>
  <sheetFormatPr defaultRowHeight="15" x14ac:dyDescent="0.2"/>
  <cols>
    <col min="3" max="3" width="17.6640625" customWidth="1"/>
    <col min="4" max="4" width="15.88671875" customWidth="1"/>
    <col min="5" max="5" width="12.44140625" customWidth="1"/>
    <col min="6" max="7" width="15.5546875" customWidth="1"/>
  </cols>
  <sheetData>
    <row r="2" spans="1:6" ht="30" x14ac:dyDescent="0.25">
      <c r="A2" s="51" t="s">
        <v>71</v>
      </c>
      <c r="B2" s="52" t="s">
        <v>72</v>
      </c>
      <c r="C2" s="52" t="s">
        <v>129</v>
      </c>
      <c r="D2" s="52" t="s">
        <v>130</v>
      </c>
      <c r="E2" s="52" t="s">
        <v>131</v>
      </c>
      <c r="F2" s="53" t="s">
        <v>132</v>
      </c>
    </row>
    <row r="3" spans="1:6" ht="30" x14ac:dyDescent="0.2">
      <c r="A3" s="54" t="s">
        <v>133</v>
      </c>
      <c r="B3" s="55"/>
      <c r="C3" s="55"/>
      <c r="D3" s="55"/>
      <c r="E3" s="55"/>
      <c r="F3" s="56"/>
    </row>
    <row r="4" spans="1:6" x14ac:dyDescent="0.2">
      <c r="A4" s="57" t="s">
        <v>134</v>
      </c>
      <c r="B4" t="s">
        <v>135</v>
      </c>
      <c r="C4">
        <v>0.28999999999999998</v>
      </c>
      <c r="D4" s="58">
        <v>4635</v>
      </c>
      <c r="E4" s="59">
        <f>973/C4</f>
        <v>3355.1724137931037</v>
      </c>
      <c r="F4" s="60">
        <f t="shared" ref="F4:F9" si="0">D4/C4</f>
        <v>15982.758620689656</v>
      </c>
    </row>
    <row r="5" spans="1:6" x14ac:dyDescent="0.2">
      <c r="A5" s="57" t="s">
        <v>136</v>
      </c>
      <c r="B5" t="s">
        <v>135</v>
      </c>
      <c r="C5">
        <v>8.18</v>
      </c>
      <c r="D5" s="58">
        <v>14372</v>
      </c>
      <c r="E5" s="59">
        <f>3308/C5</f>
        <v>404.40097799511005</v>
      </c>
      <c r="F5" s="60">
        <f t="shared" si="0"/>
        <v>1756.9682151589243</v>
      </c>
    </row>
    <row r="6" spans="1:6" x14ac:dyDescent="0.2">
      <c r="A6" s="57" t="s">
        <v>137</v>
      </c>
      <c r="B6" t="s">
        <v>135</v>
      </c>
      <c r="C6">
        <v>4.7699999999999996</v>
      </c>
      <c r="D6" s="58">
        <v>15975</v>
      </c>
      <c r="E6" s="59">
        <f>2855/C6</f>
        <v>598.53249475890993</v>
      </c>
      <c r="F6" s="60">
        <f t="shared" si="0"/>
        <v>3349.0566037735853</v>
      </c>
    </row>
    <row r="7" spans="1:6" x14ac:dyDescent="0.2">
      <c r="A7" s="57" t="s">
        <v>138</v>
      </c>
      <c r="B7" t="s">
        <v>135</v>
      </c>
      <c r="C7">
        <v>5.87</v>
      </c>
      <c r="D7" s="58">
        <v>23929</v>
      </c>
      <c r="E7" s="59">
        <f>2953/C7</f>
        <v>503.06643952299828</v>
      </c>
      <c r="F7" s="60">
        <f t="shared" si="0"/>
        <v>4076.4906303236799</v>
      </c>
    </row>
    <row r="8" spans="1:6" x14ac:dyDescent="0.2">
      <c r="A8" s="57" t="s">
        <v>139</v>
      </c>
      <c r="B8" t="s">
        <v>140</v>
      </c>
      <c r="C8">
        <v>6.38</v>
      </c>
      <c r="D8" s="58">
        <v>23465</v>
      </c>
      <c r="E8" s="59">
        <f>1633/C8</f>
        <v>255.95611285266457</v>
      </c>
      <c r="F8" s="60">
        <f t="shared" si="0"/>
        <v>3677.8996865203762</v>
      </c>
    </row>
    <row r="9" spans="1:6" x14ac:dyDescent="0.2">
      <c r="A9" s="57" t="s">
        <v>141</v>
      </c>
      <c r="B9" t="s">
        <v>140</v>
      </c>
      <c r="C9">
        <v>1.67</v>
      </c>
      <c r="D9" s="58">
        <v>2703</v>
      </c>
      <c r="E9" s="59">
        <f>1172/C9</f>
        <v>701.79640718562882</v>
      </c>
      <c r="F9" s="60">
        <f t="shared" si="0"/>
        <v>1618.5628742514971</v>
      </c>
    </row>
    <row r="10" spans="1:6" ht="15.75" x14ac:dyDescent="0.25">
      <c r="A10" s="57"/>
      <c r="D10" s="61" t="s">
        <v>142</v>
      </c>
      <c r="E10" s="62">
        <f>AVERAGE(E4:E9)</f>
        <v>969.82080768473588</v>
      </c>
      <c r="F10" s="63">
        <f>AVERAGE(F4:F9)</f>
        <v>5076.9561051196197</v>
      </c>
    </row>
    <row r="11" spans="1:6" x14ac:dyDescent="0.2">
      <c r="A11" s="57"/>
      <c r="F11" s="64"/>
    </row>
    <row r="12" spans="1:6" x14ac:dyDescent="0.2">
      <c r="A12" s="65" t="s">
        <v>143</v>
      </c>
      <c r="B12" s="66"/>
      <c r="C12" s="66"/>
      <c r="D12" s="66"/>
      <c r="E12" s="66"/>
      <c r="F12" s="67"/>
    </row>
    <row r="13" spans="1:6" x14ac:dyDescent="0.2">
      <c r="A13" s="57" t="s">
        <v>144</v>
      </c>
      <c r="B13" t="s">
        <v>145</v>
      </c>
      <c r="C13">
        <v>0.3</v>
      </c>
      <c r="D13" s="58">
        <v>1008</v>
      </c>
      <c r="E13" s="59">
        <f>1594/C13</f>
        <v>5313.3333333333339</v>
      </c>
      <c r="F13" s="60">
        <f>D13/C13</f>
        <v>3360</v>
      </c>
    </row>
    <row r="14" spans="1:6" x14ac:dyDescent="0.2">
      <c r="A14" s="57" t="s">
        <v>146</v>
      </c>
      <c r="B14" t="s">
        <v>145</v>
      </c>
      <c r="C14">
        <v>0.1</v>
      </c>
      <c r="D14" s="58">
        <v>1290</v>
      </c>
      <c r="E14" s="59">
        <f>1419/C14</f>
        <v>14190</v>
      </c>
      <c r="F14" s="60">
        <f>D14/C14</f>
        <v>12900</v>
      </c>
    </row>
    <row r="15" spans="1:6" ht="15.75" x14ac:dyDescent="0.25">
      <c r="A15" s="57"/>
      <c r="D15" s="61" t="s">
        <v>142</v>
      </c>
      <c r="E15" s="62">
        <f>AVERAGE(E13:E14)</f>
        <v>9751.6666666666679</v>
      </c>
      <c r="F15" s="63">
        <f>AVERAGE(F13:F14)</f>
        <v>8130</v>
      </c>
    </row>
    <row r="16" spans="1:6" x14ac:dyDescent="0.2">
      <c r="A16" s="68"/>
      <c r="B16" s="69"/>
      <c r="C16" s="69"/>
      <c r="D16" s="69"/>
      <c r="E16" s="69"/>
      <c r="F16" s="7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2812-1AE1-4664-A0E0-BC1AFDB1F6E0}">
  <dimension ref="B1:Q32"/>
  <sheetViews>
    <sheetView workbookViewId="0"/>
  </sheetViews>
  <sheetFormatPr defaultRowHeight="15" x14ac:dyDescent="0.2"/>
  <cols>
    <col min="2" max="2" width="19.44140625" customWidth="1"/>
    <col min="3" max="3" width="15.33203125" style="105" customWidth="1"/>
    <col min="4" max="4" width="8.88671875" style="3"/>
    <col min="5" max="5" width="14.109375" style="3" customWidth="1"/>
    <col min="6" max="6" width="8.88671875" style="3"/>
    <col min="7" max="7" width="11.88671875" style="3" customWidth="1"/>
    <col min="12" max="12" width="22.21875" customWidth="1"/>
    <col min="13" max="13" width="18.88671875" style="105" customWidth="1"/>
    <col min="14" max="14" width="13.77734375" style="3" customWidth="1"/>
    <col min="15" max="15" width="13.33203125" style="3" customWidth="1"/>
    <col min="16" max="16" width="11.88671875" style="3" customWidth="1"/>
    <col min="17" max="17" width="13.5546875" style="3" customWidth="1"/>
  </cols>
  <sheetData>
    <row r="1" spans="2:17" ht="15.75" x14ac:dyDescent="0.25">
      <c r="B1" s="114" t="s">
        <v>65</v>
      </c>
    </row>
    <row r="3" spans="2:17" x14ac:dyDescent="0.2">
      <c r="B3" s="48" t="s">
        <v>66</v>
      </c>
      <c r="L3" s="48" t="s">
        <v>67</v>
      </c>
    </row>
    <row r="4" spans="2:17" ht="15.75" x14ac:dyDescent="0.25">
      <c r="B4" s="37" t="s">
        <v>68</v>
      </c>
      <c r="L4" s="37" t="s">
        <v>69</v>
      </c>
      <c r="M4" s="109"/>
      <c r="N4" s="73"/>
      <c r="O4" s="74"/>
      <c r="P4" s="74"/>
      <c r="Q4" s="74"/>
    </row>
    <row r="5" spans="2:17" x14ac:dyDescent="0.2">
      <c r="L5" s="38"/>
      <c r="M5" s="110"/>
      <c r="N5" s="74"/>
      <c r="O5" s="74"/>
      <c r="P5" s="74"/>
      <c r="Q5" s="74"/>
    </row>
    <row r="6" spans="2:17" ht="15.75" customHeight="1" x14ac:dyDescent="0.25">
      <c r="B6" s="123" t="s">
        <v>70</v>
      </c>
      <c r="C6" s="124"/>
      <c r="D6" s="124"/>
      <c r="E6" s="124"/>
      <c r="F6" s="124"/>
      <c r="G6" s="125"/>
      <c r="L6" s="123" t="s">
        <v>70</v>
      </c>
      <c r="M6" s="124"/>
      <c r="N6" s="124"/>
      <c r="O6" s="124"/>
      <c r="P6" s="124"/>
      <c r="Q6" s="125"/>
    </row>
    <row r="7" spans="2:17" ht="45" x14ac:dyDescent="0.25">
      <c r="B7" s="25" t="s">
        <v>71</v>
      </c>
      <c r="C7" s="106" t="s">
        <v>72</v>
      </c>
      <c r="D7" s="85" t="s">
        <v>147</v>
      </c>
      <c r="E7" s="85" t="s">
        <v>74</v>
      </c>
      <c r="F7" s="85" t="s">
        <v>148</v>
      </c>
      <c r="G7" s="85" t="s">
        <v>76</v>
      </c>
      <c r="L7" s="72" t="s">
        <v>71</v>
      </c>
      <c r="M7" s="111" t="s">
        <v>72</v>
      </c>
      <c r="N7" s="75" t="s">
        <v>77</v>
      </c>
      <c r="O7" s="75" t="s">
        <v>78</v>
      </c>
      <c r="P7" s="75" t="s">
        <v>79</v>
      </c>
      <c r="Q7" s="75" t="s">
        <v>80</v>
      </c>
    </row>
    <row r="8" spans="2:17" ht="15.75" x14ac:dyDescent="0.25">
      <c r="B8" s="27" t="s">
        <v>149</v>
      </c>
      <c r="C8" s="107" t="s">
        <v>90</v>
      </c>
      <c r="D8" s="86">
        <v>0.14000000000000001</v>
      </c>
      <c r="E8" s="87">
        <v>667268</v>
      </c>
      <c r="F8" s="86">
        <v>724</v>
      </c>
      <c r="G8" s="87">
        <v>4766201</v>
      </c>
      <c r="L8" s="71" t="s">
        <v>150</v>
      </c>
      <c r="M8" s="112" t="s">
        <v>151</v>
      </c>
      <c r="N8" s="76">
        <v>6.07</v>
      </c>
      <c r="O8" s="77">
        <v>19572677.469999999</v>
      </c>
      <c r="P8" s="78">
        <v>1270</v>
      </c>
      <c r="Q8" s="79">
        <v>3240510</v>
      </c>
    </row>
    <row r="9" spans="2:17" ht="15.75" x14ac:dyDescent="0.25">
      <c r="B9" s="27" t="s">
        <v>152</v>
      </c>
      <c r="C9" s="107" t="s">
        <v>153</v>
      </c>
      <c r="D9" s="86">
        <v>0.2</v>
      </c>
      <c r="E9" s="87">
        <v>781376</v>
      </c>
      <c r="F9" s="86">
        <v>1173</v>
      </c>
      <c r="G9" s="87">
        <v>3906881</v>
      </c>
      <c r="L9" s="71" t="s">
        <v>154</v>
      </c>
      <c r="M9" s="112" t="s">
        <v>155</v>
      </c>
      <c r="N9" s="80">
        <v>10.15</v>
      </c>
      <c r="O9" s="81">
        <v>7421372</v>
      </c>
      <c r="P9" s="78">
        <v>1205</v>
      </c>
      <c r="Q9" s="79">
        <v>731170</v>
      </c>
    </row>
    <row r="10" spans="2:17" ht="30" x14ac:dyDescent="0.25">
      <c r="B10" s="27" t="s">
        <v>150</v>
      </c>
      <c r="C10" s="107" t="s">
        <v>151</v>
      </c>
      <c r="D10" s="86">
        <v>6.04</v>
      </c>
      <c r="E10" s="87">
        <v>19572677</v>
      </c>
      <c r="F10" s="86">
        <v>1270</v>
      </c>
      <c r="G10" s="87">
        <v>3240510</v>
      </c>
      <c r="L10" s="71" t="s">
        <v>152</v>
      </c>
      <c r="M10" s="112" t="s">
        <v>153</v>
      </c>
      <c r="N10" s="76">
        <v>0.2</v>
      </c>
      <c r="O10" s="82">
        <v>781376</v>
      </c>
      <c r="P10" s="78">
        <v>1173</v>
      </c>
      <c r="Q10" s="79">
        <v>3906881</v>
      </c>
    </row>
    <row r="11" spans="2:17" ht="15.75" x14ac:dyDescent="0.25">
      <c r="B11" s="27" t="s">
        <v>156</v>
      </c>
      <c r="C11" s="107" t="s">
        <v>84</v>
      </c>
      <c r="D11" s="86">
        <v>1.38</v>
      </c>
      <c r="E11" s="87">
        <v>4282244</v>
      </c>
      <c r="F11" s="86">
        <v>823</v>
      </c>
      <c r="G11" s="87">
        <v>3103075</v>
      </c>
      <c r="L11" s="71" t="s">
        <v>157</v>
      </c>
      <c r="M11" s="112" t="s">
        <v>86</v>
      </c>
      <c r="N11" s="76">
        <v>2.3199999999999998</v>
      </c>
      <c r="O11" s="82">
        <v>6896924</v>
      </c>
      <c r="P11" s="76">
        <v>933</v>
      </c>
      <c r="Q11" s="79">
        <v>2972812</v>
      </c>
    </row>
    <row r="12" spans="2:17" ht="15.75" x14ac:dyDescent="0.25">
      <c r="B12" s="27" t="s">
        <v>157</v>
      </c>
      <c r="C12" s="107" t="s">
        <v>86</v>
      </c>
      <c r="D12" s="86">
        <v>2.3199999999999998</v>
      </c>
      <c r="E12" s="87">
        <v>6896924</v>
      </c>
      <c r="F12" s="86">
        <v>933</v>
      </c>
      <c r="G12" s="87">
        <v>2972812</v>
      </c>
      <c r="L12" s="71" t="s">
        <v>158</v>
      </c>
      <c r="M12" s="112" t="s">
        <v>90</v>
      </c>
      <c r="N12" s="76">
        <v>1.59</v>
      </c>
      <c r="O12" s="82">
        <v>1838876</v>
      </c>
      <c r="P12" s="76">
        <v>823</v>
      </c>
      <c r="Q12" s="79">
        <v>1156526</v>
      </c>
    </row>
    <row r="13" spans="2:17" ht="15.75" x14ac:dyDescent="0.25">
      <c r="B13" s="27" t="s">
        <v>159</v>
      </c>
      <c r="C13" s="107" t="s">
        <v>160</v>
      </c>
      <c r="D13" s="86">
        <v>1.97</v>
      </c>
      <c r="E13" s="87">
        <v>4576071</v>
      </c>
      <c r="F13" s="86">
        <v>462</v>
      </c>
      <c r="G13" s="87">
        <v>2322879</v>
      </c>
      <c r="L13" s="71" t="s">
        <v>161</v>
      </c>
      <c r="M13" s="112" t="s">
        <v>90</v>
      </c>
      <c r="N13" s="76">
        <v>3.56</v>
      </c>
      <c r="O13" s="82">
        <v>3099711</v>
      </c>
      <c r="P13" s="76">
        <v>816</v>
      </c>
      <c r="Q13" s="79">
        <v>870705</v>
      </c>
    </row>
    <row r="14" spans="2:17" ht="15.75" x14ac:dyDescent="0.25">
      <c r="B14" s="27" t="s">
        <v>162</v>
      </c>
      <c r="C14" s="107" t="s">
        <v>86</v>
      </c>
      <c r="D14" s="86">
        <v>5.73</v>
      </c>
      <c r="E14" s="87">
        <v>11958979</v>
      </c>
      <c r="F14" s="88">
        <v>532</v>
      </c>
      <c r="G14" s="87">
        <v>2087082</v>
      </c>
      <c r="L14" s="71" t="s">
        <v>163</v>
      </c>
      <c r="M14" s="112" t="s">
        <v>164</v>
      </c>
      <c r="N14" s="76">
        <v>1.52</v>
      </c>
      <c r="O14" s="82">
        <v>1773323</v>
      </c>
      <c r="P14" s="76">
        <v>816</v>
      </c>
      <c r="Q14" s="79">
        <v>1166660</v>
      </c>
    </row>
    <row r="15" spans="2:17" ht="15.75" x14ac:dyDescent="0.25">
      <c r="B15" s="27" t="s">
        <v>165</v>
      </c>
      <c r="C15" s="107" t="s">
        <v>90</v>
      </c>
      <c r="D15" s="86">
        <v>2.15</v>
      </c>
      <c r="E15" s="87">
        <v>4390036</v>
      </c>
      <c r="F15" s="88">
        <v>635</v>
      </c>
      <c r="G15" s="87">
        <v>2041877</v>
      </c>
      <c r="L15" s="71" t="s">
        <v>166</v>
      </c>
      <c r="M15" s="112" t="s">
        <v>167</v>
      </c>
      <c r="N15" s="76">
        <v>1.04</v>
      </c>
      <c r="O15" s="82">
        <v>1377833</v>
      </c>
      <c r="P15" s="76">
        <v>815</v>
      </c>
      <c r="Q15" s="79">
        <v>1324839</v>
      </c>
    </row>
    <row r="16" spans="2:17" ht="15.75" x14ac:dyDescent="0.25">
      <c r="B16" s="27" t="s">
        <v>168</v>
      </c>
      <c r="C16" s="107" t="s">
        <v>90</v>
      </c>
      <c r="D16" s="86">
        <v>8.31</v>
      </c>
      <c r="E16" s="87">
        <v>16354728</v>
      </c>
      <c r="F16" s="86">
        <v>622</v>
      </c>
      <c r="G16" s="87">
        <v>1968078</v>
      </c>
      <c r="L16" s="71" t="s">
        <v>169</v>
      </c>
      <c r="M16" s="112" t="s">
        <v>170</v>
      </c>
      <c r="N16" s="76">
        <v>2.95</v>
      </c>
      <c r="O16" s="82">
        <v>3239846</v>
      </c>
      <c r="P16" s="76">
        <v>814</v>
      </c>
      <c r="Q16" s="79">
        <v>1208898</v>
      </c>
    </row>
    <row r="17" spans="2:17" ht="15.75" x14ac:dyDescent="0.25">
      <c r="B17" s="27" t="s">
        <v>171</v>
      </c>
      <c r="C17" s="107" t="s">
        <v>90</v>
      </c>
      <c r="D17" s="86">
        <v>6.08</v>
      </c>
      <c r="E17" s="87">
        <v>10756936</v>
      </c>
      <c r="F17" s="86">
        <v>653</v>
      </c>
      <c r="G17" s="87">
        <v>1769233</v>
      </c>
      <c r="L17" s="71" t="s">
        <v>172</v>
      </c>
      <c r="M17" s="112" t="s">
        <v>173</v>
      </c>
      <c r="N17" s="76">
        <v>2.66</v>
      </c>
      <c r="O17" s="82">
        <v>3142764</v>
      </c>
      <c r="P17" s="76">
        <v>801</v>
      </c>
      <c r="Q17" s="79">
        <v>1181490</v>
      </c>
    </row>
    <row r="18" spans="2:17" ht="15.75" x14ac:dyDescent="0.25">
      <c r="B18" s="24"/>
      <c r="C18" s="108"/>
      <c r="D18" s="89"/>
      <c r="E18" s="89"/>
      <c r="F18" s="89"/>
      <c r="G18" s="89"/>
    </row>
    <row r="19" spans="2:17" ht="15.75" x14ac:dyDescent="0.25">
      <c r="B19" s="23" t="s">
        <v>174</v>
      </c>
      <c r="C19" s="108"/>
      <c r="D19" s="89"/>
      <c r="E19" s="89"/>
      <c r="F19" s="89"/>
      <c r="G19" s="89"/>
      <c r="L19" s="37" t="s">
        <v>108</v>
      </c>
    </row>
    <row r="20" spans="2:17" ht="15.75" x14ac:dyDescent="0.25">
      <c r="B20" s="23"/>
      <c r="C20" s="108"/>
      <c r="D20" s="89"/>
      <c r="E20" s="89"/>
      <c r="F20" s="89"/>
      <c r="G20" s="89"/>
    </row>
    <row r="21" spans="2:17" ht="15.75" customHeight="1" x14ac:dyDescent="0.25">
      <c r="B21" s="123" t="s">
        <v>70</v>
      </c>
      <c r="C21" s="124"/>
      <c r="D21" s="124"/>
      <c r="E21" s="124"/>
      <c r="F21" s="124"/>
      <c r="G21" s="125"/>
      <c r="L21" s="123" t="s">
        <v>70</v>
      </c>
      <c r="M21" s="124"/>
      <c r="N21" s="124"/>
      <c r="O21" s="124"/>
      <c r="P21" s="124"/>
      <c r="Q21" s="125"/>
    </row>
    <row r="22" spans="2:17" ht="51" customHeight="1" x14ac:dyDescent="0.25">
      <c r="B22" s="25" t="s">
        <v>71</v>
      </c>
      <c r="C22" s="106" t="s">
        <v>72</v>
      </c>
      <c r="D22" s="85" t="s">
        <v>147</v>
      </c>
      <c r="E22" s="85" t="s">
        <v>74</v>
      </c>
      <c r="F22" s="85" t="s">
        <v>175</v>
      </c>
      <c r="G22" s="85" t="s">
        <v>76</v>
      </c>
      <c r="L22" s="72" t="s">
        <v>71</v>
      </c>
      <c r="M22" s="111" t="s">
        <v>72</v>
      </c>
      <c r="N22" s="75" t="s">
        <v>77</v>
      </c>
      <c r="O22" s="75" t="s">
        <v>78</v>
      </c>
      <c r="P22" s="75" t="s">
        <v>79</v>
      </c>
      <c r="Q22" s="75" t="s">
        <v>80</v>
      </c>
    </row>
    <row r="23" spans="2:17" ht="15.75" x14ac:dyDescent="0.25">
      <c r="B23" s="27" t="s">
        <v>176</v>
      </c>
      <c r="C23" s="107" t="s">
        <v>160</v>
      </c>
      <c r="D23" s="86">
        <v>1.24</v>
      </c>
      <c r="E23" s="87">
        <v>405515</v>
      </c>
      <c r="F23" s="86">
        <v>554</v>
      </c>
      <c r="G23" s="87">
        <v>327028</v>
      </c>
      <c r="L23" s="43" t="s">
        <v>177</v>
      </c>
      <c r="M23" s="113" t="s">
        <v>160</v>
      </c>
      <c r="N23" s="83">
        <v>6.02</v>
      </c>
      <c r="O23" s="82">
        <v>6985681</v>
      </c>
      <c r="P23" s="83">
        <v>719</v>
      </c>
      <c r="Q23" s="84">
        <v>1139589</v>
      </c>
    </row>
    <row r="24" spans="2:17" ht="15.75" x14ac:dyDescent="0.25">
      <c r="B24" s="27" t="s">
        <v>178</v>
      </c>
      <c r="C24" s="107" t="s">
        <v>84</v>
      </c>
      <c r="D24" s="86">
        <v>2.63</v>
      </c>
      <c r="E24" s="87">
        <v>1872583</v>
      </c>
      <c r="F24" s="86">
        <v>795</v>
      </c>
      <c r="G24" s="87">
        <v>712009</v>
      </c>
      <c r="L24" s="45" t="s">
        <v>171</v>
      </c>
      <c r="M24" s="112" t="s">
        <v>90</v>
      </c>
      <c r="N24" s="76">
        <v>6.08</v>
      </c>
      <c r="O24" s="82">
        <v>10756936</v>
      </c>
      <c r="P24" s="76">
        <v>653</v>
      </c>
      <c r="Q24" s="79">
        <v>1769233</v>
      </c>
    </row>
    <row r="25" spans="2:17" ht="15.75" x14ac:dyDescent="0.25">
      <c r="B25" s="27" t="s">
        <v>179</v>
      </c>
      <c r="C25" s="107" t="s">
        <v>155</v>
      </c>
      <c r="D25" s="86">
        <v>10.15</v>
      </c>
      <c r="E25" s="87">
        <v>7421372</v>
      </c>
      <c r="F25" s="86">
        <v>1205</v>
      </c>
      <c r="G25" s="87">
        <v>731170</v>
      </c>
      <c r="L25" s="45" t="s">
        <v>180</v>
      </c>
      <c r="M25" s="112" t="s">
        <v>90</v>
      </c>
      <c r="N25" s="76">
        <v>4.8899999999999997</v>
      </c>
      <c r="O25" s="82">
        <v>7214202</v>
      </c>
      <c r="P25" s="76">
        <v>637</v>
      </c>
      <c r="Q25" s="79">
        <v>1475297</v>
      </c>
    </row>
    <row r="26" spans="2:17" ht="15.75" x14ac:dyDescent="0.25">
      <c r="B26" s="27" t="s">
        <v>161</v>
      </c>
      <c r="C26" s="107" t="s">
        <v>90</v>
      </c>
      <c r="D26" s="86">
        <v>3.56</v>
      </c>
      <c r="E26" s="87">
        <v>3099711</v>
      </c>
      <c r="F26" s="86">
        <v>816</v>
      </c>
      <c r="G26" s="87">
        <v>870705</v>
      </c>
      <c r="L26" s="45" t="s">
        <v>181</v>
      </c>
      <c r="M26" s="112" t="s">
        <v>90</v>
      </c>
      <c r="N26" s="76">
        <v>2.56</v>
      </c>
      <c r="O26" s="82">
        <v>4390036</v>
      </c>
      <c r="P26" s="76">
        <v>635</v>
      </c>
      <c r="Q26" s="79">
        <v>2041877</v>
      </c>
    </row>
    <row r="27" spans="2:17" ht="15.75" x14ac:dyDescent="0.25">
      <c r="B27" s="27" t="s">
        <v>182</v>
      </c>
      <c r="C27" s="107" t="s">
        <v>84</v>
      </c>
      <c r="D27" s="86">
        <v>2.0699999999999998</v>
      </c>
      <c r="E27" s="87">
        <v>1905732</v>
      </c>
      <c r="F27" s="86">
        <v>794</v>
      </c>
      <c r="G27" s="87">
        <v>920643</v>
      </c>
      <c r="L27" s="45" t="s">
        <v>183</v>
      </c>
      <c r="M27" s="112" t="s">
        <v>160</v>
      </c>
      <c r="N27" s="76">
        <v>2.94</v>
      </c>
      <c r="O27" s="82">
        <v>4192061</v>
      </c>
      <c r="P27" s="76">
        <v>624</v>
      </c>
      <c r="Q27" s="79">
        <v>1425871</v>
      </c>
    </row>
    <row r="28" spans="2:17" ht="15.75" x14ac:dyDescent="0.25">
      <c r="B28" s="27" t="s">
        <v>184</v>
      </c>
      <c r="C28" s="107" t="s">
        <v>90</v>
      </c>
      <c r="D28" s="86">
        <v>2.4700000000000002</v>
      </c>
      <c r="E28" s="87">
        <v>2505255</v>
      </c>
      <c r="F28" s="86">
        <v>623</v>
      </c>
      <c r="G28" s="87">
        <v>1014273</v>
      </c>
      <c r="L28" s="45" t="s">
        <v>184</v>
      </c>
      <c r="M28" s="112" t="s">
        <v>90</v>
      </c>
      <c r="N28" s="76">
        <v>2.4700000000000002</v>
      </c>
      <c r="O28" s="82">
        <v>2505255</v>
      </c>
      <c r="P28" s="76">
        <v>623</v>
      </c>
      <c r="Q28" s="79">
        <v>1014273</v>
      </c>
    </row>
    <row r="29" spans="2:17" ht="15.75" x14ac:dyDescent="0.25">
      <c r="B29" s="27" t="s">
        <v>185</v>
      </c>
      <c r="C29" s="107" t="s">
        <v>160</v>
      </c>
      <c r="D29" s="86">
        <v>8.44</v>
      </c>
      <c r="E29" s="87">
        <v>8697847</v>
      </c>
      <c r="F29" s="86">
        <v>733</v>
      </c>
      <c r="G29" s="87">
        <v>1030551</v>
      </c>
      <c r="L29" s="45" t="s">
        <v>186</v>
      </c>
      <c r="M29" s="112" t="s">
        <v>90</v>
      </c>
      <c r="N29" s="76">
        <v>8.31</v>
      </c>
      <c r="O29" s="82">
        <v>16354728</v>
      </c>
      <c r="P29" s="76">
        <v>622</v>
      </c>
      <c r="Q29" s="79">
        <v>1968078</v>
      </c>
    </row>
    <row r="30" spans="2:17" ht="15.75" x14ac:dyDescent="0.25">
      <c r="B30" s="27" t="s">
        <v>187</v>
      </c>
      <c r="C30" s="107" t="s">
        <v>90</v>
      </c>
      <c r="D30" s="86">
        <v>2.87</v>
      </c>
      <c r="E30" s="87">
        <v>3224132</v>
      </c>
      <c r="F30" s="86">
        <v>745</v>
      </c>
      <c r="G30" s="87">
        <v>1123391</v>
      </c>
      <c r="L30" s="45" t="s">
        <v>176</v>
      </c>
      <c r="M30" s="112" t="s">
        <v>160</v>
      </c>
      <c r="N30" s="76">
        <v>0.3</v>
      </c>
      <c r="O30" s="82">
        <v>405515</v>
      </c>
      <c r="P30" s="76">
        <v>554</v>
      </c>
      <c r="Q30" s="79">
        <v>327028</v>
      </c>
    </row>
    <row r="31" spans="2:17" ht="15.75" x14ac:dyDescent="0.25">
      <c r="B31" s="27" t="s">
        <v>177</v>
      </c>
      <c r="C31" s="107" t="s">
        <v>160</v>
      </c>
      <c r="D31" s="86">
        <v>6.13</v>
      </c>
      <c r="E31" s="87">
        <v>6985681</v>
      </c>
      <c r="F31" s="86">
        <v>719</v>
      </c>
      <c r="G31" s="87">
        <v>1139589</v>
      </c>
      <c r="L31" s="45" t="s">
        <v>188</v>
      </c>
      <c r="M31" s="112" t="s">
        <v>99</v>
      </c>
      <c r="N31" s="76">
        <v>5.73</v>
      </c>
      <c r="O31" s="82">
        <v>11958979</v>
      </c>
      <c r="P31" s="76">
        <v>532</v>
      </c>
      <c r="Q31" s="79">
        <v>2087082</v>
      </c>
    </row>
    <row r="32" spans="2:17" ht="15.75" x14ac:dyDescent="0.25">
      <c r="B32" s="27" t="s">
        <v>158</v>
      </c>
      <c r="C32" s="107" t="s">
        <v>90</v>
      </c>
      <c r="D32" s="86">
        <v>1.59</v>
      </c>
      <c r="E32" s="87">
        <v>1838876</v>
      </c>
      <c r="F32" s="86">
        <v>823</v>
      </c>
      <c r="G32" s="87">
        <v>1156526</v>
      </c>
      <c r="L32" s="45" t="s">
        <v>189</v>
      </c>
      <c r="M32" s="112" t="s">
        <v>160</v>
      </c>
      <c r="N32" s="76">
        <v>1.97</v>
      </c>
      <c r="O32" s="82">
        <v>4576071</v>
      </c>
      <c r="P32" s="76">
        <v>462</v>
      </c>
      <c r="Q32" s="79">
        <v>2322879</v>
      </c>
    </row>
  </sheetData>
  <mergeCells count="4">
    <mergeCell ref="B21:G21"/>
    <mergeCell ref="L21:Q21"/>
    <mergeCell ref="L6:Q6"/>
    <mergeCell ref="B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</vt:lpstr>
      <vt:lpstr>EFD</vt:lpstr>
      <vt:lpstr>CC</vt:lpstr>
      <vt:lpstr>Distribution </vt:lpstr>
      <vt:lpstr>Transmission</vt:lpstr>
      <vt:lpstr>Underground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2024-12-11T23:26:51Z</dcterms:created>
  <dcterms:modified xsi:type="dcterms:W3CDTF">2024-12-11T23:26:53Z</dcterms:modified>
  <cp:category/>
  <cp:contentStatus/>
</cp:coreProperties>
</file>