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pge.sharepoint.com/sites/UG-10KPMO/Shared Documents/General/Regulatory Proceedings/10k Plan/10-Yr Plan EUP Filing/EUP Final Pre-Submission Package_CONF/Volume 2/Attachment B_Workpapers/Native Workpaper Files/"/>
    </mc:Choice>
  </mc:AlternateContent>
  <xr:revisionPtr revIDLastSave="1" documentId="13_ncr:1_{2DE67196-09DB-44F8-909B-F8E444B2A062}" xr6:coauthVersionLast="47" xr6:coauthVersionMax="47" xr10:uidLastSave="{F3D5C3A2-442A-4482-A3A5-DC5AA8039A34}"/>
  <bookViews>
    <workbookView xWindow="-108" yWindow="-108" windowWidth="23256" windowHeight="13896" activeTab="1" xr2:uid="{78BF4AF3-07DE-45E1-9258-B75ADCE26970}"/>
  </bookViews>
  <sheets>
    <sheet name="Directory" sheetId="4" r:id="rId1"/>
    <sheet name="Core Capability 6.3" sheetId="5" r:id="rId2"/>
    <sheet name="Core Capability 6.5" sheetId="6" r:id="rId3"/>
  </sheets>
  <definedNames>
    <definedName name="_xlnm.Print_Area" localSheetId="1">'Core Capability 6.3'!$A$1:$BC$47</definedName>
    <definedName name="_xlnm.Print_Area" localSheetId="2">'Core Capability 6.5'!$A$1:$V$80</definedName>
    <definedName name="_xlnm.Print_Titles" localSheetId="1">'Core Capability 6.3'!$1:$8</definedName>
  </definedNames>
  <calcPr calcId="191028" calcCompleted="0" concurrentManualCount="8"/>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F17" i="5" l="1"/>
  <c r="AE17" i="5"/>
  <c r="AD17" i="5"/>
  <c r="AF16" i="5"/>
  <c r="AE16" i="5"/>
  <c r="AD16" i="5"/>
  <c r="AF15" i="5"/>
  <c r="AE15" i="5"/>
  <c r="AD15" i="5"/>
  <c r="AG17" i="5" l="1"/>
  <c r="AH17" i="5" s="1"/>
  <c r="AJ17" i="5" s="1"/>
  <c r="AG16" i="5"/>
  <c r="AH16" i="5" s="1"/>
  <c r="AJ16" i="5" s="1"/>
  <c r="AG15" i="5"/>
  <c r="AH15" i="5" s="1"/>
  <c r="AJ15" i="5" s="1"/>
  <c r="AX17" i="5" l="1"/>
  <c r="AW17" i="5"/>
  <c r="AV17" i="5"/>
  <c r="AX16" i="5"/>
  <c r="AW16" i="5"/>
  <c r="AV16" i="5"/>
  <c r="AX15" i="5"/>
  <c r="AW15" i="5"/>
  <c r="AV15" i="5"/>
  <c r="BM19" i="6"/>
  <c r="AS19" i="6"/>
  <c r="AY14" i="6" s="1"/>
  <c r="Y19" i="6"/>
  <c r="AE14" i="6" s="1"/>
  <c r="BY80" i="6"/>
  <c r="BR80" i="6"/>
  <c r="BE80" i="6"/>
  <c r="AX80" i="6"/>
  <c r="AK80" i="6"/>
  <c r="AD80" i="6"/>
  <c r="BY79" i="6"/>
  <c r="BR79" i="6"/>
  <c r="BE79" i="6"/>
  <c r="AX79" i="6"/>
  <c r="AK79" i="6"/>
  <c r="AD79" i="6"/>
  <c r="BY78" i="6"/>
  <c r="BR78" i="6"/>
  <c r="BE78" i="6"/>
  <c r="AX78" i="6"/>
  <c r="AK78" i="6"/>
  <c r="AD78" i="6"/>
  <c r="BY77" i="6"/>
  <c r="BR77" i="6"/>
  <c r="BE77" i="6"/>
  <c r="AX77" i="6"/>
  <c r="AK77" i="6"/>
  <c r="AD77" i="6"/>
  <c r="BY76" i="6"/>
  <c r="BR76" i="6"/>
  <c r="BE76" i="6"/>
  <c r="AX76" i="6"/>
  <c r="AK76" i="6"/>
  <c r="AD76" i="6"/>
  <c r="BY75" i="6"/>
  <c r="BR75" i="6"/>
  <c r="BE75" i="6"/>
  <c r="AX75" i="6"/>
  <c r="AK75" i="6"/>
  <c r="AD75" i="6"/>
  <c r="BY74" i="6"/>
  <c r="BR74" i="6"/>
  <c r="BE74" i="6"/>
  <c r="AX74" i="6"/>
  <c r="AK74" i="6"/>
  <c r="AD74" i="6"/>
  <c r="BY73" i="6"/>
  <c r="BR73" i="6"/>
  <c r="BE73" i="6"/>
  <c r="AX73" i="6"/>
  <c r="AK73" i="6"/>
  <c r="AD73" i="6"/>
  <c r="BY72" i="6"/>
  <c r="BR72" i="6"/>
  <c r="BE72" i="6"/>
  <c r="AX72" i="6"/>
  <c r="AK72" i="6"/>
  <c r="AD72" i="6"/>
  <c r="BY71" i="6"/>
  <c r="BR71" i="6"/>
  <c r="BE71" i="6"/>
  <c r="AX71" i="6"/>
  <c r="AK71" i="6"/>
  <c r="AD71" i="6"/>
  <c r="BY70" i="6"/>
  <c r="BR70" i="6"/>
  <c r="BE70" i="6"/>
  <c r="AX70" i="6"/>
  <c r="AK70" i="6"/>
  <c r="AD70" i="6"/>
  <c r="BY69" i="6"/>
  <c r="BR69" i="6"/>
  <c r="BE69" i="6"/>
  <c r="AX69" i="6"/>
  <c r="AK69" i="6"/>
  <c r="AD69" i="6"/>
  <c r="BY68" i="6"/>
  <c r="BR68" i="6"/>
  <c r="BE68" i="6"/>
  <c r="AX68" i="6"/>
  <c r="AK68" i="6"/>
  <c r="AD68" i="6"/>
  <c r="BY67" i="6"/>
  <c r="BR67" i="6"/>
  <c r="BE67" i="6"/>
  <c r="AX67" i="6"/>
  <c r="AK67" i="6"/>
  <c r="AD67" i="6"/>
  <c r="BY66" i="6"/>
  <c r="BR66" i="6"/>
  <c r="BE66" i="6"/>
  <c r="AX66" i="6"/>
  <c r="AK66" i="6"/>
  <c r="AD66" i="6"/>
  <c r="BY65" i="6"/>
  <c r="BR65" i="6"/>
  <c r="BE65" i="6"/>
  <c r="AX65" i="6"/>
  <c r="AK65" i="6"/>
  <c r="AD65" i="6"/>
  <c r="BY64" i="6"/>
  <c r="BR64" i="6"/>
  <c r="BE64" i="6"/>
  <c r="AX64" i="6"/>
  <c r="AK64" i="6"/>
  <c r="AD64" i="6"/>
  <c r="BY63" i="6"/>
  <c r="BR63" i="6"/>
  <c r="BE63" i="6"/>
  <c r="AX63" i="6"/>
  <c r="AK63" i="6"/>
  <c r="AD63" i="6"/>
  <c r="BY62" i="6"/>
  <c r="BR62" i="6"/>
  <c r="BE62" i="6"/>
  <c r="AX62" i="6"/>
  <c r="AK62" i="6"/>
  <c r="AD62" i="6"/>
  <c r="BY61" i="6"/>
  <c r="BR61" i="6"/>
  <c r="BE61" i="6"/>
  <c r="AX61" i="6"/>
  <c r="AK61" i="6"/>
  <c r="AD61" i="6"/>
  <c r="BY60" i="6"/>
  <c r="BR60" i="6"/>
  <c r="BE60" i="6"/>
  <c r="AX60" i="6"/>
  <c r="AK60" i="6"/>
  <c r="AD60" i="6"/>
  <c r="BY59" i="6"/>
  <c r="BR59" i="6"/>
  <c r="BE59" i="6"/>
  <c r="AX59" i="6"/>
  <c r="AK59" i="6"/>
  <c r="AD59" i="6"/>
  <c r="BY58" i="6"/>
  <c r="BR58" i="6"/>
  <c r="BE58" i="6"/>
  <c r="AX58" i="6"/>
  <c r="AK58" i="6"/>
  <c r="AD58" i="6"/>
  <c r="BY57" i="6"/>
  <c r="BR57" i="6"/>
  <c r="BE57" i="6"/>
  <c r="AX57" i="6"/>
  <c r="AK57" i="6"/>
  <c r="AD57" i="6"/>
  <c r="BY56" i="6"/>
  <c r="BR56" i="6"/>
  <c r="BE56" i="6"/>
  <c r="AX56" i="6"/>
  <c r="AK56" i="6"/>
  <c r="AD56" i="6"/>
  <c r="BY55" i="6"/>
  <c r="BR55" i="6"/>
  <c r="BE55" i="6"/>
  <c r="AX55" i="6"/>
  <c r="AK55" i="6"/>
  <c r="AD55" i="6"/>
  <c r="BY54" i="6"/>
  <c r="BR54" i="6"/>
  <c r="BE54" i="6"/>
  <c r="AX54" i="6"/>
  <c r="AK54" i="6"/>
  <c r="AD54" i="6"/>
  <c r="BY53" i="6"/>
  <c r="BR53" i="6"/>
  <c r="BE53" i="6"/>
  <c r="AX53" i="6"/>
  <c r="AK53" i="6"/>
  <c r="AD53" i="6"/>
  <c r="BY52" i="6"/>
  <c r="BR52" i="6"/>
  <c r="BE52" i="6"/>
  <c r="AX52" i="6"/>
  <c r="AK52" i="6"/>
  <c r="AD52" i="6"/>
  <c r="BY51" i="6"/>
  <c r="BR51" i="6"/>
  <c r="BE51" i="6"/>
  <c r="AX51" i="6"/>
  <c r="AK51" i="6"/>
  <c r="AD51" i="6"/>
  <c r="BY50" i="6"/>
  <c r="BR50" i="6"/>
  <c r="BE50" i="6"/>
  <c r="AX50" i="6"/>
  <c r="AK50" i="6"/>
  <c r="AD50" i="6"/>
  <c r="BY49" i="6"/>
  <c r="BR49" i="6"/>
  <c r="BE49" i="6"/>
  <c r="AX49" i="6"/>
  <c r="AK49" i="6"/>
  <c r="AD49" i="6"/>
  <c r="BY48" i="6"/>
  <c r="BR48" i="6"/>
  <c r="BE48" i="6"/>
  <c r="AX48" i="6"/>
  <c r="AK48" i="6"/>
  <c r="AD48" i="6"/>
  <c r="BY47" i="6"/>
  <c r="BR47" i="6"/>
  <c r="BE47" i="6"/>
  <c r="AX47" i="6"/>
  <c r="AK47" i="6"/>
  <c r="AD47" i="6"/>
  <c r="BY46" i="6"/>
  <c r="BR46" i="6"/>
  <c r="BE46" i="6"/>
  <c r="AX46" i="6"/>
  <c r="AK46" i="6"/>
  <c r="AD46" i="6"/>
  <c r="BY45" i="6"/>
  <c r="BR45" i="6"/>
  <c r="BE45" i="6"/>
  <c r="AX45" i="6"/>
  <c r="AK45" i="6"/>
  <c r="AD45" i="6"/>
  <c r="BY44" i="6"/>
  <c r="BR44" i="6"/>
  <c r="BE44" i="6"/>
  <c r="AX44" i="6"/>
  <c r="AK44" i="6"/>
  <c r="AD44" i="6"/>
  <c r="BY43" i="6"/>
  <c r="BR43" i="6"/>
  <c r="BE43" i="6"/>
  <c r="AX43" i="6"/>
  <c r="AK43" i="6"/>
  <c r="AD43" i="6"/>
  <c r="BY42" i="6"/>
  <c r="BR42" i="6"/>
  <c r="BE42" i="6"/>
  <c r="AX42" i="6"/>
  <c r="AK42" i="6"/>
  <c r="AD42" i="6"/>
  <c r="BY41" i="6"/>
  <c r="BR41" i="6"/>
  <c r="BE41" i="6"/>
  <c r="AX41" i="6"/>
  <c r="AK41" i="6"/>
  <c r="AD41" i="6"/>
  <c r="BY40" i="6"/>
  <c r="BR40" i="6"/>
  <c r="BE40" i="6"/>
  <c r="AX40" i="6"/>
  <c r="AK40" i="6"/>
  <c r="AD40" i="6"/>
  <c r="BY39" i="6"/>
  <c r="BR39" i="6"/>
  <c r="BE39" i="6"/>
  <c r="AX39" i="6"/>
  <c r="AK39" i="6"/>
  <c r="AD39" i="6"/>
  <c r="BY38" i="6"/>
  <c r="BR38" i="6"/>
  <c r="BE38" i="6"/>
  <c r="AX38" i="6"/>
  <c r="AK38" i="6"/>
  <c r="AD38" i="6"/>
  <c r="BY37" i="6"/>
  <c r="BR37" i="6"/>
  <c r="BE37" i="6"/>
  <c r="AX37" i="6"/>
  <c r="AK37" i="6"/>
  <c r="AD37" i="6"/>
  <c r="BY36" i="6"/>
  <c r="BR36" i="6"/>
  <c r="BE36" i="6"/>
  <c r="AX36" i="6"/>
  <c r="AK36" i="6"/>
  <c r="AD36" i="6"/>
  <c r="BY35" i="6"/>
  <c r="BR35" i="6"/>
  <c r="BE35" i="6"/>
  <c r="AX35" i="6"/>
  <c r="AK35" i="6"/>
  <c r="AD35" i="6"/>
  <c r="BY34" i="6"/>
  <c r="BR34" i="6"/>
  <c r="BE34" i="6"/>
  <c r="AX34" i="6"/>
  <c r="AK34" i="6"/>
  <c r="AD34" i="6"/>
  <c r="BY33" i="6"/>
  <c r="BR33" i="6"/>
  <c r="BE33" i="6"/>
  <c r="AX33" i="6"/>
  <c r="AK33" i="6"/>
  <c r="AD33" i="6"/>
  <c r="BY32" i="6"/>
  <c r="BR32" i="6"/>
  <c r="BE32" i="6"/>
  <c r="AX32" i="6"/>
  <c r="AK32" i="6"/>
  <c r="AD32" i="6"/>
  <c r="BY31" i="6"/>
  <c r="BR31" i="6"/>
  <c r="BE31" i="6"/>
  <c r="AX31" i="6"/>
  <c r="AK31" i="6"/>
  <c r="AD31" i="6"/>
  <c r="BY30" i="6"/>
  <c r="BR30" i="6"/>
  <c r="BM30" i="6"/>
  <c r="BV69" i="6" s="1"/>
  <c r="BE30" i="6"/>
  <c r="AX30" i="6"/>
  <c r="AS30" i="6"/>
  <c r="BB36" i="6" s="1"/>
  <c r="AK30" i="6"/>
  <c r="AD30" i="6"/>
  <c r="Y30" i="6"/>
  <c r="AH25" i="6" s="1"/>
  <c r="BY29" i="6"/>
  <c r="BR29" i="6"/>
  <c r="BE29" i="6"/>
  <c r="AX29" i="6"/>
  <c r="AK29" i="6"/>
  <c r="AD29" i="6"/>
  <c r="BY28" i="6"/>
  <c r="BR28" i="6"/>
  <c r="BE28" i="6"/>
  <c r="AX28" i="6"/>
  <c r="AK28" i="6"/>
  <c r="AD28" i="6"/>
  <c r="BY27" i="6"/>
  <c r="BR27" i="6"/>
  <c r="BE27" i="6"/>
  <c r="AX27" i="6"/>
  <c r="AK27" i="6"/>
  <c r="AD27" i="6"/>
  <c r="BY26" i="6"/>
  <c r="BR26" i="6"/>
  <c r="BE26" i="6"/>
  <c r="AX26" i="6"/>
  <c r="AK26" i="6"/>
  <c r="AD26" i="6"/>
  <c r="BY25" i="6"/>
  <c r="BR25" i="6"/>
  <c r="BE25" i="6"/>
  <c r="AX25" i="6"/>
  <c r="AK25" i="6"/>
  <c r="AD25" i="6"/>
  <c r="BY24" i="6"/>
  <c r="BR24" i="6"/>
  <c r="BM24" i="6"/>
  <c r="BE24" i="6"/>
  <c r="AX24" i="6"/>
  <c r="AS24" i="6"/>
  <c r="BH14" i="6" s="1"/>
  <c r="AK24" i="6"/>
  <c r="AD24" i="6"/>
  <c r="Y24" i="6"/>
  <c r="AN15" i="6" s="1"/>
  <c r="BY23" i="6"/>
  <c r="BR23" i="6"/>
  <c r="BE23" i="6"/>
  <c r="AX23" i="6"/>
  <c r="AK23" i="6"/>
  <c r="AD23" i="6"/>
  <c r="BY22" i="6"/>
  <c r="BR22" i="6"/>
  <c r="BE22" i="6"/>
  <c r="AX22" i="6"/>
  <c r="AK22" i="6"/>
  <c r="AD22" i="6"/>
  <c r="BY21" i="6"/>
  <c r="BR21" i="6"/>
  <c r="BE21" i="6"/>
  <c r="AX21" i="6"/>
  <c r="AK21" i="6"/>
  <c r="AD21" i="6"/>
  <c r="BY20" i="6"/>
  <c r="BR20" i="6"/>
  <c r="BE20" i="6"/>
  <c r="AX20" i="6"/>
  <c r="AK20" i="6"/>
  <c r="AD20" i="6"/>
  <c r="BY19" i="6"/>
  <c r="BR19" i="6"/>
  <c r="BE19" i="6"/>
  <c r="AX19" i="6"/>
  <c r="AK19" i="6"/>
  <c r="AD19" i="6"/>
  <c r="BY18" i="6"/>
  <c r="BR18" i="6"/>
  <c r="BE18" i="6"/>
  <c r="AX18" i="6"/>
  <c r="AK18" i="6"/>
  <c r="AD18" i="6"/>
  <c r="BY17" i="6"/>
  <c r="BR17" i="6"/>
  <c r="BE17" i="6"/>
  <c r="AX17" i="6"/>
  <c r="AK17" i="6"/>
  <c r="AD17" i="6"/>
  <c r="BY16" i="6"/>
  <c r="BR16" i="6"/>
  <c r="BE16" i="6"/>
  <c r="AX16" i="6"/>
  <c r="AK16" i="6"/>
  <c r="AD16" i="6"/>
  <c r="BY15" i="6"/>
  <c r="BR15" i="6"/>
  <c r="BE15" i="6"/>
  <c r="AX15" i="6"/>
  <c r="AK15" i="6"/>
  <c r="AH15" i="6"/>
  <c r="AD15" i="6"/>
  <c r="BY14" i="6"/>
  <c r="BR14" i="6"/>
  <c r="BE14" i="6"/>
  <c r="BB14" i="6"/>
  <c r="AX14" i="6"/>
  <c r="AK14" i="6"/>
  <c r="AH14" i="6"/>
  <c r="AD14" i="6"/>
  <c r="N17" i="5"/>
  <c r="M17" i="5"/>
  <c r="L17" i="5"/>
  <c r="N16" i="5"/>
  <c r="M16" i="5"/>
  <c r="L16" i="5"/>
  <c r="N15" i="5"/>
  <c r="M15" i="5"/>
  <c r="L15" i="5"/>
  <c r="BZ62" i="6" l="1"/>
  <c r="BZ76" i="6"/>
  <c r="BZ23" i="6"/>
  <c r="AH21" i="6"/>
  <c r="AI21" i="6" s="1"/>
  <c r="BF23" i="6"/>
  <c r="BF36" i="6"/>
  <c r="BZ38" i="6"/>
  <c r="AL60" i="6"/>
  <c r="BF44" i="6"/>
  <c r="AL20" i="6"/>
  <c r="BF17" i="6"/>
  <c r="BZ19" i="6"/>
  <c r="BF30" i="6"/>
  <c r="BF18" i="6"/>
  <c r="BZ46" i="6"/>
  <c r="BC36" i="6"/>
  <c r="BF40" i="6"/>
  <c r="BZ70" i="6"/>
  <c r="BZ24" i="6"/>
  <c r="BF61" i="6"/>
  <c r="BZ27" i="6"/>
  <c r="BZ31" i="6"/>
  <c r="BZ15" i="6"/>
  <c r="AL36" i="6"/>
  <c r="AL17" i="6"/>
  <c r="BF16" i="6"/>
  <c r="BF46" i="6"/>
  <c r="BF71" i="6"/>
  <c r="AL28" i="6"/>
  <c r="BF55" i="6"/>
  <c r="BZ60" i="6"/>
  <c r="BF53" i="6"/>
  <c r="AI14" i="6"/>
  <c r="AJ14" i="6" s="1"/>
  <c r="BZ26" i="6"/>
  <c r="BF42" i="6"/>
  <c r="BZ44" i="6"/>
  <c r="BF49" i="6"/>
  <c r="AL54" i="6"/>
  <c r="AL68" i="6"/>
  <c r="BB15" i="6"/>
  <c r="BC15" i="6" s="1"/>
  <c r="BZ48" i="6"/>
  <c r="BB29" i="6"/>
  <c r="BC29" i="6" s="1"/>
  <c r="BB16" i="6"/>
  <c r="BC16" i="6" s="1"/>
  <c r="BZ14" i="6"/>
  <c r="CA14" i="6" s="1"/>
  <c r="BZ33" i="6"/>
  <c r="BF38" i="6"/>
  <c r="BF45" i="6"/>
  <c r="BZ54" i="6"/>
  <c r="BF59" i="6"/>
  <c r="BF73" i="6"/>
  <c r="AL32" i="6"/>
  <c r="BF78" i="6"/>
  <c r="AL22" i="6"/>
  <c r="BF32" i="6"/>
  <c r="AL37" i="6"/>
  <c r="BZ41" i="6"/>
  <c r="BF24" i="6"/>
  <c r="BZ74" i="6"/>
  <c r="AL27" i="6"/>
  <c r="BF47" i="6"/>
  <c r="BZ56" i="6"/>
  <c r="BF63" i="6"/>
  <c r="BV14" i="6"/>
  <c r="BW14" i="6" s="1"/>
  <c r="BZ17" i="6"/>
  <c r="BF35" i="6"/>
  <c r="AL59" i="6"/>
  <c r="AS25" i="6"/>
  <c r="BH23" i="6" s="1"/>
  <c r="BI23" i="6" s="1"/>
  <c r="BZ77" i="6"/>
  <c r="AL80" i="6"/>
  <c r="BW69" i="6"/>
  <c r="AL65" i="6"/>
  <c r="AL16" i="6"/>
  <c r="BZ37" i="6"/>
  <c r="BF65" i="6"/>
  <c r="BF77" i="6"/>
  <c r="BF67" i="6"/>
  <c r="AL75" i="6"/>
  <c r="BF19" i="6"/>
  <c r="BZ59" i="6"/>
  <c r="BZ53" i="6"/>
  <c r="BB25" i="6"/>
  <c r="BC25" i="6" s="1"/>
  <c r="BZ35" i="6"/>
  <c r="BF60" i="6"/>
  <c r="BF62" i="6"/>
  <c r="BB18" i="6"/>
  <c r="BC18" i="6" s="1"/>
  <c r="BB20" i="6"/>
  <c r="BC20" i="6" s="1"/>
  <c r="BF22" i="6"/>
  <c r="BF25" i="6"/>
  <c r="BV29" i="6"/>
  <c r="BW29" i="6" s="1"/>
  <c r="AL38" i="6"/>
  <c r="AL47" i="6"/>
  <c r="BZ51" i="6"/>
  <c r="BF56" i="6"/>
  <c r="BZ58" i="6"/>
  <c r="BZ64" i="6"/>
  <c r="AL67" i="6"/>
  <c r="BF69" i="6"/>
  <c r="BZ78" i="6"/>
  <c r="AL31" i="6"/>
  <c r="BF51" i="6"/>
  <c r="BB22" i="6"/>
  <c r="BC22" i="6" s="1"/>
  <c r="BZ25" i="6"/>
  <c r="BZ29" i="6"/>
  <c r="BZ49" i="6"/>
  <c r="BF74" i="6"/>
  <c r="AL18" i="6"/>
  <c r="AL49" i="6"/>
  <c r="BZ22" i="6"/>
  <c r="BB24" i="6"/>
  <c r="BC24" i="6" s="1"/>
  <c r="AL43" i="6"/>
  <c r="AL61" i="6"/>
  <c r="AL63" i="6"/>
  <c r="AL19" i="6"/>
  <c r="AL48" i="6"/>
  <c r="BZ65" i="6"/>
  <c r="BB23" i="6"/>
  <c r="BC23" i="6" s="1"/>
  <c r="BZ43" i="6"/>
  <c r="AL46" i="6"/>
  <c r="BF48" i="6"/>
  <c r="AL53" i="6"/>
  <c r="BF68" i="6"/>
  <c r="AL73" i="6"/>
  <c r="BB26" i="6"/>
  <c r="BC26" i="6" s="1"/>
  <c r="BB17" i="6"/>
  <c r="BC17" i="6" s="1"/>
  <c r="BF26" i="6"/>
  <c r="BF14" i="6"/>
  <c r="BG14" i="6" s="1"/>
  <c r="BF21" i="6"/>
  <c r="BF37" i="6"/>
  <c r="BZ61" i="6"/>
  <c r="AL64" i="6"/>
  <c r="BZ68" i="6"/>
  <c r="AL71" i="6"/>
  <c r="BF28" i="6"/>
  <c r="AN14" i="6"/>
  <c r="AO14" i="6" s="1"/>
  <c r="AP14" i="6" s="1"/>
  <c r="BF43" i="6"/>
  <c r="BF50" i="6"/>
  <c r="BB19" i="6"/>
  <c r="BC19" i="6" s="1"/>
  <c r="AL39" i="6"/>
  <c r="BC14" i="6"/>
  <c r="BD14" i="6" s="1"/>
  <c r="BB21" i="6"/>
  <c r="BC21" i="6" s="1"/>
  <c r="BZ39" i="6"/>
  <c r="BF80" i="6"/>
  <c r="AE15" i="6"/>
  <c r="AF15" i="6" s="1"/>
  <c r="O16" i="5"/>
  <c r="P16" i="5" s="1"/>
  <c r="AS20" i="6" s="1"/>
  <c r="AY17" i="5"/>
  <c r="AZ17" i="5" s="1"/>
  <c r="BB17" i="5" s="1"/>
  <c r="AY16" i="5"/>
  <c r="AZ16" i="5" s="1"/>
  <c r="BB16" i="5" s="1"/>
  <c r="AY15" i="5"/>
  <c r="AZ15" i="5" s="1"/>
  <c r="BB15" i="5" s="1"/>
  <c r="O15" i="5"/>
  <c r="P15" i="5" s="1"/>
  <c r="R15" i="5" s="1"/>
  <c r="O17" i="5"/>
  <c r="P17" i="5" s="1"/>
  <c r="BV18" i="6"/>
  <c r="BW18" i="6" s="1"/>
  <c r="BV19" i="6"/>
  <c r="BW19" i="6" s="1"/>
  <c r="BZ21" i="6"/>
  <c r="AL23" i="6"/>
  <c r="AI25" i="6"/>
  <c r="BZ30" i="6"/>
  <c r="BF31" i="6"/>
  <c r="BB32" i="6"/>
  <c r="BC32" i="6" s="1"/>
  <c r="BZ34" i="6"/>
  <c r="AL45" i="6"/>
  <c r="AL51" i="6"/>
  <c r="BF52" i="6"/>
  <c r="AL56" i="6"/>
  <c r="AL57" i="6"/>
  <c r="BF58" i="6"/>
  <c r="BF66" i="6"/>
  <c r="BZ67" i="6"/>
  <c r="AL70" i="6"/>
  <c r="BZ72" i="6"/>
  <c r="BZ73" i="6"/>
  <c r="BF76" i="6"/>
  <c r="BV16" i="6"/>
  <c r="BW16" i="6" s="1"/>
  <c r="BV17" i="6"/>
  <c r="BW17" i="6" s="1"/>
  <c r="BV21" i="6"/>
  <c r="BW21" i="6" s="1"/>
  <c r="AO15" i="6"/>
  <c r="AL25" i="6"/>
  <c r="BV25" i="6"/>
  <c r="BW25" i="6" s="1"/>
  <c r="BF27" i="6"/>
  <c r="AL29" i="6"/>
  <c r="BV30" i="6"/>
  <c r="BW30" i="6" s="1"/>
  <c r="AL35" i="6"/>
  <c r="BF39" i="6"/>
  <c r="BZ42" i="6"/>
  <c r="AL44" i="6"/>
  <c r="AL55" i="6"/>
  <c r="BF57" i="6"/>
  <c r="AL69" i="6"/>
  <c r="BF70" i="6"/>
  <c r="BZ71" i="6"/>
  <c r="AL74" i="6"/>
  <c r="BF29" i="6"/>
  <c r="BV31" i="6"/>
  <c r="BW31" i="6" s="1"/>
  <c r="BB45" i="6"/>
  <c r="BC45" i="6" s="1"/>
  <c r="AI15" i="6"/>
  <c r="BZ16" i="6"/>
  <c r="BV22" i="6"/>
  <c r="BW22" i="6" s="1"/>
  <c r="AL24" i="6"/>
  <c r="BV24" i="6"/>
  <c r="BW24" i="6" s="1"/>
  <c r="BV26" i="6"/>
  <c r="BW26" i="6" s="1"/>
  <c r="BV27" i="6"/>
  <c r="BW27" i="6" s="1"/>
  <c r="AL30" i="6"/>
  <c r="BZ32" i="6"/>
  <c r="BZ40" i="6"/>
  <c r="BZ47" i="6"/>
  <c r="BZ52" i="6"/>
  <c r="BZ57" i="6"/>
  <c r="AL62" i="6"/>
  <c r="BF64" i="6"/>
  <c r="BZ66" i="6"/>
  <c r="BF75" i="6"/>
  <c r="AL78" i="6"/>
  <c r="AL79" i="6"/>
  <c r="AF14" i="6"/>
  <c r="AG14" i="6" s="1"/>
  <c r="AL15" i="6"/>
  <c r="BV15" i="6"/>
  <c r="BW15" i="6" s="1"/>
  <c r="BZ20" i="6"/>
  <c r="AL21" i="6"/>
  <c r="AL26" i="6"/>
  <c r="AL33" i="6"/>
  <c r="AL34" i="6"/>
  <c r="AL42" i="6"/>
  <c r="BZ45" i="6"/>
  <c r="BF54" i="6"/>
  <c r="BZ75" i="6"/>
  <c r="AL77" i="6"/>
  <c r="BF79" i="6"/>
  <c r="BV23" i="6"/>
  <c r="BW23" i="6" s="1"/>
  <c r="BZ28" i="6"/>
  <c r="AL14" i="6"/>
  <c r="BZ18" i="6"/>
  <c r="BV20" i="6"/>
  <c r="BW20" i="6" s="1"/>
  <c r="BM25" i="6"/>
  <c r="CB59" i="6" s="1"/>
  <c r="CC59" i="6" s="1"/>
  <c r="BV28" i="6"/>
  <c r="BW28" i="6" s="1"/>
  <c r="BF33" i="6"/>
  <c r="BF34" i="6"/>
  <c r="BZ36" i="6"/>
  <c r="AL40" i="6"/>
  <c r="BF41" i="6"/>
  <c r="BZ50" i="6"/>
  <c r="AL52" i="6"/>
  <c r="BZ55" i="6"/>
  <c r="BZ63" i="6"/>
  <c r="AL66" i="6"/>
  <c r="BZ69" i="6"/>
  <c r="BF72" i="6"/>
  <c r="AL76" i="6"/>
  <c r="BZ79" i="6"/>
  <c r="BZ80" i="6"/>
  <c r="BF20" i="6"/>
  <c r="AH78" i="6"/>
  <c r="AI78" i="6" s="1"/>
  <c r="AH79" i="6"/>
  <c r="AI79" i="6" s="1"/>
  <c r="AH71" i="6"/>
  <c r="AI71" i="6" s="1"/>
  <c r="AH63" i="6"/>
  <c r="AI63" i="6" s="1"/>
  <c r="AH73" i="6"/>
  <c r="AI73" i="6" s="1"/>
  <c r="AH65" i="6"/>
  <c r="AI65" i="6" s="1"/>
  <c r="AH74" i="6"/>
  <c r="AI74" i="6" s="1"/>
  <c r="AH66" i="6"/>
  <c r="AI66" i="6" s="1"/>
  <c r="AH69" i="6"/>
  <c r="AI69" i="6" s="1"/>
  <c r="AH57" i="6"/>
  <c r="AI57" i="6" s="1"/>
  <c r="AH80" i="6"/>
  <c r="AI80" i="6" s="1"/>
  <c r="AH75" i="6"/>
  <c r="AI75" i="6" s="1"/>
  <c r="AH62" i="6"/>
  <c r="AI62" i="6" s="1"/>
  <c r="AH59" i="6"/>
  <c r="AI59" i="6" s="1"/>
  <c r="AH51" i="6"/>
  <c r="AI51" i="6" s="1"/>
  <c r="AH68" i="6"/>
  <c r="AI68" i="6" s="1"/>
  <c r="AH60" i="6"/>
  <c r="AI60" i="6" s="1"/>
  <c r="AH52" i="6"/>
  <c r="AI52" i="6" s="1"/>
  <c r="AH64" i="6"/>
  <c r="AI64" i="6" s="1"/>
  <c r="AH61" i="6"/>
  <c r="AI61" i="6" s="1"/>
  <c r="AH56" i="6"/>
  <c r="AI56" i="6" s="1"/>
  <c r="AH49" i="6"/>
  <c r="AI49" i="6" s="1"/>
  <c r="AH70" i="6"/>
  <c r="AI70" i="6" s="1"/>
  <c r="AH58" i="6"/>
  <c r="AI58" i="6" s="1"/>
  <c r="AH55" i="6"/>
  <c r="AI55" i="6" s="1"/>
  <c r="AH44" i="6"/>
  <c r="AI44" i="6" s="1"/>
  <c r="AH76" i="6"/>
  <c r="AI76" i="6" s="1"/>
  <c r="AH72" i="6"/>
  <c r="AI72" i="6" s="1"/>
  <c r="AH54" i="6"/>
  <c r="AI54" i="6" s="1"/>
  <c r="AH67" i="6"/>
  <c r="AI67" i="6" s="1"/>
  <c r="AH53" i="6"/>
  <c r="AI53" i="6" s="1"/>
  <c r="AH45" i="6"/>
  <c r="AI45" i="6" s="1"/>
  <c r="AH48" i="6"/>
  <c r="AI48" i="6" s="1"/>
  <c r="AH40" i="6"/>
  <c r="AI40" i="6" s="1"/>
  <c r="AH46" i="6"/>
  <c r="AI46" i="6" s="1"/>
  <c r="AH41" i="6"/>
  <c r="AI41" i="6" s="1"/>
  <c r="AH33" i="6"/>
  <c r="AI33" i="6" s="1"/>
  <c r="AH42" i="6"/>
  <c r="AI42" i="6" s="1"/>
  <c r="AH34" i="6"/>
  <c r="AI34" i="6" s="1"/>
  <c r="AH36" i="6"/>
  <c r="AI36" i="6" s="1"/>
  <c r="AH47" i="6"/>
  <c r="AI47" i="6" s="1"/>
  <c r="AH31" i="6"/>
  <c r="AI31" i="6" s="1"/>
  <c r="AH19" i="6"/>
  <c r="AI19" i="6" s="1"/>
  <c r="AH18" i="6"/>
  <c r="AI18" i="6" s="1"/>
  <c r="AH39" i="6"/>
  <c r="AI39" i="6" s="1"/>
  <c r="AH35" i="6"/>
  <c r="AI35" i="6" s="1"/>
  <c r="Y25" i="6"/>
  <c r="AH32" i="6"/>
  <c r="AI32" i="6" s="1"/>
  <c r="AH38" i="6"/>
  <c r="AI38" i="6" s="1"/>
  <c r="AH28" i="6"/>
  <c r="AI28" i="6" s="1"/>
  <c r="AH22" i="6"/>
  <c r="AI22" i="6" s="1"/>
  <c r="AH20" i="6"/>
  <c r="AI20" i="6" s="1"/>
  <c r="AH16" i="6"/>
  <c r="AI16" i="6" s="1"/>
  <c r="AH43" i="6"/>
  <c r="AI43" i="6" s="1"/>
  <c r="AH30" i="6"/>
  <c r="AI30" i="6" s="1"/>
  <c r="AH29" i="6"/>
  <c r="AI29" i="6" s="1"/>
  <c r="AH24" i="6"/>
  <c r="AI24" i="6" s="1"/>
  <c r="AH23" i="6"/>
  <c r="AI23" i="6" s="1"/>
  <c r="AH17" i="6"/>
  <c r="AI17" i="6" s="1"/>
  <c r="AH50" i="6"/>
  <c r="AI50" i="6" s="1"/>
  <c r="AH37" i="6"/>
  <c r="AI37" i="6" s="1"/>
  <c r="AH77" i="6"/>
  <c r="AI77" i="6" s="1"/>
  <c r="BI14" i="6"/>
  <c r="BF15" i="6"/>
  <c r="AZ14" i="6"/>
  <c r="AH26" i="6"/>
  <c r="AI26" i="6" s="1"/>
  <c r="AH27" i="6"/>
  <c r="AI27" i="6" s="1"/>
  <c r="AL41" i="6"/>
  <c r="BB75" i="6"/>
  <c r="BC75" i="6" s="1"/>
  <c r="BB76" i="6"/>
  <c r="BC76" i="6" s="1"/>
  <c r="BB68" i="6"/>
  <c r="BC68" i="6" s="1"/>
  <c r="BB60" i="6"/>
  <c r="BC60" i="6" s="1"/>
  <c r="BB78" i="6"/>
  <c r="BC78" i="6" s="1"/>
  <c r="BB70" i="6"/>
  <c r="BC70" i="6" s="1"/>
  <c r="BB62" i="6"/>
  <c r="BC62" i="6" s="1"/>
  <c r="BB79" i="6"/>
  <c r="BC79" i="6" s="1"/>
  <c r="BB71" i="6"/>
  <c r="BC71" i="6" s="1"/>
  <c r="BB63" i="6"/>
  <c r="BC63" i="6" s="1"/>
  <c r="BB73" i="6"/>
  <c r="BC73" i="6" s="1"/>
  <c r="BB54" i="6"/>
  <c r="BC54" i="6" s="1"/>
  <c r="BB80" i="6"/>
  <c r="BC80" i="6" s="1"/>
  <c r="BB74" i="6"/>
  <c r="BC74" i="6" s="1"/>
  <c r="BB65" i="6"/>
  <c r="BC65" i="6" s="1"/>
  <c r="BB56" i="6"/>
  <c r="BC56" i="6" s="1"/>
  <c r="BB64" i="6"/>
  <c r="BC64" i="6" s="1"/>
  <c r="BB57" i="6"/>
  <c r="BC57" i="6" s="1"/>
  <c r="BB77" i="6"/>
  <c r="BC77" i="6" s="1"/>
  <c r="BB59" i="6"/>
  <c r="BC59" i="6" s="1"/>
  <c r="BB46" i="6"/>
  <c r="BC46" i="6" s="1"/>
  <c r="BB61" i="6"/>
  <c r="BC61" i="6" s="1"/>
  <c r="BB58" i="6"/>
  <c r="BC58" i="6" s="1"/>
  <c r="BB55" i="6"/>
  <c r="BC55" i="6" s="1"/>
  <c r="BB52" i="6"/>
  <c r="BC52" i="6" s="1"/>
  <c r="BB49" i="6"/>
  <c r="BC49" i="6" s="1"/>
  <c r="BB69" i="6"/>
  <c r="BC69" i="6" s="1"/>
  <c r="BB50" i="6"/>
  <c r="BC50" i="6" s="1"/>
  <c r="BB66" i="6"/>
  <c r="BC66" i="6" s="1"/>
  <c r="BB43" i="6"/>
  <c r="BC43" i="6" s="1"/>
  <c r="BB51" i="6"/>
  <c r="BC51" i="6" s="1"/>
  <c r="BB48" i="6"/>
  <c r="BC48" i="6" s="1"/>
  <c r="BB37" i="6"/>
  <c r="BC37" i="6" s="1"/>
  <c r="BB47" i="6"/>
  <c r="BC47" i="6" s="1"/>
  <c r="BB38" i="6"/>
  <c r="BC38" i="6" s="1"/>
  <c r="BB53" i="6"/>
  <c r="BC53" i="6" s="1"/>
  <c r="BB39" i="6"/>
  <c r="BC39" i="6" s="1"/>
  <c r="BB31" i="6"/>
  <c r="BC31" i="6" s="1"/>
  <c r="BB41" i="6"/>
  <c r="BC41" i="6" s="1"/>
  <c r="BB33" i="6"/>
  <c r="BC33" i="6" s="1"/>
  <c r="BV37" i="6"/>
  <c r="BW37" i="6" s="1"/>
  <c r="BV41" i="6"/>
  <c r="BW41" i="6" s="1"/>
  <c r="BB72" i="6"/>
  <c r="BC72" i="6" s="1"/>
  <c r="BB67" i="6"/>
  <c r="BC67" i="6" s="1"/>
  <c r="BB35" i="6"/>
  <c r="BC35" i="6" s="1"/>
  <c r="BB40" i="6"/>
  <c r="BC40" i="6" s="1"/>
  <c r="BV40" i="6"/>
  <c r="BW40" i="6" s="1"/>
  <c r="BB28" i="6"/>
  <c r="BC28" i="6" s="1"/>
  <c r="BB30" i="6"/>
  <c r="BC30" i="6" s="1"/>
  <c r="BV32" i="6"/>
  <c r="BW32" i="6" s="1"/>
  <c r="BV33" i="6"/>
  <c r="BW33" i="6" s="1"/>
  <c r="BB34" i="6"/>
  <c r="BC34" i="6" s="1"/>
  <c r="BV39" i="6"/>
  <c r="BW39" i="6" s="1"/>
  <c r="BB42" i="6"/>
  <c r="BC42" i="6" s="1"/>
  <c r="BB27" i="6"/>
  <c r="BC27" i="6" s="1"/>
  <c r="BV80" i="6"/>
  <c r="BW80" i="6" s="1"/>
  <c r="BV72" i="6"/>
  <c r="BW72" i="6" s="1"/>
  <c r="BV73" i="6"/>
  <c r="BW73" i="6" s="1"/>
  <c r="BV65" i="6"/>
  <c r="BW65" i="6" s="1"/>
  <c r="BV75" i="6"/>
  <c r="BW75" i="6" s="1"/>
  <c r="BV67" i="6"/>
  <c r="BW67" i="6" s="1"/>
  <c r="BV76" i="6"/>
  <c r="BW76" i="6" s="1"/>
  <c r="BV68" i="6"/>
  <c r="BW68" i="6" s="1"/>
  <c r="BV60" i="6"/>
  <c r="BW60" i="6" s="1"/>
  <c r="BV78" i="6"/>
  <c r="BW78" i="6" s="1"/>
  <c r="BV59" i="6"/>
  <c r="BW59" i="6" s="1"/>
  <c r="BV51" i="6"/>
  <c r="BW51" i="6" s="1"/>
  <c r="BV79" i="6"/>
  <c r="BW79" i="6" s="1"/>
  <c r="BV74" i="6"/>
  <c r="BW74" i="6" s="1"/>
  <c r="BV61" i="6"/>
  <c r="BW61" i="6" s="1"/>
  <c r="BV53" i="6"/>
  <c r="BW53" i="6" s="1"/>
  <c r="BV64" i="6"/>
  <c r="BW64" i="6" s="1"/>
  <c r="BV54" i="6"/>
  <c r="BW54" i="6" s="1"/>
  <c r="BV70" i="6"/>
  <c r="BW70" i="6" s="1"/>
  <c r="BV55" i="6"/>
  <c r="BW55" i="6" s="1"/>
  <c r="BV71" i="6"/>
  <c r="BW71" i="6" s="1"/>
  <c r="BV58" i="6"/>
  <c r="BW58" i="6" s="1"/>
  <c r="BV52" i="6"/>
  <c r="BW52" i="6" s="1"/>
  <c r="BV62" i="6"/>
  <c r="BW62" i="6" s="1"/>
  <c r="BV77" i="6"/>
  <c r="BW77" i="6" s="1"/>
  <c r="BV46" i="6"/>
  <c r="BW46" i="6" s="1"/>
  <c r="BV50" i="6"/>
  <c r="BW50" i="6" s="1"/>
  <c r="BV49" i="6"/>
  <c r="BW49" i="6" s="1"/>
  <c r="BV57" i="6"/>
  <c r="BW57" i="6" s="1"/>
  <c r="BV47" i="6"/>
  <c r="BW47" i="6" s="1"/>
  <c r="BV42" i="6"/>
  <c r="BW42" i="6" s="1"/>
  <c r="BV34" i="6"/>
  <c r="BW34" i="6" s="1"/>
  <c r="BV48" i="6"/>
  <c r="BW48" i="6" s="1"/>
  <c r="BV35" i="6"/>
  <c r="BW35" i="6" s="1"/>
  <c r="BV44" i="6"/>
  <c r="BW44" i="6" s="1"/>
  <c r="BV43" i="6"/>
  <c r="BW43" i="6" s="1"/>
  <c r="BV36" i="6"/>
  <c r="BW36" i="6" s="1"/>
  <c r="BV63" i="6"/>
  <c r="BW63" i="6" s="1"/>
  <c r="BV56" i="6"/>
  <c r="BW56" i="6" s="1"/>
  <c r="BV38" i="6"/>
  <c r="BW38" i="6" s="1"/>
  <c r="BB44" i="6"/>
  <c r="BC44" i="6" s="1"/>
  <c r="BV45" i="6"/>
  <c r="BW45" i="6" s="1"/>
  <c r="BV66" i="6"/>
  <c r="BW66" i="6" s="1"/>
  <c r="AL50" i="6"/>
  <c r="AL58" i="6"/>
  <c r="AL72" i="6"/>
  <c r="BH59" i="6" l="1"/>
  <c r="BI59" i="6" s="1"/>
  <c r="BH18" i="6"/>
  <c r="BI18" i="6" s="1"/>
  <c r="BH57" i="6"/>
  <c r="BI57" i="6" s="1"/>
  <c r="CB62" i="6"/>
  <c r="CC62" i="6" s="1"/>
  <c r="CB42" i="6"/>
  <c r="CC42" i="6" s="1"/>
  <c r="CB31" i="6"/>
  <c r="CC31" i="6" s="1"/>
  <c r="CB34" i="6"/>
  <c r="CC34" i="6" s="1"/>
  <c r="CB76" i="6"/>
  <c r="CC76" i="6" s="1"/>
  <c r="CB69" i="6"/>
  <c r="CC69" i="6" s="1"/>
  <c r="CB60" i="6"/>
  <c r="CC60" i="6" s="1"/>
  <c r="CB66" i="6"/>
  <c r="CC66" i="6" s="1"/>
  <c r="BH37" i="6"/>
  <c r="BI37" i="6" s="1"/>
  <c r="CB37" i="6"/>
  <c r="CC37" i="6" s="1"/>
  <c r="CB54" i="6"/>
  <c r="CC54" i="6" s="1"/>
  <c r="BH30" i="6"/>
  <c r="BI30" i="6" s="1"/>
  <c r="BH47" i="6"/>
  <c r="BI47" i="6" s="1"/>
  <c r="BH66" i="6"/>
  <c r="BI66" i="6" s="1"/>
  <c r="BH63" i="6"/>
  <c r="BI63" i="6" s="1"/>
  <c r="CB33" i="6"/>
  <c r="CC33" i="6" s="1"/>
  <c r="CB52" i="6"/>
  <c r="CC52" i="6" s="1"/>
  <c r="BH50" i="6"/>
  <c r="BI50" i="6" s="1"/>
  <c r="BH55" i="6"/>
  <c r="BI55" i="6" s="1"/>
  <c r="BH21" i="6"/>
  <c r="BI21" i="6" s="1"/>
  <c r="CB72" i="6"/>
  <c r="CC72" i="6" s="1"/>
  <c r="BH27" i="6"/>
  <c r="BI27" i="6" s="1"/>
  <c r="BH51" i="6"/>
  <c r="BI51" i="6" s="1"/>
  <c r="BH33" i="6"/>
  <c r="BI33" i="6" s="1"/>
  <c r="BD15" i="6"/>
  <c r="BH19" i="6"/>
  <c r="BI19" i="6" s="1"/>
  <c r="BH35" i="6"/>
  <c r="BI35" i="6" s="1"/>
  <c r="BH36" i="6"/>
  <c r="BI36" i="6" s="1"/>
  <c r="AP15" i="6"/>
  <c r="BH46" i="6"/>
  <c r="BI46" i="6" s="1"/>
  <c r="BH72" i="6"/>
  <c r="BI72" i="6" s="1"/>
  <c r="BH43" i="6"/>
  <c r="BI43" i="6" s="1"/>
  <c r="BH40" i="6"/>
  <c r="BI40" i="6" s="1"/>
  <c r="BH52" i="6"/>
  <c r="BI52" i="6" s="1"/>
  <c r="BH49" i="6"/>
  <c r="BI49" i="6" s="1"/>
  <c r="BH64" i="6"/>
  <c r="BI64" i="6" s="1"/>
  <c r="CB55" i="6"/>
  <c r="CC55" i="6" s="1"/>
  <c r="BH67" i="6"/>
  <c r="BI67" i="6" s="1"/>
  <c r="CB45" i="6"/>
  <c r="CC45" i="6" s="1"/>
  <c r="BH22" i="6"/>
  <c r="BI22" i="6" s="1"/>
  <c r="BH42" i="6"/>
  <c r="BI42" i="6" s="1"/>
  <c r="BH70" i="6"/>
  <c r="BI70" i="6" s="1"/>
  <c r="BH71" i="6"/>
  <c r="BI71" i="6" s="1"/>
  <c r="CB41" i="6"/>
  <c r="CC41" i="6" s="1"/>
  <c r="BH80" i="6"/>
  <c r="BI80" i="6" s="1"/>
  <c r="BH65" i="6"/>
  <c r="BI65" i="6" s="1"/>
  <c r="BH29" i="6"/>
  <c r="BI29" i="6" s="1"/>
  <c r="BH34" i="6"/>
  <c r="BI34" i="6" s="1"/>
  <c r="BH45" i="6"/>
  <c r="BI45" i="6" s="1"/>
  <c r="CB46" i="6"/>
  <c r="CC46" i="6" s="1"/>
  <c r="BH48" i="6"/>
  <c r="BI48" i="6" s="1"/>
  <c r="CB61" i="6"/>
  <c r="CC61" i="6" s="1"/>
  <c r="BH24" i="6"/>
  <c r="BI24" i="6" s="1"/>
  <c r="BH61" i="6"/>
  <c r="BI61" i="6" s="1"/>
  <c r="CB49" i="6"/>
  <c r="CC49" i="6" s="1"/>
  <c r="BH28" i="6"/>
  <c r="BI28" i="6" s="1"/>
  <c r="BH75" i="6"/>
  <c r="BI75" i="6" s="1"/>
  <c r="BH76" i="6"/>
  <c r="BI76" i="6" s="1"/>
  <c r="CB40" i="6"/>
  <c r="CC40" i="6" s="1"/>
  <c r="CA15" i="6"/>
  <c r="AM18" i="6"/>
  <c r="CB75" i="6"/>
  <c r="CC75" i="6" s="1"/>
  <c r="CB57" i="6"/>
  <c r="CC57" i="6" s="1"/>
  <c r="BG46" i="6"/>
  <c r="CB44" i="6"/>
  <c r="CC44" i="6" s="1"/>
  <c r="CB65" i="6"/>
  <c r="CC65" i="6" s="1"/>
  <c r="BH31" i="6"/>
  <c r="BI31" i="6" s="1"/>
  <c r="BH53" i="6"/>
  <c r="BI53" i="6" s="1"/>
  <c r="BH69" i="6"/>
  <c r="BI69" i="6" s="1"/>
  <c r="BH38" i="6"/>
  <c r="BI38" i="6" s="1"/>
  <c r="CB74" i="6"/>
  <c r="CC74" i="6" s="1"/>
  <c r="CB56" i="6"/>
  <c r="CC56" i="6" s="1"/>
  <c r="CB71" i="6"/>
  <c r="CC71" i="6" s="1"/>
  <c r="BH39" i="6"/>
  <c r="BI39" i="6" s="1"/>
  <c r="BH56" i="6"/>
  <c r="BI56" i="6" s="1"/>
  <c r="BH77" i="6"/>
  <c r="BI77" i="6" s="1"/>
  <c r="AJ15" i="6"/>
  <c r="CB68" i="6"/>
  <c r="CC68" i="6" s="1"/>
  <c r="CB53" i="6"/>
  <c r="CC53" i="6" s="1"/>
  <c r="CB79" i="6"/>
  <c r="CC79" i="6" s="1"/>
  <c r="BH79" i="6"/>
  <c r="BI79" i="6" s="1"/>
  <c r="BH68" i="6"/>
  <c r="BI68" i="6" s="1"/>
  <c r="BG53" i="6"/>
  <c r="CA64" i="6"/>
  <c r="CA63" i="6"/>
  <c r="BG55" i="6"/>
  <c r="CB50" i="6"/>
  <c r="CC50" i="6" s="1"/>
  <c r="CB64" i="6"/>
  <c r="CC64" i="6" s="1"/>
  <c r="CB73" i="6"/>
  <c r="CC73" i="6" s="1"/>
  <c r="BH17" i="6"/>
  <c r="BI17" i="6" s="1"/>
  <c r="CA57" i="6"/>
  <c r="BH16" i="6"/>
  <c r="BI16" i="6" s="1"/>
  <c r="CB35" i="6"/>
  <c r="CC35" i="6" s="1"/>
  <c r="CB58" i="6"/>
  <c r="CC58" i="6" s="1"/>
  <c r="CB80" i="6"/>
  <c r="CC80" i="6" s="1"/>
  <c r="CB63" i="6"/>
  <c r="CC63" i="6" s="1"/>
  <c r="BH20" i="6"/>
  <c r="BI20" i="6" s="1"/>
  <c r="BH62" i="6"/>
  <c r="BI62" i="6" s="1"/>
  <c r="BH44" i="6"/>
  <c r="BI44" i="6" s="1"/>
  <c r="BH60" i="6"/>
  <c r="BI60" i="6" s="1"/>
  <c r="BH15" i="6"/>
  <c r="BI15" i="6" s="1"/>
  <c r="BJ15" i="6" s="1"/>
  <c r="AM33" i="6"/>
  <c r="CB77" i="6"/>
  <c r="CC77" i="6" s="1"/>
  <c r="CB28" i="6"/>
  <c r="CC28" i="6" s="1"/>
  <c r="CB78" i="6"/>
  <c r="CC78" i="6" s="1"/>
  <c r="BH41" i="6"/>
  <c r="BI41" i="6" s="1"/>
  <c r="BH74" i="6"/>
  <c r="BI74" i="6" s="1"/>
  <c r="R16" i="5"/>
  <c r="CB39" i="6"/>
  <c r="CC39" i="6" s="1"/>
  <c r="CB48" i="6"/>
  <c r="CC48" i="6" s="1"/>
  <c r="CB70" i="6"/>
  <c r="CC70" i="6" s="1"/>
  <c r="CA42" i="6"/>
  <c r="CB67" i="6"/>
  <c r="CC67" i="6" s="1"/>
  <c r="CB51" i="6"/>
  <c r="CC51" i="6" s="1"/>
  <c r="BH25" i="6"/>
  <c r="BI25" i="6" s="1"/>
  <c r="BH78" i="6"/>
  <c r="BI78" i="6" s="1"/>
  <c r="CB32" i="6"/>
  <c r="CC32" i="6" s="1"/>
  <c r="CB36" i="6"/>
  <c r="CC36" i="6" s="1"/>
  <c r="CB47" i="6"/>
  <c r="CC47" i="6" s="1"/>
  <c r="BH32" i="6"/>
  <c r="BI32" i="6" s="1"/>
  <c r="BH26" i="6"/>
  <c r="BI26" i="6" s="1"/>
  <c r="BH58" i="6"/>
  <c r="BI58" i="6" s="1"/>
  <c r="BH54" i="6"/>
  <c r="BI54" i="6" s="1"/>
  <c r="BH73" i="6"/>
  <c r="BI73" i="6" s="1"/>
  <c r="AM74" i="6"/>
  <c r="AJ22" i="6"/>
  <c r="CA30" i="6"/>
  <c r="AJ16" i="6"/>
  <c r="CA31" i="6"/>
  <c r="CA17" i="6"/>
  <c r="CA23" i="6"/>
  <c r="BG23" i="6"/>
  <c r="AM20" i="6"/>
  <c r="CA41" i="6"/>
  <c r="BG15" i="6"/>
  <c r="BG44" i="6"/>
  <c r="CA32" i="6"/>
  <c r="BG27" i="6"/>
  <c r="CA25" i="6"/>
  <c r="CA46" i="6"/>
  <c r="BG38" i="6"/>
  <c r="AM65" i="6"/>
  <c r="CA77" i="6"/>
  <c r="CA16" i="6"/>
  <c r="CA53" i="6"/>
  <c r="BG68" i="6"/>
  <c r="AM49" i="6"/>
  <c r="CA19" i="6"/>
  <c r="CA59" i="6"/>
  <c r="CA44" i="6"/>
  <c r="CA79" i="6"/>
  <c r="CA71" i="6"/>
  <c r="CA38" i="6"/>
  <c r="CA24" i="6"/>
  <c r="CA72" i="6"/>
  <c r="AY28" i="6"/>
  <c r="AZ28" i="6" s="1"/>
  <c r="AY77" i="6"/>
  <c r="AZ77" i="6" s="1"/>
  <c r="AY33" i="6"/>
  <c r="AZ33" i="6" s="1"/>
  <c r="AY34" i="6"/>
  <c r="AZ34" i="6" s="1"/>
  <c r="Y20" i="6"/>
  <c r="AE68" i="6" s="1"/>
  <c r="AF68" i="6" s="1"/>
  <c r="AY48" i="6"/>
  <c r="AZ48" i="6" s="1"/>
  <c r="AY67" i="6"/>
  <c r="AZ67" i="6" s="1"/>
  <c r="AY57" i="6"/>
  <c r="AZ57" i="6" s="1"/>
  <c r="AY71" i="6"/>
  <c r="AZ71" i="6" s="1"/>
  <c r="AY68" i="6"/>
  <c r="AZ68" i="6" s="1"/>
  <c r="AY22" i="6"/>
  <c r="AZ22" i="6" s="1"/>
  <c r="AY73" i="6"/>
  <c r="AZ73" i="6" s="1"/>
  <c r="AY54" i="6"/>
  <c r="AZ54" i="6" s="1"/>
  <c r="AY51" i="6"/>
  <c r="AZ51" i="6" s="1"/>
  <c r="AY69" i="6"/>
  <c r="AZ69" i="6" s="1"/>
  <c r="AY18" i="6"/>
  <c r="AZ18" i="6" s="1"/>
  <c r="AY37" i="6"/>
  <c r="AZ37" i="6" s="1"/>
  <c r="AY41" i="6"/>
  <c r="AZ41" i="6" s="1"/>
  <c r="AY60" i="6"/>
  <c r="AZ60" i="6" s="1"/>
  <c r="AY20" i="6"/>
  <c r="AZ20" i="6" s="1"/>
  <c r="AY21" i="6"/>
  <c r="AZ21" i="6" s="1"/>
  <c r="AY27" i="6"/>
  <c r="AZ27" i="6" s="1"/>
  <c r="AY47" i="6"/>
  <c r="AZ47" i="6" s="1"/>
  <c r="AY75" i="6"/>
  <c r="AZ75" i="6" s="1"/>
  <c r="AY35" i="6"/>
  <c r="AZ35" i="6" s="1"/>
  <c r="AY43" i="6"/>
  <c r="AZ43" i="6" s="1"/>
  <c r="AY65" i="6"/>
  <c r="AZ65" i="6" s="1"/>
  <c r="AY42" i="6"/>
  <c r="AZ42" i="6" s="1"/>
  <c r="AY45" i="6"/>
  <c r="AZ45" i="6" s="1"/>
  <c r="AY64" i="6"/>
  <c r="AZ64" i="6" s="1"/>
  <c r="AY52" i="6"/>
  <c r="AZ52" i="6" s="1"/>
  <c r="AY50" i="6"/>
  <c r="AZ50" i="6" s="1"/>
  <c r="AY44" i="6"/>
  <c r="AZ44" i="6" s="1"/>
  <c r="AY61" i="6"/>
  <c r="AZ61" i="6" s="1"/>
  <c r="AY31" i="6"/>
  <c r="AZ31" i="6" s="1"/>
  <c r="AY56" i="6"/>
  <c r="AZ56" i="6" s="1"/>
  <c r="AY58" i="6"/>
  <c r="AZ58" i="6" s="1"/>
  <c r="AY26" i="6"/>
  <c r="AZ26" i="6" s="1"/>
  <c r="AY70" i="6"/>
  <c r="AZ70" i="6" s="1"/>
  <c r="AY53" i="6"/>
  <c r="AZ53" i="6" s="1"/>
  <c r="AY80" i="6"/>
  <c r="AZ80" i="6" s="1"/>
  <c r="AY66" i="6"/>
  <c r="AZ66" i="6" s="1"/>
  <c r="AY39" i="6"/>
  <c r="AZ39" i="6" s="1"/>
  <c r="AY49" i="6"/>
  <c r="AZ49" i="6" s="1"/>
  <c r="AY63" i="6"/>
  <c r="AZ63" i="6" s="1"/>
  <c r="AY62" i="6"/>
  <c r="AZ62" i="6" s="1"/>
  <c r="AY25" i="6"/>
  <c r="AZ25" i="6" s="1"/>
  <c r="AY38" i="6"/>
  <c r="AZ38" i="6" s="1"/>
  <c r="AY46" i="6"/>
  <c r="AZ46" i="6" s="1"/>
  <c r="AY74" i="6"/>
  <c r="AZ74" i="6" s="1"/>
  <c r="AY30" i="6"/>
  <c r="AZ30" i="6" s="1"/>
  <c r="AY79" i="6"/>
  <c r="AZ79" i="6" s="1"/>
  <c r="AY36" i="6"/>
  <c r="AZ36" i="6" s="1"/>
  <c r="AY55" i="6"/>
  <c r="AZ55" i="6" s="1"/>
  <c r="AY78" i="6"/>
  <c r="AZ78" i="6" s="1"/>
  <c r="AY23" i="6"/>
  <c r="AZ23" i="6" s="1"/>
  <c r="AY19" i="6"/>
  <c r="AZ19" i="6" s="1"/>
  <c r="AY59" i="6"/>
  <c r="AZ59" i="6" s="1"/>
  <c r="AY72" i="6"/>
  <c r="AZ72" i="6" s="1"/>
  <c r="AY15" i="6"/>
  <c r="AZ15" i="6" s="1"/>
  <c r="AY16" i="6"/>
  <c r="AZ16" i="6" s="1"/>
  <c r="AY76" i="6"/>
  <c r="AZ76" i="6" s="1"/>
  <c r="AY32" i="6"/>
  <c r="AZ32" i="6" s="1"/>
  <c r="R17" i="5"/>
  <c r="BM20" i="6"/>
  <c r="AY24" i="6"/>
  <c r="AZ24" i="6" s="1"/>
  <c r="AY40" i="6"/>
  <c r="AZ40" i="6" s="1"/>
  <c r="AY29" i="6"/>
  <c r="AZ29" i="6" s="1"/>
  <c r="AY17" i="6"/>
  <c r="AZ17" i="6" s="1"/>
  <c r="AG15" i="6"/>
  <c r="AM19" i="6"/>
  <c r="AM22" i="6"/>
  <c r="AM39" i="6"/>
  <c r="AM56" i="6"/>
  <c r="CA27" i="6"/>
  <c r="CA40" i="6"/>
  <c r="CA43" i="6"/>
  <c r="CA60" i="6"/>
  <c r="CA56" i="6"/>
  <c r="CA80" i="6"/>
  <c r="BG47" i="6"/>
  <c r="BG61" i="6"/>
  <c r="CB29" i="6"/>
  <c r="CC29" i="6" s="1"/>
  <c r="CB27" i="6"/>
  <c r="CC27" i="6" s="1"/>
  <c r="CB24" i="6"/>
  <c r="CC24" i="6" s="1"/>
  <c r="CB23" i="6"/>
  <c r="CC23" i="6" s="1"/>
  <c r="CB38" i="6"/>
  <c r="CC38" i="6" s="1"/>
  <c r="CB26" i="6"/>
  <c r="CC26" i="6" s="1"/>
  <c r="CB22" i="6"/>
  <c r="CC22" i="6" s="1"/>
  <c r="CB21" i="6"/>
  <c r="CC21" i="6" s="1"/>
  <c r="CB17" i="6"/>
  <c r="CC17" i="6" s="1"/>
  <c r="CB16" i="6"/>
  <c r="CC16" i="6" s="1"/>
  <c r="CB30" i="6"/>
  <c r="CC30" i="6" s="1"/>
  <c r="CB25" i="6"/>
  <c r="CC25" i="6" s="1"/>
  <c r="CB18" i="6"/>
  <c r="CC18" i="6" s="1"/>
  <c r="CB19" i="6"/>
  <c r="CC19" i="6" s="1"/>
  <c r="CB14" i="6"/>
  <c r="CC14" i="6" s="1"/>
  <c r="CB43" i="6"/>
  <c r="CC43" i="6" s="1"/>
  <c r="CB20" i="6"/>
  <c r="CC20" i="6" s="1"/>
  <c r="CB15" i="6"/>
  <c r="CC15" i="6" s="1"/>
  <c r="AM17" i="6"/>
  <c r="AM31" i="6"/>
  <c r="AM38" i="6"/>
  <c r="AM71" i="6"/>
  <c r="CA69" i="6"/>
  <c r="CA61" i="6"/>
  <c r="CA62" i="6"/>
  <c r="AM75" i="6"/>
  <c r="AM28" i="6"/>
  <c r="AM26" i="6"/>
  <c r="AM23" i="6"/>
  <c r="AM36" i="6"/>
  <c r="AM58" i="6"/>
  <c r="AM62" i="6"/>
  <c r="CA20" i="6"/>
  <c r="CA22" i="6"/>
  <c r="CA34" i="6"/>
  <c r="CA29" i="6"/>
  <c r="CA39" i="6"/>
  <c r="CA49" i="6"/>
  <c r="CA50" i="6"/>
  <c r="CA67" i="6"/>
  <c r="CA70" i="6"/>
  <c r="BG33" i="6"/>
  <c r="BG34" i="6"/>
  <c r="BG72" i="6"/>
  <c r="AJ58" i="6"/>
  <c r="BD72" i="6"/>
  <c r="AM32" i="6"/>
  <c r="AM24" i="6"/>
  <c r="AM15" i="6"/>
  <c r="AM37" i="6"/>
  <c r="CA47" i="6"/>
  <c r="CA28" i="6"/>
  <c r="CA37" i="6"/>
  <c r="CA35" i="6"/>
  <c r="CA45" i="6"/>
  <c r="CA54" i="6"/>
  <c r="CA58" i="6"/>
  <c r="CA75" i="6"/>
  <c r="CA78" i="6"/>
  <c r="AM35" i="6"/>
  <c r="AM29" i="6"/>
  <c r="AM21" i="6"/>
  <c r="AM55" i="6"/>
  <c r="CA26" i="6"/>
  <c r="CA68" i="6"/>
  <c r="CA36" i="6"/>
  <c r="CA33" i="6"/>
  <c r="CA74" i="6"/>
  <c r="CA48" i="6"/>
  <c r="CA65" i="6"/>
  <c r="AM34" i="6"/>
  <c r="AM25" i="6"/>
  <c r="CA66" i="6"/>
  <c r="CA73" i="6"/>
  <c r="AM30" i="6"/>
  <c r="BG73" i="6"/>
  <c r="AJ72" i="6"/>
  <c r="AM14" i="6"/>
  <c r="AM40" i="6"/>
  <c r="AM16" i="6"/>
  <c r="AM27" i="6"/>
  <c r="CA21" i="6"/>
  <c r="CA18" i="6"/>
  <c r="CA52" i="6"/>
  <c r="CA55" i="6"/>
  <c r="CA51" i="6"/>
  <c r="CA76" i="6"/>
  <c r="BG20" i="6"/>
  <c r="BG66" i="6"/>
  <c r="AJ27" i="6"/>
  <c r="AJ35" i="6"/>
  <c r="AJ44" i="6"/>
  <c r="AJ63" i="6"/>
  <c r="AJ70" i="6"/>
  <c r="AJ79" i="6"/>
  <c r="AJ80" i="6"/>
  <c r="BD71" i="6"/>
  <c r="BD17" i="6"/>
  <c r="BD33" i="6"/>
  <c r="BD47" i="6"/>
  <c r="BD48" i="6"/>
  <c r="BD68" i="6"/>
  <c r="BD80" i="6"/>
  <c r="BA14" i="6"/>
  <c r="AN76" i="6"/>
  <c r="AO76" i="6" s="1"/>
  <c r="AN77" i="6"/>
  <c r="AO77" i="6" s="1"/>
  <c r="AN69" i="6"/>
  <c r="AO69" i="6" s="1"/>
  <c r="AN61" i="6"/>
  <c r="AO61" i="6" s="1"/>
  <c r="AN79" i="6"/>
  <c r="AO79" i="6" s="1"/>
  <c r="AN71" i="6"/>
  <c r="AO71" i="6" s="1"/>
  <c r="AN63" i="6"/>
  <c r="AO63" i="6" s="1"/>
  <c r="AN80" i="6"/>
  <c r="AO80" i="6" s="1"/>
  <c r="AN72" i="6"/>
  <c r="AO72" i="6" s="1"/>
  <c r="AN64" i="6"/>
  <c r="AO64" i="6" s="1"/>
  <c r="AN55" i="6"/>
  <c r="AO55" i="6" s="1"/>
  <c r="AN70" i="6"/>
  <c r="AO70" i="6" s="1"/>
  <c r="AN57" i="6"/>
  <c r="AO57" i="6" s="1"/>
  <c r="AN78" i="6"/>
  <c r="AO78" i="6" s="1"/>
  <c r="AN73" i="6"/>
  <c r="AO73" i="6" s="1"/>
  <c r="AN58" i="6"/>
  <c r="AO58" i="6" s="1"/>
  <c r="AN50" i="6"/>
  <c r="AO50" i="6" s="1"/>
  <c r="AN47" i="6"/>
  <c r="AO47" i="6" s="1"/>
  <c r="AN75" i="6"/>
  <c r="AO75" i="6" s="1"/>
  <c r="AN51" i="6"/>
  <c r="AO51" i="6" s="1"/>
  <c r="AN48" i="6"/>
  <c r="AO48" i="6" s="1"/>
  <c r="AN68" i="6"/>
  <c r="AO68" i="6" s="1"/>
  <c r="AN65" i="6"/>
  <c r="AO65" i="6" s="1"/>
  <c r="AN60" i="6"/>
  <c r="AO60" i="6" s="1"/>
  <c r="AN54" i="6"/>
  <c r="AO54" i="6" s="1"/>
  <c r="AN67" i="6"/>
  <c r="AO67" i="6" s="1"/>
  <c r="AN62" i="6"/>
  <c r="AO62" i="6" s="1"/>
  <c r="AN49" i="6"/>
  <c r="AO49" i="6" s="1"/>
  <c r="AN38" i="6"/>
  <c r="AO38" i="6" s="1"/>
  <c r="AN66" i="6"/>
  <c r="AO66" i="6" s="1"/>
  <c r="AN39" i="6"/>
  <c r="AO39" i="6" s="1"/>
  <c r="AN31" i="6"/>
  <c r="AO31" i="6" s="1"/>
  <c r="AN59" i="6"/>
  <c r="AO59" i="6" s="1"/>
  <c r="AN52" i="6"/>
  <c r="AO52" i="6" s="1"/>
  <c r="AN44" i="6"/>
  <c r="AO44" i="6" s="1"/>
  <c r="AN40" i="6"/>
  <c r="AO40" i="6" s="1"/>
  <c r="AN32" i="6"/>
  <c r="AO32" i="6" s="1"/>
  <c r="AN53" i="6"/>
  <c r="AO53" i="6" s="1"/>
  <c r="AN42" i="6"/>
  <c r="AO42" i="6" s="1"/>
  <c r="AN34" i="6"/>
  <c r="AO34" i="6" s="1"/>
  <c r="AN74" i="6"/>
  <c r="AO74" i="6" s="1"/>
  <c r="AN56" i="6"/>
  <c r="AO56" i="6" s="1"/>
  <c r="AN41" i="6"/>
  <c r="AO41" i="6" s="1"/>
  <c r="AN36" i="6"/>
  <c r="AO36" i="6" s="1"/>
  <c r="AN28" i="6"/>
  <c r="AO28" i="6" s="1"/>
  <c r="AN22" i="6"/>
  <c r="AO22" i="6" s="1"/>
  <c r="AN20" i="6"/>
  <c r="AO20" i="6" s="1"/>
  <c r="AN16" i="6"/>
  <c r="AO16" i="6" s="1"/>
  <c r="AN30" i="6"/>
  <c r="AO30" i="6" s="1"/>
  <c r="AN29" i="6"/>
  <c r="AO29" i="6" s="1"/>
  <c r="AN24" i="6"/>
  <c r="AO24" i="6" s="1"/>
  <c r="AN23" i="6"/>
  <c r="AO23" i="6" s="1"/>
  <c r="AN17" i="6"/>
  <c r="AO17" i="6" s="1"/>
  <c r="AN46" i="6"/>
  <c r="AO46" i="6" s="1"/>
  <c r="AN37" i="6"/>
  <c r="AO37" i="6" s="1"/>
  <c r="AN19" i="6"/>
  <c r="AO19" i="6" s="1"/>
  <c r="AN35" i="6"/>
  <c r="AO35" i="6" s="1"/>
  <c r="AN26" i="6"/>
  <c r="AO26" i="6" s="1"/>
  <c r="AN45" i="6"/>
  <c r="AO45" i="6" s="1"/>
  <c r="AN27" i="6"/>
  <c r="AO27" i="6" s="1"/>
  <c r="AN25" i="6"/>
  <c r="AO25" i="6" s="1"/>
  <c r="AN21" i="6"/>
  <c r="AO21" i="6" s="1"/>
  <c r="AN33" i="6"/>
  <c r="AO33" i="6" s="1"/>
  <c r="AN43" i="6"/>
  <c r="AO43" i="6" s="1"/>
  <c r="AN18" i="6"/>
  <c r="AO18" i="6" s="1"/>
  <c r="BX74" i="6"/>
  <c r="BX75" i="6"/>
  <c r="BX67" i="6"/>
  <c r="BX77" i="6"/>
  <c r="BX69" i="6"/>
  <c r="BX61" i="6"/>
  <c r="BX78" i="6"/>
  <c r="BX70" i="6"/>
  <c r="BX62" i="6"/>
  <c r="BX73" i="6"/>
  <c r="BX65" i="6"/>
  <c r="BX53" i="6"/>
  <c r="BX80" i="6"/>
  <c r="BX68" i="6"/>
  <c r="BX55" i="6"/>
  <c r="BX71" i="6"/>
  <c r="BX56" i="6"/>
  <c r="BX79" i="6"/>
  <c r="BX52" i="6"/>
  <c r="BX45" i="6"/>
  <c r="BX76" i="6"/>
  <c r="BX72" i="6"/>
  <c r="BX64" i="6"/>
  <c r="BX57" i="6"/>
  <c r="BX51" i="6"/>
  <c r="BX48" i="6"/>
  <c r="BX59" i="6"/>
  <c r="BX42" i="6"/>
  <c r="BX60" i="6"/>
  <c r="BX47" i="6"/>
  <c r="BX54" i="6"/>
  <c r="BX43" i="6"/>
  <c r="BX36" i="6"/>
  <c r="BX58" i="6"/>
  <c r="BX50" i="6"/>
  <c r="BX44" i="6"/>
  <c r="BX37" i="6"/>
  <c r="BX66" i="6"/>
  <c r="BX38" i="6"/>
  <c r="BX46" i="6"/>
  <c r="BX40" i="6"/>
  <c r="BX32" i="6"/>
  <c r="BX49" i="6"/>
  <c r="BX39" i="6"/>
  <c r="BX34" i="6"/>
  <c r="BX26" i="6"/>
  <c r="BX20" i="6"/>
  <c r="BX14" i="6"/>
  <c r="BX30" i="6"/>
  <c r="BX27" i="6"/>
  <c r="BX24" i="6"/>
  <c r="BX21" i="6"/>
  <c r="BX15" i="6"/>
  <c r="BX28" i="6"/>
  <c r="BX22" i="6"/>
  <c r="BX19" i="6"/>
  <c r="BX35" i="6"/>
  <c r="BX31" i="6"/>
  <c r="BX29" i="6"/>
  <c r="BX23" i="6"/>
  <c r="BX63" i="6"/>
  <c r="BX33" i="6"/>
  <c r="BX25" i="6"/>
  <c r="BX16" i="6"/>
  <c r="BX41" i="6"/>
  <c r="BX18" i="6"/>
  <c r="BX17" i="6"/>
  <c r="AM50" i="6"/>
  <c r="AM60" i="6"/>
  <c r="AM57" i="6"/>
  <c r="AM79" i="6"/>
  <c r="AJ20" i="6"/>
  <c r="AJ23" i="6"/>
  <c r="AJ41" i="6"/>
  <c r="AJ43" i="6"/>
  <c r="AJ45" i="6"/>
  <c r="AJ71" i="6"/>
  <c r="AJ77" i="6"/>
  <c r="AJ68" i="6"/>
  <c r="BG17" i="6"/>
  <c r="BG28" i="6"/>
  <c r="BG21" i="6"/>
  <c r="BG64" i="6"/>
  <c r="BG42" i="6"/>
  <c r="BG79" i="6"/>
  <c r="BG69" i="6"/>
  <c r="BG60" i="6"/>
  <c r="BG80" i="6"/>
  <c r="BD16" i="6"/>
  <c r="BD20" i="6"/>
  <c r="BD19" i="6"/>
  <c r="BD41" i="6"/>
  <c r="BD63" i="6"/>
  <c r="BD52" i="6"/>
  <c r="BD75" i="6"/>
  <c r="BD62" i="6"/>
  <c r="AJ47" i="6"/>
  <c r="AM41" i="6"/>
  <c r="AM61" i="6"/>
  <c r="AM80" i="6"/>
  <c r="AM67" i="6"/>
  <c r="AM70" i="6"/>
  <c r="AJ18" i="6"/>
  <c r="AJ32" i="6"/>
  <c r="AJ34" i="6"/>
  <c r="AJ56" i="6"/>
  <c r="AJ69" i="6"/>
  <c r="AJ51" i="6"/>
  <c r="AJ67" i="6"/>
  <c r="BG29" i="6"/>
  <c r="BG16" i="6"/>
  <c r="BG25" i="6"/>
  <c r="BG36" i="6"/>
  <c r="BG48" i="6"/>
  <c r="BG57" i="6"/>
  <c r="BG71" i="6"/>
  <c r="BG76" i="6"/>
  <c r="BD31" i="6"/>
  <c r="BD24" i="6"/>
  <c r="BD27" i="6"/>
  <c r="BD29" i="6"/>
  <c r="BD76" i="6"/>
  <c r="BD69" i="6"/>
  <c r="BD59" i="6"/>
  <c r="BD79" i="6"/>
  <c r="BD78" i="6"/>
  <c r="AJ53" i="6"/>
  <c r="BD22" i="6"/>
  <c r="BD60" i="6"/>
  <c r="BD46" i="6"/>
  <c r="BD51" i="6"/>
  <c r="BD56" i="6"/>
  <c r="BD70" i="6"/>
  <c r="AM42" i="6"/>
  <c r="AM48" i="6"/>
  <c r="AM45" i="6"/>
  <c r="AM43" i="6"/>
  <c r="AM46" i="6"/>
  <c r="AM72" i="6"/>
  <c r="AM78" i="6"/>
  <c r="AJ29" i="6"/>
  <c r="AJ19" i="6"/>
  <c r="AJ33" i="6"/>
  <c r="AJ42" i="6"/>
  <c r="AJ60" i="6"/>
  <c r="AJ55" i="6"/>
  <c r="AJ59" i="6"/>
  <c r="AJ75" i="6"/>
  <c r="BG30" i="6"/>
  <c r="BG32" i="6"/>
  <c r="BG26" i="6"/>
  <c r="BG35" i="6"/>
  <c r="BG50" i="6"/>
  <c r="BG63" i="6"/>
  <c r="BG77" i="6"/>
  <c r="BG67" i="6"/>
  <c r="BD37" i="6"/>
  <c r="BD28" i="6"/>
  <c r="BD57" i="6"/>
  <c r="BD34" i="6"/>
  <c r="BD32" i="6"/>
  <c r="BD74" i="6"/>
  <c r="BD61" i="6"/>
  <c r="BD65" i="6"/>
  <c r="BD77" i="6"/>
  <c r="AJ26" i="6"/>
  <c r="AJ76" i="6"/>
  <c r="BD23" i="6"/>
  <c r="AM59" i="6"/>
  <c r="AM53" i="6"/>
  <c r="AM47" i="6"/>
  <c r="AM52" i="6"/>
  <c r="AM77" i="6"/>
  <c r="AM68" i="6"/>
  <c r="AJ30" i="6"/>
  <c r="AJ31" i="6"/>
  <c r="AJ40" i="6"/>
  <c r="AJ64" i="6"/>
  <c r="AJ78" i="6"/>
  <c r="AJ50" i="6"/>
  <c r="AJ62" i="6"/>
  <c r="AJ65" i="6"/>
  <c r="BG58" i="6"/>
  <c r="BG40" i="6"/>
  <c r="BG31" i="6"/>
  <c r="BG43" i="6"/>
  <c r="BG56" i="6"/>
  <c r="BG74" i="6"/>
  <c r="BG70" i="6"/>
  <c r="BG75" i="6"/>
  <c r="BD25" i="6"/>
  <c r="BD30" i="6"/>
  <c r="BD36" i="6"/>
  <c r="BD42" i="6"/>
  <c r="BD40" i="6"/>
  <c r="BD66" i="6"/>
  <c r="BD50" i="6"/>
  <c r="BD73" i="6"/>
  <c r="AJ49" i="6"/>
  <c r="BJ14" i="6"/>
  <c r="AM44" i="6"/>
  <c r="AM51" i="6"/>
  <c r="AM64" i="6"/>
  <c r="AM66" i="6"/>
  <c r="AM54" i="6"/>
  <c r="AM76" i="6"/>
  <c r="AJ28" i="6"/>
  <c r="AJ37" i="6"/>
  <c r="AJ21" i="6"/>
  <c r="AJ38" i="6"/>
  <c r="AJ48" i="6"/>
  <c r="AJ46" i="6"/>
  <c r="AJ54" i="6"/>
  <c r="AJ66" i="6"/>
  <c r="AJ73" i="6"/>
  <c r="BG19" i="6"/>
  <c r="BG18" i="6"/>
  <c r="BG37" i="6"/>
  <c r="BG45" i="6"/>
  <c r="BG49" i="6"/>
  <c r="BG78" i="6"/>
  <c r="BG51" i="6"/>
  <c r="BG65" i="6"/>
  <c r="BD26" i="6"/>
  <c r="BD38" i="6"/>
  <c r="BD18" i="6"/>
  <c r="BD35" i="6"/>
  <c r="BD53" i="6"/>
  <c r="BD49" i="6"/>
  <c r="BD58" i="6"/>
  <c r="BD64" i="6"/>
  <c r="AJ39" i="6"/>
  <c r="BD21" i="6"/>
  <c r="AM73" i="6"/>
  <c r="AM69" i="6"/>
  <c r="AM63" i="6"/>
  <c r="AJ24" i="6"/>
  <c r="AJ17" i="6"/>
  <c r="AJ25" i="6"/>
  <c r="AJ36" i="6"/>
  <c r="AJ57" i="6"/>
  <c r="AJ52" i="6"/>
  <c r="AJ61" i="6"/>
  <c r="AJ74" i="6"/>
  <c r="BG24" i="6"/>
  <c r="BG22" i="6"/>
  <c r="BG39" i="6"/>
  <c r="BG41" i="6"/>
  <c r="BG62" i="6"/>
  <c r="BG52" i="6"/>
  <c r="BG54" i="6"/>
  <c r="BG59" i="6"/>
  <c r="BD45" i="6"/>
  <c r="BD44" i="6"/>
  <c r="BD54" i="6"/>
  <c r="BD43" i="6"/>
  <c r="BD39" i="6"/>
  <c r="BD55" i="6"/>
  <c r="BD67" i="6"/>
  <c r="AE57" i="6" l="1"/>
  <c r="AF57" i="6" s="1"/>
  <c r="AE37" i="6"/>
  <c r="AF37" i="6" s="1"/>
  <c r="AE51" i="6"/>
  <c r="AF51" i="6" s="1"/>
  <c r="BJ65" i="6"/>
  <c r="BJ16" i="6"/>
  <c r="BJ34" i="6"/>
  <c r="BJ71" i="6"/>
  <c r="BJ31" i="6"/>
  <c r="CD61" i="6"/>
  <c r="BJ29" i="6"/>
  <c r="CD56" i="6"/>
  <c r="BJ79" i="6"/>
  <c r="BJ72" i="6"/>
  <c r="BJ62" i="6"/>
  <c r="BJ58" i="6"/>
  <c r="BJ80" i="6"/>
  <c r="BJ40" i="6"/>
  <c r="BJ19" i="6"/>
  <c r="BJ41" i="6"/>
  <c r="BJ53" i="6"/>
  <c r="BJ54" i="6"/>
  <c r="AE80" i="6"/>
  <c r="AF80" i="6" s="1"/>
  <c r="BJ32" i="6"/>
  <c r="BJ33" i="6"/>
  <c r="BJ77" i="6"/>
  <c r="AE78" i="6"/>
  <c r="AF78" i="6" s="1"/>
  <c r="BJ17" i="6"/>
  <c r="BJ23" i="6"/>
  <c r="BJ48" i="6"/>
  <c r="BJ59" i="6"/>
  <c r="BJ63" i="6"/>
  <c r="AE16" i="6"/>
  <c r="AF16" i="6" s="1"/>
  <c r="AG16" i="6" s="1"/>
  <c r="BJ47" i="6"/>
  <c r="BJ50" i="6"/>
  <c r="BJ28" i="6"/>
  <c r="CD75" i="6"/>
  <c r="BJ35" i="6"/>
  <c r="BJ30" i="6"/>
  <c r="BJ37" i="6"/>
  <c r="BJ66" i="6"/>
  <c r="BJ60" i="6"/>
  <c r="CD49" i="6"/>
  <c r="AE18" i="6"/>
  <c r="AF18" i="6" s="1"/>
  <c r="BJ39" i="6"/>
  <c r="BJ22" i="6"/>
  <c r="BJ45" i="6"/>
  <c r="BJ68" i="6"/>
  <c r="AE32" i="6"/>
  <c r="AF32" i="6" s="1"/>
  <c r="AE54" i="6"/>
  <c r="AF54" i="6" s="1"/>
  <c r="BJ64" i="6"/>
  <c r="BJ24" i="6"/>
  <c r="BJ46" i="6"/>
  <c r="BJ42" i="6"/>
  <c r="BJ57" i="6"/>
  <c r="BJ51" i="6"/>
  <c r="BJ20" i="6"/>
  <c r="BJ43" i="6"/>
  <c r="BJ73" i="6"/>
  <c r="BJ76" i="6"/>
  <c r="BJ74" i="6"/>
  <c r="BJ67" i="6"/>
  <c r="BJ52" i="6"/>
  <c r="BJ21" i="6"/>
  <c r="BJ44" i="6"/>
  <c r="BJ56" i="6"/>
  <c r="BJ75" i="6"/>
  <c r="BJ25" i="6"/>
  <c r="BJ38" i="6"/>
  <c r="BJ26" i="6"/>
  <c r="BJ27" i="6"/>
  <c r="BJ69" i="6"/>
  <c r="AE58" i="6"/>
  <c r="AF58" i="6" s="1"/>
  <c r="BJ70" i="6"/>
  <c r="BJ78" i="6"/>
  <c r="CD80" i="6"/>
  <c r="BJ55" i="6"/>
  <c r="BJ61" i="6"/>
  <c r="BJ18" i="6"/>
  <c r="BJ36" i="6"/>
  <c r="BJ49" i="6"/>
  <c r="CD60" i="6"/>
  <c r="AE55" i="6"/>
  <c r="AF55" i="6" s="1"/>
  <c r="AE79" i="6"/>
  <c r="AF79" i="6" s="1"/>
  <c r="CD78" i="6"/>
  <c r="AE74" i="6"/>
  <c r="AF74" i="6" s="1"/>
  <c r="CD34" i="6"/>
  <c r="CD43" i="6"/>
  <c r="AE17" i="6"/>
  <c r="AF17" i="6" s="1"/>
  <c r="AE64" i="6"/>
  <c r="AF64" i="6" s="1"/>
  <c r="AE26" i="6"/>
  <c r="AF26" i="6" s="1"/>
  <c r="AE76" i="6"/>
  <c r="AF76" i="6" s="1"/>
  <c r="CD52" i="6"/>
  <c r="AE50" i="6"/>
  <c r="AF50" i="6" s="1"/>
  <c r="CD74" i="6"/>
  <c r="CD40" i="6"/>
  <c r="AE39" i="6"/>
  <c r="AF39" i="6" s="1"/>
  <c r="AE22" i="6"/>
  <c r="AF22" i="6" s="1"/>
  <c r="AE77" i="6"/>
  <c r="AF77" i="6" s="1"/>
  <c r="AE48" i="6"/>
  <c r="AF48" i="6" s="1"/>
  <c r="CD53" i="6"/>
  <c r="CD42" i="6"/>
  <c r="CD79" i="6"/>
  <c r="CD57" i="6"/>
  <c r="AE73" i="6"/>
  <c r="AF73" i="6" s="1"/>
  <c r="AE30" i="6"/>
  <c r="AF30" i="6" s="1"/>
  <c r="AE42" i="6"/>
  <c r="AF42" i="6" s="1"/>
  <c r="AE45" i="6"/>
  <c r="AF45" i="6" s="1"/>
  <c r="AE46" i="6"/>
  <c r="AF46" i="6" s="1"/>
  <c r="AE69" i="6"/>
  <c r="AF69" i="6" s="1"/>
  <c r="AE63" i="6"/>
  <c r="AF63" i="6" s="1"/>
  <c r="AE21" i="6"/>
  <c r="AF21" i="6" s="1"/>
  <c r="CD73" i="6"/>
  <c r="CD22" i="6"/>
  <c r="CD50" i="6"/>
  <c r="AE52" i="6"/>
  <c r="AF52" i="6" s="1"/>
  <c r="AE43" i="6"/>
  <c r="AF43" i="6" s="1"/>
  <c r="AE49" i="6"/>
  <c r="AF49" i="6" s="1"/>
  <c r="CD38" i="6"/>
  <c r="CD37" i="6"/>
  <c r="CD33" i="6"/>
  <c r="CD36" i="6"/>
  <c r="CD76" i="6"/>
  <c r="CD59" i="6"/>
  <c r="AE44" i="6"/>
  <c r="AF44" i="6" s="1"/>
  <c r="AE61" i="6"/>
  <c r="AF61" i="6" s="1"/>
  <c r="AE23" i="6"/>
  <c r="AF23" i="6" s="1"/>
  <c r="AE67" i="6"/>
  <c r="AF67" i="6" s="1"/>
  <c r="CD30" i="6"/>
  <c r="CD45" i="6"/>
  <c r="CD27" i="6"/>
  <c r="CD18" i="6"/>
  <c r="CD66" i="6"/>
  <c r="AE29" i="6"/>
  <c r="AF29" i="6" s="1"/>
  <c r="AE72" i="6"/>
  <c r="AF72" i="6" s="1"/>
  <c r="AE47" i="6"/>
  <c r="AF47" i="6" s="1"/>
  <c r="CD72" i="6"/>
  <c r="CD39" i="6"/>
  <c r="AE25" i="6"/>
  <c r="AF25" i="6" s="1"/>
  <c r="AE33" i="6"/>
  <c r="AF33" i="6" s="1"/>
  <c r="AE75" i="6"/>
  <c r="AF75" i="6" s="1"/>
  <c r="AE40" i="6"/>
  <c r="AF40" i="6" s="1"/>
  <c r="AE28" i="6"/>
  <c r="AF28" i="6" s="1"/>
  <c r="AE59" i="6"/>
  <c r="AF59" i="6" s="1"/>
  <c r="AE27" i="6"/>
  <c r="AF27" i="6" s="1"/>
  <c r="AE31" i="6"/>
  <c r="AF31" i="6" s="1"/>
  <c r="AE70" i="6"/>
  <c r="AF70" i="6" s="1"/>
  <c r="AE71" i="6"/>
  <c r="AF71" i="6" s="1"/>
  <c r="AE35" i="6"/>
  <c r="AF35" i="6" s="1"/>
  <c r="AE60" i="6"/>
  <c r="AF60" i="6" s="1"/>
  <c r="AE62" i="6"/>
  <c r="AF62" i="6" s="1"/>
  <c r="AE66" i="6"/>
  <c r="AF66" i="6" s="1"/>
  <c r="AE38" i="6"/>
  <c r="AF38" i="6" s="1"/>
  <c r="AE65" i="6"/>
  <c r="AF65" i="6" s="1"/>
  <c r="AE34" i="6"/>
  <c r="AF34" i="6" s="1"/>
  <c r="AE19" i="6"/>
  <c r="AF19" i="6" s="1"/>
  <c r="AE20" i="6"/>
  <c r="AF20" i="6" s="1"/>
  <c r="AE24" i="6"/>
  <c r="AF24" i="6" s="1"/>
  <c r="AE36" i="6"/>
  <c r="AF36" i="6" s="1"/>
  <c r="AE41" i="6"/>
  <c r="AF41" i="6" s="1"/>
  <c r="AE56" i="6"/>
  <c r="AF56" i="6" s="1"/>
  <c r="AE53" i="6"/>
  <c r="AF53" i="6" s="1"/>
  <c r="BA33" i="6"/>
  <c r="BA17" i="6"/>
  <c r="BA18" i="6"/>
  <c r="BA19" i="6"/>
  <c r="BA16" i="6"/>
  <c r="BA23" i="6"/>
  <c r="BA22" i="6"/>
  <c r="BA15" i="6"/>
  <c r="BA20" i="6"/>
  <c r="BA45" i="6"/>
  <c r="BA25" i="6"/>
  <c r="BA26" i="6"/>
  <c r="BA36" i="6"/>
  <c r="BA24" i="6"/>
  <c r="BA28" i="6"/>
  <c r="BA68" i="6"/>
  <c r="BA64" i="6"/>
  <c r="BA39" i="6"/>
  <c r="BA50" i="6"/>
  <c r="BA73" i="6"/>
  <c r="BA61" i="6"/>
  <c r="BA42" i="6"/>
  <c r="BA53" i="6"/>
  <c r="BA54" i="6"/>
  <c r="BA69" i="6"/>
  <c r="BA30" i="6"/>
  <c r="BA71" i="6"/>
  <c r="BA77" i="6"/>
  <c r="BA34" i="6"/>
  <c r="BA32" i="6"/>
  <c r="BA48" i="6"/>
  <c r="BA31" i="6"/>
  <c r="BA47" i="6"/>
  <c r="BA37" i="6"/>
  <c r="BA46" i="6"/>
  <c r="BA58" i="6"/>
  <c r="BA60" i="6"/>
  <c r="BA67" i="6"/>
  <c r="BA66" i="6"/>
  <c r="BA49" i="6"/>
  <c r="BA44" i="6"/>
  <c r="BA76" i="6"/>
  <c r="BA29" i="6"/>
  <c r="BA27" i="6"/>
  <c r="BA38" i="6"/>
  <c r="BA51" i="6"/>
  <c r="BA56" i="6"/>
  <c r="BA75" i="6"/>
  <c r="BA59" i="6"/>
  <c r="BA55" i="6"/>
  <c r="BA62" i="6"/>
  <c r="BA74" i="6"/>
  <c r="BA80" i="6"/>
  <c r="BA70" i="6"/>
  <c r="BA78" i="6"/>
  <c r="BA57" i="6"/>
  <c r="BA72" i="6"/>
  <c r="BA79" i="6"/>
  <c r="BA41" i="6"/>
  <c r="BA35" i="6"/>
  <c r="BA21" i="6"/>
  <c r="BA40" i="6"/>
  <c r="BA43" i="6"/>
  <c r="BA52" i="6"/>
  <c r="BA65" i="6"/>
  <c r="BA63" i="6"/>
  <c r="BS16" i="6"/>
  <c r="BT16" i="6" s="1"/>
  <c r="BS18" i="6"/>
  <c r="BT18" i="6" s="1"/>
  <c r="BS17" i="6"/>
  <c r="BT17" i="6" s="1"/>
  <c r="BS26" i="6"/>
  <c r="BT26" i="6" s="1"/>
  <c r="BS25" i="6"/>
  <c r="BT25" i="6" s="1"/>
  <c r="BS14" i="6"/>
  <c r="BT14" i="6" s="1"/>
  <c r="BS70" i="6"/>
  <c r="BT70" i="6" s="1"/>
  <c r="BS63" i="6"/>
  <c r="BT63" i="6" s="1"/>
  <c r="BS53" i="6"/>
  <c r="BT53" i="6" s="1"/>
  <c r="BS67" i="6"/>
  <c r="BT67" i="6" s="1"/>
  <c r="BS40" i="6"/>
  <c r="BT40" i="6" s="1"/>
  <c r="BS35" i="6"/>
  <c r="BT35" i="6" s="1"/>
  <c r="BS23" i="6"/>
  <c r="BT23" i="6" s="1"/>
  <c r="BS80" i="6"/>
  <c r="BT80" i="6" s="1"/>
  <c r="BS43" i="6"/>
  <c r="BT43" i="6" s="1"/>
  <c r="BS34" i="6"/>
  <c r="BT34" i="6" s="1"/>
  <c r="BS39" i="6"/>
  <c r="BT39" i="6" s="1"/>
  <c r="BS62" i="6"/>
  <c r="BT62" i="6" s="1"/>
  <c r="BS56" i="6"/>
  <c r="BT56" i="6" s="1"/>
  <c r="BS48" i="6"/>
  <c r="BT48" i="6" s="1"/>
  <c r="BS55" i="6"/>
  <c r="BT55" i="6" s="1"/>
  <c r="BS32" i="6"/>
  <c r="BT32" i="6" s="1"/>
  <c r="BS22" i="6"/>
  <c r="BT22" i="6" s="1"/>
  <c r="BS27" i="6"/>
  <c r="BT27" i="6" s="1"/>
  <c r="BS79" i="6"/>
  <c r="BT79" i="6" s="1"/>
  <c r="BS61" i="6"/>
  <c r="BT61" i="6" s="1"/>
  <c r="BS60" i="6"/>
  <c r="BT60" i="6" s="1"/>
  <c r="BS72" i="6"/>
  <c r="BT72" i="6" s="1"/>
  <c r="BS74" i="6"/>
  <c r="BT74" i="6" s="1"/>
  <c r="BS49" i="6"/>
  <c r="BT49" i="6" s="1"/>
  <c r="BS76" i="6"/>
  <c r="BT76" i="6" s="1"/>
  <c r="BS54" i="6"/>
  <c r="BT54" i="6" s="1"/>
  <c r="BS28" i="6"/>
  <c r="BT28" i="6" s="1"/>
  <c r="BS30" i="6"/>
  <c r="BT30" i="6" s="1"/>
  <c r="BS52" i="6"/>
  <c r="BT52" i="6" s="1"/>
  <c r="BS19" i="6"/>
  <c r="BT19" i="6" s="1"/>
  <c r="BS64" i="6"/>
  <c r="BT64" i="6" s="1"/>
  <c r="BS58" i="6"/>
  <c r="BT58" i="6" s="1"/>
  <c r="BS75" i="6"/>
  <c r="BT75" i="6" s="1"/>
  <c r="BS66" i="6"/>
  <c r="BT66" i="6" s="1"/>
  <c r="BS47" i="6"/>
  <c r="BT47" i="6" s="1"/>
  <c r="BS31" i="6"/>
  <c r="BT31" i="6" s="1"/>
  <c r="BS29" i="6"/>
  <c r="BT29" i="6" s="1"/>
  <c r="BS78" i="6"/>
  <c r="BT78" i="6" s="1"/>
  <c r="BS15" i="6"/>
  <c r="BT15" i="6" s="1"/>
  <c r="BS73" i="6"/>
  <c r="BT73" i="6" s="1"/>
  <c r="BS50" i="6"/>
  <c r="BT50" i="6" s="1"/>
  <c r="BS71" i="6"/>
  <c r="BT71" i="6" s="1"/>
  <c r="BS57" i="6"/>
  <c r="BT57" i="6" s="1"/>
  <c r="BS41" i="6"/>
  <c r="BT41" i="6" s="1"/>
  <c r="BS21" i="6"/>
  <c r="BT21" i="6" s="1"/>
  <c r="BS36" i="6"/>
  <c r="BT36" i="6" s="1"/>
  <c r="BS38" i="6"/>
  <c r="BT38" i="6" s="1"/>
  <c r="BS45" i="6"/>
  <c r="BT45" i="6" s="1"/>
  <c r="BS69" i="6"/>
  <c r="BT69" i="6" s="1"/>
  <c r="BS44" i="6"/>
  <c r="BT44" i="6" s="1"/>
  <c r="BS20" i="6"/>
  <c r="BT20" i="6" s="1"/>
  <c r="BS77" i="6"/>
  <c r="BT77" i="6" s="1"/>
  <c r="BS65" i="6"/>
  <c r="BT65" i="6" s="1"/>
  <c r="BS59" i="6"/>
  <c r="BT59" i="6" s="1"/>
  <c r="BS68" i="6"/>
  <c r="BT68" i="6" s="1"/>
  <c r="BS46" i="6"/>
  <c r="BT46" i="6" s="1"/>
  <c r="BS33" i="6"/>
  <c r="BT33" i="6" s="1"/>
  <c r="BS24" i="6"/>
  <c r="BT24" i="6" s="1"/>
  <c r="BS42" i="6"/>
  <c r="BT42" i="6" s="1"/>
  <c r="BS51" i="6"/>
  <c r="BT51" i="6" s="1"/>
  <c r="BS37" i="6"/>
  <c r="BT37" i="6" s="1"/>
  <c r="CD28" i="6"/>
  <c r="CD46" i="6"/>
  <c r="CD21" i="6"/>
  <c r="CD35" i="6"/>
  <c r="CD19" i="6"/>
  <c r="CD41" i="6"/>
  <c r="CD20" i="6"/>
  <c r="CD77" i="6"/>
  <c r="CD69" i="6"/>
  <c r="CD47" i="6"/>
  <c r="CD29" i="6"/>
  <c r="CD58" i="6"/>
  <c r="CD55" i="6"/>
  <c r="CD24" i="6"/>
  <c r="CD71" i="6"/>
  <c r="CD54" i="6"/>
  <c r="CD65" i="6"/>
  <c r="CD67" i="6"/>
  <c r="CD44" i="6"/>
  <c r="CD64" i="6"/>
  <c r="CD23" i="6"/>
  <c r="CD62" i="6"/>
  <c r="CD70" i="6"/>
  <c r="CD63" i="6"/>
  <c r="CD51" i="6"/>
  <c r="CD48" i="6"/>
  <c r="CD17" i="6"/>
  <c r="CD32" i="6"/>
  <c r="CD15" i="6"/>
  <c r="CD14" i="6"/>
  <c r="CD26" i="6"/>
  <c r="CD31" i="6"/>
  <c r="CD16" i="6"/>
  <c r="CD25" i="6"/>
  <c r="CD68" i="6"/>
  <c r="AP78" i="6"/>
  <c r="AP77" i="6"/>
  <c r="AP60" i="6"/>
  <c r="AP62" i="6"/>
  <c r="AP55" i="6"/>
  <c r="AP48" i="6"/>
  <c r="AP32" i="6"/>
  <c r="AP23" i="6"/>
  <c r="AP43" i="6"/>
  <c r="AP65" i="6"/>
  <c r="AP79" i="6"/>
  <c r="AP70" i="6"/>
  <c r="AP52" i="6"/>
  <c r="AP53" i="6"/>
  <c r="AP40" i="6"/>
  <c r="AP36" i="6"/>
  <c r="AP28" i="6"/>
  <c r="AP17" i="6"/>
  <c r="AP27" i="6"/>
  <c r="AP58" i="6"/>
  <c r="AP71" i="6"/>
  <c r="AP64" i="6"/>
  <c r="AP80" i="6"/>
  <c r="AP56" i="6"/>
  <c r="AP45" i="6"/>
  <c r="AP37" i="6"/>
  <c r="AP22" i="6"/>
  <c r="AP25" i="6"/>
  <c r="AP26" i="6"/>
  <c r="AP69" i="6"/>
  <c r="AP63" i="6"/>
  <c r="AP57" i="6"/>
  <c r="AP68" i="6"/>
  <c r="AP50" i="6"/>
  <c r="AP41" i="6"/>
  <c r="AP19" i="6"/>
  <c r="AP20" i="6"/>
  <c r="AP49" i="6"/>
  <c r="AP46" i="6"/>
  <c r="AP30" i="6"/>
  <c r="AP73" i="6"/>
  <c r="AP72" i="6"/>
  <c r="AP54" i="6"/>
  <c r="AP44" i="6"/>
  <c r="AP33" i="6"/>
  <c r="AP18" i="6"/>
  <c r="AP16" i="6"/>
  <c r="AP39" i="6"/>
  <c r="AP42" i="6"/>
  <c r="AP74" i="6"/>
  <c r="AP59" i="6"/>
  <c r="AP76" i="6"/>
  <c r="AP47" i="6"/>
  <c r="AP34" i="6"/>
  <c r="AP31" i="6"/>
  <c r="AP29" i="6"/>
  <c r="AP35" i="6"/>
  <c r="AP66" i="6"/>
  <c r="AP51" i="6"/>
  <c r="AP67" i="6"/>
  <c r="AP61" i="6"/>
  <c r="AP75" i="6"/>
  <c r="AP38" i="6"/>
  <c r="AP24" i="6"/>
  <c r="AP21" i="6"/>
  <c r="AG18" i="6" l="1"/>
  <c r="AG17" i="6"/>
  <c r="AG22" i="6"/>
  <c r="AG26" i="6"/>
  <c r="AG74" i="6"/>
  <c r="AG79" i="6"/>
  <c r="AG33" i="6"/>
  <c r="AG44" i="6"/>
  <c r="AG60" i="6"/>
  <c r="AG51" i="6"/>
  <c r="AG53" i="6"/>
  <c r="AG32" i="6"/>
  <c r="AG80" i="6"/>
  <c r="AG46" i="6"/>
  <c r="AG36" i="6"/>
  <c r="AG65" i="6"/>
  <c r="AG61" i="6"/>
  <c r="AG78" i="6"/>
  <c r="AG38" i="6"/>
  <c r="AG45" i="6"/>
  <c r="AG49" i="6"/>
  <c r="AG19" i="6"/>
  <c r="AG63" i="6"/>
  <c r="AG21" i="6"/>
  <c r="AG75" i="6"/>
  <c r="AG20" i="6"/>
  <c r="AG48" i="6"/>
  <c r="AG30" i="6"/>
  <c r="AG29" i="6"/>
  <c r="AG43" i="6"/>
  <c r="AG58" i="6"/>
  <c r="AG39" i="6"/>
  <c r="AG37" i="6"/>
  <c r="AG59" i="6"/>
  <c r="AG40" i="6"/>
  <c r="AG76" i="6"/>
  <c r="AG23" i="6"/>
  <c r="AG50" i="6"/>
  <c r="AG57" i="6"/>
  <c r="AG73" i="6"/>
  <c r="AG42" i="6"/>
  <c r="AG64" i="6"/>
  <c r="AG24" i="6"/>
  <c r="AG35" i="6"/>
  <c r="AG31" i="6"/>
  <c r="AG77" i="6"/>
  <c r="AG54" i="6"/>
  <c r="AG27" i="6"/>
  <c r="AG56" i="6"/>
  <c r="AG66" i="6"/>
  <c r="AG72" i="6"/>
  <c r="AG25" i="6"/>
  <c r="AG71" i="6"/>
  <c r="AG67" i="6"/>
  <c r="AG55" i="6"/>
  <c r="AG69" i="6"/>
  <c r="AG47" i="6"/>
  <c r="AG70" i="6"/>
  <c r="AG68" i="6"/>
  <c r="AG52" i="6"/>
  <c r="AG62" i="6"/>
  <c r="AG41" i="6"/>
  <c r="AG34" i="6"/>
  <c r="AG28" i="6"/>
  <c r="BU20" i="6"/>
  <c r="BU18" i="6"/>
  <c r="BU49" i="6"/>
  <c r="BU58" i="6"/>
  <c r="BU41" i="6"/>
  <c r="BU27" i="6"/>
  <c r="BU59" i="6"/>
  <c r="BU37" i="6"/>
  <c r="BU48" i="6"/>
  <c r="BU47" i="6"/>
  <c r="BU71" i="6"/>
  <c r="BU26" i="6"/>
  <c r="BU60" i="6"/>
  <c r="BU70" i="6"/>
  <c r="BU77" i="6"/>
  <c r="BU67" i="6"/>
  <c r="BU66" i="6"/>
  <c r="BU24" i="6"/>
  <c r="BU17" i="6"/>
  <c r="BU72" i="6"/>
  <c r="BU54" i="6"/>
  <c r="BU30" i="6"/>
  <c r="BU65" i="6"/>
  <c r="BU79" i="6"/>
  <c r="BU68" i="6"/>
  <c r="BU63" i="6"/>
  <c r="BU15" i="6"/>
  <c r="BU76" i="6"/>
  <c r="BU21" i="6"/>
  <c r="BU35" i="6"/>
  <c r="BU53" i="6"/>
  <c r="BU29" i="6"/>
  <c r="BU57" i="6"/>
  <c r="BU74" i="6"/>
  <c r="BU73" i="6"/>
  <c r="BU44" i="6"/>
  <c r="BU39" i="6"/>
  <c r="BU64" i="6"/>
  <c r="BU51" i="6"/>
  <c r="BU61" i="6"/>
  <c r="BU78" i="6"/>
  <c r="BU50" i="6"/>
  <c r="BU38" i="6"/>
  <c r="BU56" i="6"/>
  <c r="BU28" i="6"/>
  <c r="BU22" i="6"/>
  <c r="BU32" i="6"/>
  <c r="BU19" i="6"/>
  <c r="BU80" i="6"/>
  <c r="BU33" i="6"/>
  <c r="BU62" i="6"/>
  <c r="BU40" i="6"/>
  <c r="BU45" i="6"/>
  <c r="BU16" i="6"/>
  <c r="BU14" i="6"/>
  <c r="BU52" i="6"/>
  <c r="BU31" i="6"/>
  <c r="BU55" i="6"/>
  <c r="BU75" i="6"/>
  <c r="BU34" i="6"/>
  <c r="BU25" i="6"/>
  <c r="BU43" i="6"/>
  <c r="BU69" i="6"/>
  <c r="BU23" i="6"/>
  <c r="BU36" i="6"/>
  <c r="BU46" i="6"/>
  <c r="BU42" i="6"/>
  <c r="V80" i="6" a="1"/>
  <c r="V80" i="6" s="1"/>
  <c r="U80" i="6" a="1"/>
  <c r="U80" i="6" s="1"/>
  <c r="T80" i="6" a="1"/>
  <c r="T80" i="6" s="1"/>
  <c r="S80" i="6" a="1"/>
  <c r="S80" i="6" s="1"/>
  <c r="R80" i="6" a="1"/>
  <c r="R80" i="6" s="1"/>
  <c r="Q80" i="6" a="1"/>
  <c r="Q80" i="6" s="1"/>
  <c r="P80" i="6" a="1"/>
  <c r="P80" i="6" s="1"/>
  <c r="O80" i="6" a="1"/>
  <c r="O80" i="6" s="1"/>
  <c r="N80" i="6" a="1"/>
  <c r="N80" i="6" s="1"/>
  <c r="M80" i="6" a="1"/>
  <c r="M80" i="6" s="1"/>
  <c r="L80" i="6" a="1"/>
  <c r="L80" i="6" s="1"/>
  <c r="K80" i="6" a="1"/>
  <c r="K80" i="6" s="1"/>
  <c r="J80" i="6" a="1"/>
  <c r="J80" i="6" s="1"/>
  <c r="I80" i="6" a="1"/>
  <c r="I80" i="6" s="1"/>
  <c r="H80" i="6" a="1"/>
  <c r="H80" i="6" s="1"/>
  <c r="G80" i="6" a="1"/>
  <c r="G80" i="6" s="1"/>
  <c r="V79" i="6" a="1"/>
  <c r="V79" i="6" s="1"/>
  <c r="U79" i="6" a="1"/>
  <c r="U79" i="6" s="1"/>
  <c r="T79" i="6" a="1"/>
  <c r="T79" i="6" s="1"/>
  <c r="S79" i="6" a="1"/>
  <c r="S79" i="6" s="1"/>
  <c r="R79" i="6" a="1"/>
  <c r="R79" i="6" s="1"/>
  <c r="Q79" i="6" a="1"/>
  <c r="Q79" i="6" s="1"/>
  <c r="P79" i="6" a="1"/>
  <c r="P79" i="6" s="1"/>
  <c r="O79" i="6" a="1"/>
  <c r="O79" i="6" s="1"/>
  <c r="N79" i="6" a="1"/>
  <c r="N79" i="6" s="1"/>
  <c r="M79" i="6" a="1"/>
  <c r="M79" i="6" s="1"/>
  <c r="L79" i="6" a="1"/>
  <c r="L79" i="6" s="1"/>
  <c r="K79" i="6" a="1"/>
  <c r="K79" i="6" s="1"/>
  <c r="J79" i="6" a="1"/>
  <c r="J79" i="6" s="1"/>
  <c r="I79" i="6" a="1"/>
  <c r="I79" i="6" s="1"/>
  <c r="H79" i="6" a="1"/>
  <c r="H79" i="6" s="1"/>
  <c r="G79" i="6" a="1"/>
  <c r="G79" i="6" s="1"/>
  <c r="V78" i="6" a="1"/>
  <c r="V78" i="6" s="1"/>
  <c r="U78" i="6" a="1"/>
  <c r="U78" i="6" s="1"/>
  <c r="T78" i="6" a="1"/>
  <c r="T78" i="6" s="1"/>
  <c r="S78" i="6" a="1"/>
  <c r="S78" i="6" s="1"/>
  <c r="R78" i="6" a="1"/>
  <c r="R78" i="6" s="1"/>
  <c r="Q78" i="6" a="1"/>
  <c r="Q78" i="6" s="1"/>
  <c r="P78" i="6" a="1"/>
  <c r="P78" i="6" s="1"/>
  <c r="O78" i="6" a="1"/>
  <c r="O78" i="6" s="1"/>
  <c r="N78" i="6" a="1"/>
  <c r="N78" i="6" s="1"/>
  <c r="M78" i="6" a="1"/>
  <c r="M78" i="6" s="1"/>
  <c r="L78" i="6" a="1"/>
  <c r="L78" i="6" s="1"/>
  <c r="K78" i="6" a="1"/>
  <c r="K78" i="6" s="1"/>
  <c r="J78" i="6" a="1"/>
  <c r="J78" i="6" s="1"/>
  <c r="I78" i="6" a="1"/>
  <c r="I78" i="6" s="1"/>
  <c r="H78" i="6" a="1"/>
  <c r="H78" i="6" s="1"/>
  <c r="G78" i="6" a="1"/>
  <c r="G78" i="6" s="1"/>
  <c r="V77" i="6" a="1"/>
  <c r="V77" i="6" s="1"/>
  <c r="U77" i="6" a="1"/>
  <c r="U77" i="6" s="1"/>
  <c r="T77" i="6" a="1"/>
  <c r="T77" i="6" s="1"/>
  <c r="S77" i="6" a="1"/>
  <c r="S77" i="6" s="1"/>
  <c r="R77" i="6" a="1"/>
  <c r="R77" i="6" s="1"/>
  <c r="Q77" i="6" a="1"/>
  <c r="Q77" i="6" s="1"/>
  <c r="P77" i="6" a="1"/>
  <c r="P77" i="6" s="1"/>
  <c r="O77" i="6" a="1"/>
  <c r="O77" i="6" s="1"/>
  <c r="N77" i="6" a="1"/>
  <c r="N77" i="6" s="1"/>
  <c r="M77" i="6" a="1"/>
  <c r="M77" i="6" s="1"/>
  <c r="L77" i="6" a="1"/>
  <c r="L77" i="6" s="1"/>
  <c r="K77" i="6" a="1"/>
  <c r="K77" i="6" s="1"/>
  <c r="J77" i="6" a="1"/>
  <c r="J77" i="6" s="1"/>
  <c r="I77" i="6" a="1"/>
  <c r="I77" i="6" s="1"/>
  <c r="H77" i="6" a="1"/>
  <c r="H77" i="6" s="1"/>
  <c r="G77" i="6" a="1"/>
  <c r="G77" i="6" s="1"/>
  <c r="V76" i="6" a="1"/>
  <c r="V76" i="6" s="1"/>
  <c r="U76" i="6" a="1"/>
  <c r="U76" i="6" s="1"/>
  <c r="T76" i="6" a="1"/>
  <c r="T76" i="6" s="1"/>
  <c r="S76" i="6" a="1"/>
  <c r="S76" i="6" s="1"/>
  <c r="R76" i="6" a="1"/>
  <c r="R76" i="6" s="1"/>
  <c r="Q76" i="6" a="1"/>
  <c r="Q76" i="6" s="1"/>
  <c r="P76" i="6" a="1"/>
  <c r="P76" i="6" s="1"/>
  <c r="O76" i="6" a="1"/>
  <c r="O76" i="6" s="1"/>
  <c r="N76" i="6" a="1"/>
  <c r="N76" i="6" s="1"/>
  <c r="M76" i="6" a="1"/>
  <c r="M76" i="6" s="1"/>
  <c r="L76" i="6" a="1"/>
  <c r="L76" i="6" s="1"/>
  <c r="K76" i="6" a="1"/>
  <c r="K76" i="6" s="1"/>
  <c r="J76" i="6" a="1"/>
  <c r="J76" i="6" s="1"/>
  <c r="I76" i="6" a="1"/>
  <c r="I76" i="6" s="1"/>
  <c r="H76" i="6" a="1"/>
  <c r="H76" i="6" s="1"/>
  <c r="G76" i="6" a="1"/>
  <c r="G76" i="6" s="1"/>
  <c r="V75" i="6" a="1"/>
  <c r="V75" i="6" s="1"/>
  <c r="U75" i="6" a="1"/>
  <c r="U75" i="6" s="1"/>
  <c r="T75" i="6" a="1"/>
  <c r="T75" i="6" s="1"/>
  <c r="S75" i="6" a="1"/>
  <c r="S75" i="6" s="1"/>
  <c r="R75" i="6" a="1"/>
  <c r="R75" i="6" s="1"/>
  <c r="Q75" i="6" a="1"/>
  <c r="Q75" i="6" s="1"/>
  <c r="P75" i="6" a="1"/>
  <c r="P75" i="6" s="1"/>
  <c r="O75" i="6" a="1"/>
  <c r="O75" i="6" s="1"/>
  <c r="N75" i="6" a="1"/>
  <c r="N75" i="6" s="1"/>
  <c r="M75" i="6" a="1"/>
  <c r="M75" i="6" s="1"/>
  <c r="L75" i="6" a="1"/>
  <c r="L75" i="6" s="1"/>
  <c r="K75" i="6" a="1"/>
  <c r="K75" i="6" s="1"/>
  <c r="J75" i="6" a="1"/>
  <c r="J75" i="6" s="1"/>
  <c r="I75" i="6" a="1"/>
  <c r="I75" i="6" s="1"/>
  <c r="H75" i="6" a="1"/>
  <c r="H75" i="6" s="1"/>
  <c r="G75" i="6" a="1"/>
  <c r="G75" i="6" s="1"/>
  <c r="V74" i="6" a="1"/>
  <c r="V74" i="6" s="1"/>
  <c r="U74" i="6" a="1"/>
  <c r="U74" i="6" s="1"/>
  <c r="T74" i="6" a="1"/>
  <c r="T74" i="6" s="1"/>
  <c r="S74" i="6" a="1"/>
  <c r="S74" i="6" s="1"/>
  <c r="R74" i="6" a="1"/>
  <c r="R74" i="6" s="1"/>
  <c r="Q74" i="6" a="1"/>
  <c r="Q74" i="6" s="1"/>
  <c r="P74" i="6" a="1"/>
  <c r="P74" i="6" s="1"/>
  <c r="O74" i="6" a="1"/>
  <c r="O74" i="6" s="1"/>
  <c r="N74" i="6" a="1"/>
  <c r="N74" i="6" s="1"/>
  <c r="M74" i="6" a="1"/>
  <c r="M74" i="6" s="1"/>
  <c r="L74" i="6" a="1"/>
  <c r="L74" i="6" s="1"/>
  <c r="K74" i="6" a="1"/>
  <c r="K74" i="6" s="1"/>
  <c r="J74" i="6" a="1"/>
  <c r="J74" i="6" s="1"/>
  <c r="I74" i="6" a="1"/>
  <c r="I74" i="6" s="1"/>
  <c r="H74" i="6" a="1"/>
  <c r="H74" i="6" s="1"/>
  <c r="G74" i="6" a="1"/>
  <c r="G74" i="6" s="1"/>
  <c r="V73" i="6" a="1"/>
  <c r="V73" i="6" s="1"/>
  <c r="U73" i="6" a="1"/>
  <c r="U73" i="6" s="1"/>
  <c r="T73" i="6" a="1"/>
  <c r="T73" i="6" s="1"/>
  <c r="S73" i="6" a="1"/>
  <c r="S73" i="6" s="1"/>
  <c r="R73" i="6" a="1"/>
  <c r="R73" i="6" s="1"/>
  <c r="Q73" i="6" a="1"/>
  <c r="Q73" i="6" s="1"/>
  <c r="P73" i="6" a="1"/>
  <c r="P73" i="6" s="1"/>
  <c r="O73" i="6" a="1"/>
  <c r="O73" i="6" s="1"/>
  <c r="N73" i="6" a="1"/>
  <c r="N73" i="6" s="1"/>
  <c r="M73" i="6" a="1"/>
  <c r="M73" i="6" s="1"/>
  <c r="L73" i="6" a="1"/>
  <c r="L73" i="6" s="1"/>
  <c r="K73" i="6" a="1"/>
  <c r="K73" i="6" s="1"/>
  <c r="J73" i="6" a="1"/>
  <c r="J73" i="6" s="1"/>
  <c r="I73" i="6" a="1"/>
  <c r="I73" i="6" s="1"/>
  <c r="H73" i="6" a="1"/>
  <c r="H73" i="6" s="1"/>
  <c r="G73" i="6" a="1"/>
  <c r="G73" i="6" s="1"/>
  <c r="V72" i="6" a="1"/>
  <c r="V72" i="6" s="1"/>
  <c r="U72" i="6" a="1"/>
  <c r="U72" i="6" s="1"/>
  <c r="T72" i="6" a="1"/>
  <c r="T72" i="6" s="1"/>
  <c r="S72" i="6" a="1"/>
  <c r="S72" i="6" s="1"/>
  <c r="R72" i="6" a="1"/>
  <c r="R72" i="6" s="1"/>
  <c r="Q72" i="6" a="1"/>
  <c r="Q72" i="6" s="1"/>
  <c r="P72" i="6" a="1"/>
  <c r="P72" i="6" s="1"/>
  <c r="O72" i="6" a="1"/>
  <c r="O72" i="6" s="1"/>
  <c r="N72" i="6" a="1"/>
  <c r="N72" i="6" s="1"/>
  <c r="M72" i="6" a="1"/>
  <c r="M72" i="6" s="1"/>
  <c r="L72" i="6" a="1"/>
  <c r="L72" i="6" s="1"/>
  <c r="K72" i="6" a="1"/>
  <c r="K72" i="6" s="1"/>
  <c r="J72" i="6" a="1"/>
  <c r="J72" i="6" s="1"/>
  <c r="I72" i="6" a="1"/>
  <c r="I72" i="6" s="1"/>
  <c r="H72" i="6" a="1"/>
  <c r="H72" i="6" s="1"/>
  <c r="G72" i="6" a="1"/>
  <c r="G72" i="6" s="1"/>
  <c r="V71" i="6" a="1"/>
  <c r="V71" i="6" s="1"/>
  <c r="U71" i="6" a="1"/>
  <c r="U71" i="6" s="1"/>
  <c r="T71" i="6" a="1"/>
  <c r="T71" i="6" s="1"/>
  <c r="S71" i="6" a="1"/>
  <c r="S71" i="6" s="1"/>
  <c r="R71" i="6" a="1"/>
  <c r="R71" i="6" s="1"/>
  <c r="Q71" i="6" a="1"/>
  <c r="Q71" i="6" s="1"/>
  <c r="P71" i="6" a="1"/>
  <c r="P71" i="6" s="1"/>
  <c r="O71" i="6" a="1"/>
  <c r="O71" i="6" s="1"/>
  <c r="N71" i="6" a="1"/>
  <c r="N71" i="6" s="1"/>
  <c r="M71" i="6" a="1"/>
  <c r="M71" i="6" s="1"/>
  <c r="L71" i="6" a="1"/>
  <c r="L71" i="6" s="1"/>
  <c r="K71" i="6" a="1"/>
  <c r="K71" i="6" s="1"/>
  <c r="J71" i="6" a="1"/>
  <c r="J71" i="6" s="1"/>
  <c r="I71" i="6" a="1"/>
  <c r="I71" i="6" s="1"/>
  <c r="H71" i="6" a="1"/>
  <c r="H71" i="6" s="1"/>
  <c r="G71" i="6" a="1"/>
  <c r="G71" i="6" s="1"/>
  <c r="V70" i="6" a="1"/>
  <c r="V70" i="6" s="1"/>
  <c r="U70" i="6" a="1"/>
  <c r="U70" i="6" s="1"/>
  <c r="T70" i="6" a="1"/>
  <c r="T70" i="6" s="1"/>
  <c r="S70" i="6" a="1"/>
  <c r="S70" i="6" s="1"/>
  <c r="R70" i="6" a="1"/>
  <c r="R70" i="6" s="1"/>
  <c r="Q70" i="6" a="1"/>
  <c r="Q70" i="6" s="1"/>
  <c r="P70" i="6" a="1"/>
  <c r="P70" i="6" s="1"/>
  <c r="O70" i="6" a="1"/>
  <c r="O70" i="6" s="1"/>
  <c r="N70" i="6" a="1"/>
  <c r="N70" i="6" s="1"/>
  <c r="M70" i="6" a="1"/>
  <c r="M70" i="6" s="1"/>
  <c r="L70" i="6" a="1"/>
  <c r="L70" i="6" s="1"/>
  <c r="K70" i="6" a="1"/>
  <c r="K70" i="6" s="1"/>
  <c r="J70" i="6" a="1"/>
  <c r="J70" i="6" s="1"/>
  <c r="I70" i="6" a="1"/>
  <c r="I70" i="6" s="1"/>
  <c r="H70" i="6" a="1"/>
  <c r="H70" i="6" s="1"/>
  <c r="G70" i="6" a="1"/>
  <c r="G70" i="6" s="1"/>
  <c r="V69" i="6" a="1"/>
  <c r="V69" i="6" s="1"/>
  <c r="U69" i="6" a="1"/>
  <c r="U69" i="6" s="1"/>
  <c r="T69" i="6" a="1"/>
  <c r="T69" i="6" s="1"/>
  <c r="S69" i="6" a="1"/>
  <c r="S69" i="6" s="1"/>
  <c r="R69" i="6" a="1"/>
  <c r="R69" i="6" s="1"/>
  <c r="Q69" i="6" a="1"/>
  <c r="Q69" i="6" s="1"/>
  <c r="P69" i="6" a="1"/>
  <c r="P69" i="6" s="1"/>
  <c r="O69" i="6" a="1"/>
  <c r="O69" i="6" s="1"/>
  <c r="N69" i="6" a="1"/>
  <c r="N69" i="6" s="1"/>
  <c r="M69" i="6" a="1"/>
  <c r="M69" i="6" s="1"/>
  <c r="L69" i="6" a="1"/>
  <c r="L69" i="6" s="1"/>
  <c r="K69" i="6" a="1"/>
  <c r="K69" i="6" s="1"/>
  <c r="J69" i="6" a="1"/>
  <c r="J69" i="6" s="1"/>
  <c r="I69" i="6" a="1"/>
  <c r="I69" i="6" s="1"/>
  <c r="H69" i="6" a="1"/>
  <c r="H69" i="6" s="1"/>
  <c r="G69" i="6" a="1"/>
  <c r="G69" i="6" s="1"/>
  <c r="V68" i="6" a="1"/>
  <c r="V68" i="6" s="1"/>
  <c r="U68" i="6" a="1"/>
  <c r="U68" i="6" s="1"/>
  <c r="T68" i="6" a="1"/>
  <c r="T68" i="6" s="1"/>
  <c r="S68" i="6" a="1"/>
  <c r="S68" i="6" s="1"/>
  <c r="R68" i="6" a="1"/>
  <c r="R68" i="6" s="1"/>
  <c r="Q68" i="6" a="1"/>
  <c r="Q68" i="6" s="1"/>
  <c r="P68" i="6" a="1"/>
  <c r="P68" i="6" s="1"/>
  <c r="O68" i="6" a="1"/>
  <c r="O68" i="6" s="1"/>
  <c r="N68" i="6" a="1"/>
  <c r="N68" i="6" s="1"/>
  <c r="M68" i="6" a="1"/>
  <c r="M68" i="6" s="1"/>
  <c r="L68" i="6" a="1"/>
  <c r="L68" i="6" s="1"/>
  <c r="K68" i="6" a="1"/>
  <c r="K68" i="6" s="1"/>
  <c r="J68" i="6" a="1"/>
  <c r="J68" i="6" s="1"/>
  <c r="I68" i="6" a="1"/>
  <c r="I68" i="6" s="1"/>
  <c r="H68" i="6" a="1"/>
  <c r="H68" i="6" s="1"/>
  <c r="G68" i="6" a="1"/>
  <c r="G68" i="6" s="1"/>
  <c r="V67" i="6" a="1"/>
  <c r="V67" i="6" s="1"/>
  <c r="U67" i="6" a="1"/>
  <c r="U67" i="6" s="1"/>
  <c r="T67" i="6" a="1"/>
  <c r="T67" i="6" s="1"/>
  <c r="S67" i="6" a="1"/>
  <c r="S67" i="6" s="1"/>
  <c r="R67" i="6" a="1"/>
  <c r="R67" i="6" s="1"/>
  <c r="Q67" i="6" a="1"/>
  <c r="Q67" i="6" s="1"/>
  <c r="P67" i="6" a="1"/>
  <c r="P67" i="6" s="1"/>
  <c r="O67" i="6" a="1"/>
  <c r="O67" i="6" s="1"/>
  <c r="N67" i="6" a="1"/>
  <c r="N67" i="6" s="1"/>
  <c r="M67" i="6" a="1"/>
  <c r="M67" i="6" s="1"/>
  <c r="L67" i="6" a="1"/>
  <c r="L67" i="6" s="1"/>
  <c r="K67" i="6" a="1"/>
  <c r="K67" i="6" s="1"/>
  <c r="J67" i="6" a="1"/>
  <c r="J67" i="6" s="1"/>
  <c r="I67" i="6" a="1"/>
  <c r="I67" i="6" s="1"/>
  <c r="H67" i="6" a="1"/>
  <c r="H67" i="6" s="1"/>
  <c r="G67" i="6" a="1"/>
  <c r="G67" i="6" s="1"/>
  <c r="V66" i="6" a="1"/>
  <c r="V66" i="6" s="1"/>
  <c r="U66" i="6" a="1"/>
  <c r="U66" i="6" s="1"/>
  <c r="T66" i="6" a="1"/>
  <c r="T66" i="6" s="1"/>
  <c r="S66" i="6" a="1"/>
  <c r="S66" i="6" s="1"/>
  <c r="R66" i="6" a="1"/>
  <c r="R66" i="6" s="1"/>
  <c r="Q66" i="6" a="1"/>
  <c r="Q66" i="6" s="1"/>
  <c r="P66" i="6" a="1"/>
  <c r="P66" i="6" s="1"/>
  <c r="O66" i="6" a="1"/>
  <c r="O66" i="6" s="1"/>
  <c r="N66" i="6" a="1"/>
  <c r="N66" i="6" s="1"/>
  <c r="M66" i="6" a="1"/>
  <c r="M66" i="6" s="1"/>
  <c r="L66" i="6" a="1"/>
  <c r="L66" i="6" s="1"/>
  <c r="K66" i="6" a="1"/>
  <c r="K66" i="6" s="1"/>
  <c r="J66" i="6" a="1"/>
  <c r="J66" i="6" s="1"/>
  <c r="I66" i="6" a="1"/>
  <c r="I66" i="6" s="1"/>
  <c r="H66" i="6" a="1"/>
  <c r="H66" i="6" s="1"/>
  <c r="G66" i="6" a="1"/>
  <c r="G66" i="6" s="1"/>
  <c r="V65" i="6" a="1"/>
  <c r="V65" i="6" s="1"/>
  <c r="U65" i="6" a="1"/>
  <c r="U65" i="6" s="1"/>
  <c r="T65" i="6" a="1"/>
  <c r="T65" i="6" s="1"/>
  <c r="S65" i="6" a="1"/>
  <c r="S65" i="6" s="1"/>
  <c r="R65" i="6" a="1"/>
  <c r="R65" i="6" s="1"/>
  <c r="Q65" i="6" a="1"/>
  <c r="Q65" i="6" s="1"/>
  <c r="P65" i="6" a="1"/>
  <c r="P65" i="6" s="1"/>
  <c r="O65" i="6" a="1"/>
  <c r="O65" i="6" s="1"/>
  <c r="N65" i="6" a="1"/>
  <c r="N65" i="6" s="1"/>
  <c r="M65" i="6" a="1"/>
  <c r="M65" i="6" s="1"/>
  <c r="L65" i="6" a="1"/>
  <c r="L65" i="6" s="1"/>
  <c r="K65" i="6" a="1"/>
  <c r="K65" i="6" s="1"/>
  <c r="J65" i="6" a="1"/>
  <c r="J65" i="6" s="1"/>
  <c r="I65" i="6" a="1"/>
  <c r="I65" i="6" s="1"/>
  <c r="H65" i="6" a="1"/>
  <c r="H65" i="6" s="1"/>
  <c r="G65" i="6" a="1"/>
  <c r="G65" i="6" s="1"/>
  <c r="V64" i="6" a="1"/>
  <c r="V64" i="6" s="1"/>
  <c r="U64" i="6" a="1"/>
  <c r="U64" i="6" s="1"/>
  <c r="T64" i="6" a="1"/>
  <c r="T64" i="6" s="1"/>
  <c r="S64" i="6" a="1"/>
  <c r="S64" i="6" s="1"/>
  <c r="R64" i="6" a="1"/>
  <c r="R64" i="6" s="1"/>
  <c r="Q64" i="6" a="1"/>
  <c r="Q64" i="6" s="1"/>
  <c r="P64" i="6" a="1"/>
  <c r="P64" i="6" s="1"/>
  <c r="O64" i="6" a="1"/>
  <c r="O64" i="6" s="1"/>
  <c r="N64" i="6" a="1"/>
  <c r="N64" i="6" s="1"/>
  <c r="M64" i="6" a="1"/>
  <c r="M64" i="6" s="1"/>
  <c r="L64" i="6" a="1"/>
  <c r="L64" i="6" s="1"/>
  <c r="K64" i="6" a="1"/>
  <c r="K64" i="6" s="1"/>
  <c r="J64" i="6" a="1"/>
  <c r="J64" i="6" s="1"/>
  <c r="I64" i="6" a="1"/>
  <c r="I64" i="6" s="1"/>
  <c r="H64" i="6" a="1"/>
  <c r="H64" i="6" s="1"/>
  <c r="G64" i="6" a="1"/>
  <c r="G64" i="6" s="1"/>
  <c r="V63" i="6" a="1"/>
  <c r="V63" i="6" s="1"/>
  <c r="U63" i="6" a="1"/>
  <c r="U63" i="6" s="1"/>
  <c r="T63" i="6" a="1"/>
  <c r="T63" i="6" s="1"/>
  <c r="S63" i="6" a="1"/>
  <c r="S63" i="6" s="1"/>
  <c r="R63" i="6" a="1"/>
  <c r="R63" i="6" s="1"/>
  <c r="Q63" i="6" a="1"/>
  <c r="Q63" i="6" s="1"/>
  <c r="P63" i="6" a="1"/>
  <c r="P63" i="6" s="1"/>
  <c r="O63" i="6" a="1"/>
  <c r="O63" i="6" s="1"/>
  <c r="N63" i="6" a="1"/>
  <c r="N63" i="6" s="1"/>
  <c r="M63" i="6" a="1"/>
  <c r="M63" i="6" s="1"/>
  <c r="L63" i="6" a="1"/>
  <c r="L63" i="6" s="1"/>
  <c r="K63" i="6" a="1"/>
  <c r="K63" i="6" s="1"/>
  <c r="J63" i="6" a="1"/>
  <c r="J63" i="6" s="1"/>
  <c r="I63" i="6" a="1"/>
  <c r="I63" i="6" s="1"/>
  <c r="H63" i="6" a="1"/>
  <c r="H63" i="6" s="1"/>
  <c r="G63" i="6" a="1"/>
  <c r="G63" i="6" s="1"/>
  <c r="V62" i="6" a="1"/>
  <c r="V62" i="6" s="1"/>
  <c r="U62" i="6" a="1"/>
  <c r="U62" i="6" s="1"/>
  <c r="T62" i="6" a="1"/>
  <c r="T62" i="6" s="1"/>
  <c r="S62" i="6" a="1"/>
  <c r="S62" i="6" s="1"/>
  <c r="R62" i="6" a="1"/>
  <c r="R62" i="6" s="1"/>
  <c r="Q62" i="6" a="1"/>
  <c r="Q62" i="6" s="1"/>
  <c r="P62" i="6" a="1"/>
  <c r="P62" i="6" s="1"/>
  <c r="O62" i="6" a="1"/>
  <c r="O62" i="6" s="1"/>
  <c r="N62" i="6" a="1"/>
  <c r="N62" i="6" s="1"/>
  <c r="M62" i="6" a="1"/>
  <c r="M62" i="6" s="1"/>
  <c r="L62" i="6" a="1"/>
  <c r="L62" i="6" s="1"/>
  <c r="K62" i="6" a="1"/>
  <c r="K62" i="6" s="1"/>
  <c r="J62" i="6" a="1"/>
  <c r="J62" i="6" s="1"/>
  <c r="I62" i="6" a="1"/>
  <c r="I62" i="6" s="1"/>
  <c r="H62" i="6" a="1"/>
  <c r="H62" i="6" s="1"/>
  <c r="G62" i="6" a="1"/>
  <c r="G62" i="6" s="1"/>
  <c r="V61" i="6" a="1"/>
  <c r="V61" i="6" s="1"/>
  <c r="U61" i="6" a="1"/>
  <c r="U61" i="6" s="1"/>
  <c r="T61" i="6" a="1"/>
  <c r="T61" i="6" s="1"/>
  <c r="S61" i="6" a="1"/>
  <c r="S61" i="6" s="1"/>
  <c r="R61" i="6" a="1"/>
  <c r="R61" i="6" s="1"/>
  <c r="Q61" i="6" a="1"/>
  <c r="Q61" i="6" s="1"/>
  <c r="P61" i="6" a="1"/>
  <c r="P61" i="6" s="1"/>
  <c r="O61" i="6" a="1"/>
  <c r="O61" i="6" s="1"/>
  <c r="N61" i="6" a="1"/>
  <c r="N61" i="6" s="1"/>
  <c r="M61" i="6" a="1"/>
  <c r="M61" i="6" s="1"/>
  <c r="L61" i="6" a="1"/>
  <c r="L61" i="6" s="1"/>
  <c r="K61" i="6" a="1"/>
  <c r="K61" i="6" s="1"/>
  <c r="J61" i="6" a="1"/>
  <c r="J61" i="6" s="1"/>
  <c r="I61" i="6" a="1"/>
  <c r="I61" i="6" s="1"/>
  <c r="H61" i="6" a="1"/>
  <c r="H61" i="6" s="1"/>
  <c r="G61" i="6" a="1"/>
  <c r="G61" i="6" s="1"/>
  <c r="V60" i="6" a="1"/>
  <c r="V60" i="6" s="1"/>
  <c r="U60" i="6" a="1"/>
  <c r="U60" i="6" s="1"/>
  <c r="T60" i="6" a="1"/>
  <c r="T60" i="6" s="1"/>
  <c r="S60" i="6" a="1"/>
  <c r="S60" i="6" s="1"/>
  <c r="R60" i="6" a="1"/>
  <c r="R60" i="6" s="1"/>
  <c r="Q60" i="6" a="1"/>
  <c r="Q60" i="6" s="1"/>
  <c r="P60" i="6" a="1"/>
  <c r="P60" i="6" s="1"/>
  <c r="O60" i="6" a="1"/>
  <c r="O60" i="6" s="1"/>
  <c r="N60" i="6" a="1"/>
  <c r="N60" i="6" s="1"/>
  <c r="M60" i="6" a="1"/>
  <c r="M60" i="6" s="1"/>
  <c r="L60" i="6" a="1"/>
  <c r="L60" i="6" s="1"/>
  <c r="K60" i="6" a="1"/>
  <c r="K60" i="6" s="1"/>
  <c r="J60" i="6" a="1"/>
  <c r="J60" i="6" s="1"/>
  <c r="I60" i="6" a="1"/>
  <c r="I60" i="6" s="1"/>
  <c r="H60" i="6" a="1"/>
  <c r="H60" i="6" s="1"/>
  <c r="G60" i="6" a="1"/>
  <c r="G60" i="6" s="1"/>
  <c r="V59" i="6" a="1"/>
  <c r="V59" i="6" s="1"/>
  <c r="U59" i="6" a="1"/>
  <c r="U59" i="6" s="1"/>
  <c r="T59" i="6" a="1"/>
  <c r="T59" i="6" s="1"/>
  <c r="S59" i="6" a="1"/>
  <c r="S59" i="6" s="1"/>
  <c r="R59" i="6" a="1"/>
  <c r="R59" i="6" s="1"/>
  <c r="Q59" i="6" a="1"/>
  <c r="Q59" i="6" s="1"/>
  <c r="P59" i="6" a="1"/>
  <c r="P59" i="6" s="1"/>
  <c r="O59" i="6" a="1"/>
  <c r="O59" i="6" s="1"/>
  <c r="N59" i="6" a="1"/>
  <c r="N59" i="6" s="1"/>
  <c r="M59" i="6" a="1"/>
  <c r="M59" i="6" s="1"/>
  <c r="L59" i="6" a="1"/>
  <c r="L59" i="6" s="1"/>
  <c r="K59" i="6" a="1"/>
  <c r="K59" i="6" s="1"/>
  <c r="J59" i="6" a="1"/>
  <c r="J59" i="6" s="1"/>
  <c r="I59" i="6" a="1"/>
  <c r="I59" i="6" s="1"/>
  <c r="H59" i="6" a="1"/>
  <c r="H59" i="6" s="1"/>
  <c r="G59" i="6" a="1"/>
  <c r="G59" i="6" s="1"/>
  <c r="V58" i="6" a="1"/>
  <c r="V58" i="6" s="1"/>
  <c r="U58" i="6" a="1"/>
  <c r="U58" i="6" s="1"/>
  <c r="T58" i="6" a="1"/>
  <c r="T58" i="6" s="1"/>
  <c r="S58" i="6" a="1"/>
  <c r="S58" i="6" s="1"/>
  <c r="R58" i="6" a="1"/>
  <c r="R58" i="6" s="1"/>
  <c r="Q58" i="6" a="1"/>
  <c r="Q58" i="6" s="1"/>
  <c r="P58" i="6" a="1"/>
  <c r="P58" i="6" s="1"/>
  <c r="O58" i="6" a="1"/>
  <c r="O58" i="6" s="1"/>
  <c r="N58" i="6" a="1"/>
  <c r="N58" i="6" s="1"/>
  <c r="M58" i="6" a="1"/>
  <c r="M58" i="6" s="1"/>
  <c r="L58" i="6" a="1"/>
  <c r="L58" i="6" s="1"/>
  <c r="K58" i="6" a="1"/>
  <c r="K58" i="6" s="1"/>
  <c r="J58" i="6" a="1"/>
  <c r="J58" i="6" s="1"/>
  <c r="I58" i="6" a="1"/>
  <c r="I58" i="6" s="1"/>
  <c r="H58" i="6" a="1"/>
  <c r="H58" i="6" s="1"/>
  <c r="G58" i="6" a="1"/>
  <c r="G58" i="6" s="1"/>
  <c r="V57" i="6" a="1"/>
  <c r="V57" i="6" s="1"/>
  <c r="U57" i="6" a="1"/>
  <c r="U57" i="6" s="1"/>
  <c r="T57" i="6" a="1"/>
  <c r="T57" i="6" s="1"/>
  <c r="S57" i="6" a="1"/>
  <c r="S57" i="6" s="1"/>
  <c r="R57" i="6" a="1"/>
  <c r="R57" i="6" s="1"/>
  <c r="Q57" i="6" a="1"/>
  <c r="Q57" i="6" s="1"/>
  <c r="P57" i="6" a="1"/>
  <c r="P57" i="6" s="1"/>
  <c r="O57" i="6" a="1"/>
  <c r="O57" i="6" s="1"/>
  <c r="N57" i="6" a="1"/>
  <c r="N57" i="6" s="1"/>
  <c r="M57" i="6" a="1"/>
  <c r="M57" i="6" s="1"/>
  <c r="L57" i="6" a="1"/>
  <c r="L57" i="6" s="1"/>
  <c r="K57" i="6" a="1"/>
  <c r="K57" i="6" s="1"/>
  <c r="J57" i="6" a="1"/>
  <c r="J57" i="6" s="1"/>
  <c r="I57" i="6" a="1"/>
  <c r="I57" i="6" s="1"/>
  <c r="H57" i="6" a="1"/>
  <c r="H57" i="6" s="1"/>
  <c r="G57" i="6" a="1"/>
  <c r="G57" i="6" s="1"/>
  <c r="V56" i="6" a="1"/>
  <c r="V56" i="6" s="1"/>
  <c r="U56" i="6" a="1"/>
  <c r="U56" i="6" s="1"/>
  <c r="T56" i="6" a="1"/>
  <c r="T56" i="6" s="1"/>
  <c r="S56" i="6" a="1"/>
  <c r="S56" i="6" s="1"/>
  <c r="R56" i="6" a="1"/>
  <c r="R56" i="6" s="1"/>
  <c r="Q56" i="6" a="1"/>
  <c r="Q56" i="6" s="1"/>
  <c r="P56" i="6" a="1"/>
  <c r="P56" i="6" s="1"/>
  <c r="O56" i="6" a="1"/>
  <c r="O56" i="6" s="1"/>
  <c r="N56" i="6" a="1"/>
  <c r="N56" i="6" s="1"/>
  <c r="M56" i="6" a="1"/>
  <c r="M56" i="6" s="1"/>
  <c r="L56" i="6" a="1"/>
  <c r="L56" i="6" s="1"/>
  <c r="K56" i="6" a="1"/>
  <c r="K56" i="6" s="1"/>
  <c r="J56" i="6" a="1"/>
  <c r="J56" i="6" s="1"/>
  <c r="I56" i="6" a="1"/>
  <c r="I56" i="6" s="1"/>
  <c r="H56" i="6" a="1"/>
  <c r="H56" i="6" s="1"/>
  <c r="G56" i="6" a="1"/>
  <c r="G56" i="6" s="1"/>
  <c r="V55" i="6" a="1"/>
  <c r="V55" i="6" s="1"/>
  <c r="U55" i="6" a="1"/>
  <c r="U55" i="6" s="1"/>
  <c r="T55" i="6" a="1"/>
  <c r="T55" i="6" s="1"/>
  <c r="S55" i="6" a="1"/>
  <c r="S55" i="6" s="1"/>
  <c r="R55" i="6" a="1"/>
  <c r="R55" i="6" s="1"/>
  <c r="Q55" i="6" a="1"/>
  <c r="Q55" i="6" s="1"/>
  <c r="P55" i="6" a="1"/>
  <c r="P55" i="6" s="1"/>
  <c r="O55" i="6" a="1"/>
  <c r="O55" i="6" s="1"/>
  <c r="N55" i="6" a="1"/>
  <c r="N55" i="6" s="1"/>
  <c r="M55" i="6" a="1"/>
  <c r="M55" i="6" s="1"/>
  <c r="L55" i="6" a="1"/>
  <c r="L55" i="6" s="1"/>
  <c r="K55" i="6" a="1"/>
  <c r="K55" i="6" s="1"/>
  <c r="J55" i="6" a="1"/>
  <c r="J55" i="6" s="1"/>
  <c r="I55" i="6" a="1"/>
  <c r="I55" i="6" s="1"/>
  <c r="H55" i="6" a="1"/>
  <c r="H55" i="6" s="1"/>
  <c r="G55" i="6" a="1"/>
  <c r="G55" i="6" s="1"/>
  <c r="V54" i="6" a="1"/>
  <c r="V54" i="6" s="1"/>
  <c r="U54" i="6" a="1"/>
  <c r="U54" i="6" s="1"/>
  <c r="T54" i="6" a="1"/>
  <c r="T54" i="6" s="1"/>
  <c r="S54" i="6" a="1"/>
  <c r="S54" i="6" s="1"/>
  <c r="R54" i="6" a="1"/>
  <c r="R54" i="6" s="1"/>
  <c r="Q54" i="6" a="1"/>
  <c r="Q54" i="6" s="1"/>
  <c r="P54" i="6" a="1"/>
  <c r="P54" i="6" s="1"/>
  <c r="O54" i="6" a="1"/>
  <c r="O54" i="6" s="1"/>
  <c r="N54" i="6" a="1"/>
  <c r="N54" i="6" s="1"/>
  <c r="M54" i="6" a="1"/>
  <c r="M54" i="6" s="1"/>
  <c r="L54" i="6" a="1"/>
  <c r="L54" i="6" s="1"/>
  <c r="K54" i="6" a="1"/>
  <c r="K54" i="6" s="1"/>
  <c r="J54" i="6" a="1"/>
  <c r="J54" i="6" s="1"/>
  <c r="I54" i="6" a="1"/>
  <c r="I54" i="6" s="1"/>
  <c r="H54" i="6" a="1"/>
  <c r="H54" i="6" s="1"/>
  <c r="G54" i="6" a="1"/>
  <c r="G54" i="6" s="1"/>
  <c r="V53" i="6" a="1"/>
  <c r="V53" i="6" s="1"/>
  <c r="U53" i="6" a="1"/>
  <c r="U53" i="6" s="1"/>
  <c r="T53" i="6" a="1"/>
  <c r="T53" i="6" s="1"/>
  <c r="S53" i="6" a="1"/>
  <c r="S53" i="6" s="1"/>
  <c r="R53" i="6" a="1"/>
  <c r="R53" i="6" s="1"/>
  <c r="Q53" i="6" a="1"/>
  <c r="Q53" i="6" s="1"/>
  <c r="P53" i="6" a="1"/>
  <c r="P53" i="6" s="1"/>
  <c r="O53" i="6" a="1"/>
  <c r="O53" i="6" s="1"/>
  <c r="N53" i="6" a="1"/>
  <c r="N53" i="6" s="1"/>
  <c r="M53" i="6" a="1"/>
  <c r="M53" i="6" s="1"/>
  <c r="L53" i="6" a="1"/>
  <c r="L53" i="6" s="1"/>
  <c r="K53" i="6" a="1"/>
  <c r="K53" i="6" s="1"/>
  <c r="J53" i="6" a="1"/>
  <c r="J53" i="6" s="1"/>
  <c r="I53" i="6" a="1"/>
  <c r="I53" i="6" s="1"/>
  <c r="H53" i="6" a="1"/>
  <c r="H53" i="6" s="1"/>
  <c r="G53" i="6" a="1"/>
  <c r="G53" i="6" s="1"/>
  <c r="V52" i="6" a="1"/>
  <c r="V52" i="6" s="1"/>
  <c r="U52" i="6" a="1"/>
  <c r="U52" i="6" s="1"/>
  <c r="T52" i="6" a="1"/>
  <c r="T52" i="6" s="1"/>
  <c r="S52" i="6" a="1"/>
  <c r="S52" i="6" s="1"/>
  <c r="R52" i="6" a="1"/>
  <c r="R52" i="6" s="1"/>
  <c r="Q52" i="6" a="1"/>
  <c r="Q52" i="6" s="1"/>
  <c r="P52" i="6" a="1"/>
  <c r="P52" i="6" s="1"/>
  <c r="O52" i="6" a="1"/>
  <c r="O52" i="6" s="1"/>
  <c r="N52" i="6" a="1"/>
  <c r="N52" i="6" s="1"/>
  <c r="M52" i="6" a="1"/>
  <c r="M52" i="6" s="1"/>
  <c r="L52" i="6" a="1"/>
  <c r="L52" i="6" s="1"/>
  <c r="K52" i="6" a="1"/>
  <c r="K52" i="6" s="1"/>
  <c r="J52" i="6" a="1"/>
  <c r="J52" i="6" s="1"/>
  <c r="I52" i="6" a="1"/>
  <c r="I52" i="6" s="1"/>
  <c r="H52" i="6" a="1"/>
  <c r="H52" i="6" s="1"/>
  <c r="G52" i="6" a="1"/>
  <c r="G52" i="6" s="1"/>
  <c r="V51" i="6" a="1"/>
  <c r="V51" i="6" s="1"/>
  <c r="U51" i="6" a="1"/>
  <c r="U51" i="6" s="1"/>
  <c r="T51" i="6" a="1"/>
  <c r="T51" i="6" s="1"/>
  <c r="S51" i="6" a="1"/>
  <c r="S51" i="6" s="1"/>
  <c r="R51" i="6" a="1"/>
  <c r="R51" i="6" s="1"/>
  <c r="Q51" i="6" a="1"/>
  <c r="Q51" i="6" s="1"/>
  <c r="P51" i="6" a="1"/>
  <c r="P51" i="6" s="1"/>
  <c r="O51" i="6" a="1"/>
  <c r="O51" i="6" s="1"/>
  <c r="N51" i="6" a="1"/>
  <c r="N51" i="6" s="1"/>
  <c r="M51" i="6" a="1"/>
  <c r="M51" i="6" s="1"/>
  <c r="L51" i="6" a="1"/>
  <c r="L51" i="6" s="1"/>
  <c r="K51" i="6" a="1"/>
  <c r="K51" i="6" s="1"/>
  <c r="J51" i="6" a="1"/>
  <c r="J51" i="6" s="1"/>
  <c r="I51" i="6" a="1"/>
  <c r="I51" i="6" s="1"/>
  <c r="H51" i="6" a="1"/>
  <c r="H51" i="6" s="1"/>
  <c r="G51" i="6" a="1"/>
  <c r="G51" i="6" s="1"/>
  <c r="V50" i="6" a="1"/>
  <c r="V50" i="6" s="1"/>
  <c r="U50" i="6" a="1"/>
  <c r="U50" i="6" s="1"/>
  <c r="T50" i="6" a="1"/>
  <c r="T50" i="6" s="1"/>
  <c r="S50" i="6" a="1"/>
  <c r="S50" i="6" s="1"/>
  <c r="R50" i="6" a="1"/>
  <c r="R50" i="6" s="1"/>
  <c r="Q50" i="6" a="1"/>
  <c r="Q50" i="6" s="1"/>
  <c r="P50" i="6" a="1"/>
  <c r="P50" i="6" s="1"/>
  <c r="O50" i="6" a="1"/>
  <c r="O50" i="6" s="1"/>
  <c r="N50" i="6" a="1"/>
  <c r="N50" i="6" s="1"/>
  <c r="M50" i="6" a="1"/>
  <c r="M50" i="6" s="1"/>
  <c r="L50" i="6" a="1"/>
  <c r="L50" i="6" s="1"/>
  <c r="K50" i="6" a="1"/>
  <c r="K50" i="6" s="1"/>
  <c r="J50" i="6" a="1"/>
  <c r="J50" i="6" s="1"/>
  <c r="I50" i="6" a="1"/>
  <c r="I50" i="6" s="1"/>
  <c r="H50" i="6" a="1"/>
  <c r="H50" i="6" s="1"/>
  <c r="G50" i="6" a="1"/>
  <c r="G50" i="6" s="1"/>
  <c r="V49" i="6" a="1"/>
  <c r="V49" i="6" s="1"/>
  <c r="U49" i="6" a="1"/>
  <c r="U49" i="6" s="1"/>
  <c r="T49" i="6" a="1"/>
  <c r="T49" i="6" s="1"/>
  <c r="S49" i="6" a="1"/>
  <c r="S49" i="6" s="1"/>
  <c r="R49" i="6" a="1"/>
  <c r="R49" i="6" s="1"/>
  <c r="Q49" i="6" a="1"/>
  <c r="Q49" i="6" s="1"/>
  <c r="P49" i="6" a="1"/>
  <c r="P49" i="6" s="1"/>
  <c r="O49" i="6" a="1"/>
  <c r="O49" i="6" s="1"/>
  <c r="N49" i="6" a="1"/>
  <c r="N49" i="6" s="1"/>
  <c r="M49" i="6" a="1"/>
  <c r="M49" i="6" s="1"/>
  <c r="L49" i="6" a="1"/>
  <c r="L49" i="6" s="1"/>
  <c r="K49" i="6" a="1"/>
  <c r="K49" i="6" s="1"/>
  <c r="J49" i="6" a="1"/>
  <c r="J49" i="6" s="1"/>
  <c r="I49" i="6" a="1"/>
  <c r="I49" i="6" s="1"/>
  <c r="H49" i="6" a="1"/>
  <c r="H49" i="6" s="1"/>
  <c r="G49" i="6" a="1"/>
  <c r="G49" i="6" s="1"/>
  <c r="V48" i="6" a="1"/>
  <c r="V48" i="6" s="1"/>
  <c r="U48" i="6" a="1"/>
  <c r="U48" i="6" s="1"/>
  <c r="T48" i="6" a="1"/>
  <c r="T48" i="6" s="1"/>
  <c r="S48" i="6" a="1"/>
  <c r="S48" i="6" s="1"/>
  <c r="R48" i="6" a="1"/>
  <c r="R48" i="6" s="1"/>
  <c r="Q48" i="6" a="1"/>
  <c r="Q48" i="6" s="1"/>
  <c r="P48" i="6" a="1"/>
  <c r="P48" i="6" s="1"/>
  <c r="O48" i="6" a="1"/>
  <c r="O48" i="6" s="1"/>
  <c r="N48" i="6" a="1"/>
  <c r="N48" i="6" s="1"/>
  <c r="M48" i="6" a="1"/>
  <c r="M48" i="6" s="1"/>
  <c r="L48" i="6" a="1"/>
  <c r="L48" i="6" s="1"/>
  <c r="K48" i="6" a="1"/>
  <c r="K48" i="6" s="1"/>
  <c r="J48" i="6" a="1"/>
  <c r="J48" i="6" s="1"/>
  <c r="I48" i="6" a="1"/>
  <c r="I48" i="6" s="1"/>
  <c r="H48" i="6" a="1"/>
  <c r="H48" i="6" s="1"/>
  <c r="G48" i="6" a="1"/>
  <c r="G48" i="6" s="1"/>
  <c r="V47" i="6" a="1"/>
  <c r="V47" i="6" s="1"/>
  <c r="U47" i="6" a="1"/>
  <c r="U47" i="6" s="1"/>
  <c r="T47" i="6" a="1"/>
  <c r="T47" i="6" s="1"/>
  <c r="S47" i="6" a="1"/>
  <c r="S47" i="6" s="1"/>
  <c r="R47" i="6" a="1"/>
  <c r="R47" i="6" s="1"/>
  <c r="Q47" i="6" a="1"/>
  <c r="Q47" i="6" s="1"/>
  <c r="P47" i="6" a="1"/>
  <c r="P47" i="6" s="1"/>
  <c r="O47" i="6" a="1"/>
  <c r="O47" i="6" s="1"/>
  <c r="N47" i="6" a="1"/>
  <c r="N47" i="6" s="1"/>
  <c r="M47" i="6" a="1"/>
  <c r="M47" i="6" s="1"/>
  <c r="L47" i="6" a="1"/>
  <c r="L47" i="6" s="1"/>
  <c r="K47" i="6" a="1"/>
  <c r="K47" i="6" s="1"/>
  <c r="J47" i="6" a="1"/>
  <c r="J47" i="6" s="1"/>
  <c r="I47" i="6" a="1"/>
  <c r="I47" i="6" s="1"/>
  <c r="H47" i="6" a="1"/>
  <c r="H47" i="6" s="1"/>
  <c r="G47" i="6" a="1"/>
  <c r="G47" i="6" s="1"/>
  <c r="V46" i="6" a="1"/>
  <c r="V46" i="6" s="1"/>
  <c r="U46" i="6" a="1"/>
  <c r="U46" i="6" s="1"/>
  <c r="T46" i="6" a="1"/>
  <c r="T46" i="6" s="1"/>
  <c r="S46" i="6" a="1"/>
  <c r="S46" i="6" s="1"/>
  <c r="R46" i="6" a="1"/>
  <c r="R46" i="6" s="1"/>
  <c r="Q46" i="6" a="1"/>
  <c r="Q46" i="6" s="1"/>
  <c r="P46" i="6" a="1"/>
  <c r="P46" i="6" s="1"/>
  <c r="O46" i="6" a="1"/>
  <c r="O46" i="6" s="1"/>
  <c r="N46" i="6" a="1"/>
  <c r="N46" i="6" s="1"/>
  <c r="M46" i="6" a="1"/>
  <c r="M46" i="6" s="1"/>
  <c r="L46" i="6" a="1"/>
  <c r="L46" i="6" s="1"/>
  <c r="K46" i="6" a="1"/>
  <c r="K46" i="6" s="1"/>
  <c r="J46" i="6" a="1"/>
  <c r="J46" i="6" s="1"/>
  <c r="I46" i="6" a="1"/>
  <c r="I46" i="6" s="1"/>
  <c r="H46" i="6" a="1"/>
  <c r="H46" i="6" s="1"/>
  <c r="G46" i="6" a="1"/>
  <c r="G46" i="6" s="1"/>
  <c r="V45" i="6" a="1"/>
  <c r="V45" i="6" s="1"/>
  <c r="U45" i="6" a="1"/>
  <c r="U45" i="6" s="1"/>
  <c r="T45" i="6" a="1"/>
  <c r="T45" i="6" s="1"/>
  <c r="S45" i="6" a="1"/>
  <c r="S45" i="6" s="1"/>
  <c r="R45" i="6" a="1"/>
  <c r="R45" i="6" s="1"/>
  <c r="Q45" i="6" a="1"/>
  <c r="Q45" i="6" s="1"/>
  <c r="P45" i="6" a="1"/>
  <c r="P45" i="6" s="1"/>
  <c r="O45" i="6" a="1"/>
  <c r="O45" i="6" s="1"/>
  <c r="N45" i="6" a="1"/>
  <c r="N45" i="6" s="1"/>
  <c r="M45" i="6" a="1"/>
  <c r="M45" i="6" s="1"/>
  <c r="L45" i="6" a="1"/>
  <c r="L45" i="6" s="1"/>
  <c r="K45" i="6" a="1"/>
  <c r="K45" i="6" s="1"/>
  <c r="J45" i="6" a="1"/>
  <c r="J45" i="6" s="1"/>
  <c r="I45" i="6" a="1"/>
  <c r="I45" i="6" s="1"/>
  <c r="H45" i="6" a="1"/>
  <c r="H45" i="6" s="1"/>
  <c r="G45" i="6" a="1"/>
  <c r="G45" i="6" s="1"/>
  <c r="V44" i="6" a="1"/>
  <c r="V44" i="6" s="1"/>
  <c r="U44" i="6" a="1"/>
  <c r="U44" i="6" s="1"/>
  <c r="T44" i="6" a="1"/>
  <c r="T44" i="6" s="1"/>
  <c r="S44" i="6" a="1"/>
  <c r="S44" i="6" s="1"/>
  <c r="R44" i="6" a="1"/>
  <c r="R44" i="6" s="1"/>
  <c r="Q44" i="6" a="1"/>
  <c r="Q44" i="6" s="1"/>
  <c r="P44" i="6" a="1"/>
  <c r="P44" i="6" s="1"/>
  <c r="O44" i="6" a="1"/>
  <c r="O44" i="6" s="1"/>
  <c r="N44" i="6" a="1"/>
  <c r="N44" i="6" s="1"/>
  <c r="M44" i="6" a="1"/>
  <c r="M44" i="6" s="1"/>
  <c r="L44" i="6" a="1"/>
  <c r="L44" i="6" s="1"/>
  <c r="K44" i="6" a="1"/>
  <c r="K44" i="6" s="1"/>
  <c r="J44" i="6" a="1"/>
  <c r="J44" i="6" s="1"/>
  <c r="I44" i="6" a="1"/>
  <c r="I44" i="6" s="1"/>
  <c r="H44" i="6" a="1"/>
  <c r="H44" i="6" s="1"/>
  <c r="G44" i="6" a="1"/>
  <c r="G44" i="6" s="1"/>
  <c r="V43" i="6" a="1"/>
  <c r="V43" i="6" s="1"/>
  <c r="U43" i="6" a="1"/>
  <c r="U43" i="6" s="1"/>
  <c r="T43" i="6" a="1"/>
  <c r="T43" i="6" s="1"/>
  <c r="S43" i="6" a="1"/>
  <c r="S43" i="6" s="1"/>
  <c r="R43" i="6" a="1"/>
  <c r="R43" i="6" s="1"/>
  <c r="Q43" i="6" a="1"/>
  <c r="Q43" i="6" s="1"/>
  <c r="P43" i="6" a="1"/>
  <c r="P43" i="6" s="1"/>
  <c r="O43" i="6" a="1"/>
  <c r="O43" i="6" s="1"/>
  <c r="N43" i="6" a="1"/>
  <c r="N43" i="6" s="1"/>
  <c r="M43" i="6" a="1"/>
  <c r="M43" i="6" s="1"/>
  <c r="L43" i="6" a="1"/>
  <c r="L43" i="6" s="1"/>
  <c r="K43" i="6" a="1"/>
  <c r="K43" i="6" s="1"/>
  <c r="J43" i="6" a="1"/>
  <c r="J43" i="6" s="1"/>
  <c r="I43" i="6" a="1"/>
  <c r="I43" i="6" s="1"/>
  <c r="H43" i="6" a="1"/>
  <c r="H43" i="6" s="1"/>
  <c r="G43" i="6" a="1"/>
  <c r="G43" i="6" s="1"/>
  <c r="V42" i="6" a="1"/>
  <c r="V42" i="6" s="1"/>
  <c r="U42" i="6" a="1"/>
  <c r="U42" i="6" s="1"/>
  <c r="T42" i="6" a="1"/>
  <c r="T42" i="6" s="1"/>
  <c r="S42" i="6" a="1"/>
  <c r="S42" i="6" s="1"/>
  <c r="R42" i="6" a="1"/>
  <c r="R42" i="6" s="1"/>
  <c r="Q42" i="6" a="1"/>
  <c r="Q42" i="6" s="1"/>
  <c r="P42" i="6" a="1"/>
  <c r="P42" i="6" s="1"/>
  <c r="O42" i="6" a="1"/>
  <c r="O42" i="6" s="1"/>
  <c r="N42" i="6" a="1"/>
  <c r="N42" i="6" s="1"/>
  <c r="M42" i="6" a="1"/>
  <c r="M42" i="6" s="1"/>
  <c r="L42" i="6" a="1"/>
  <c r="L42" i="6" s="1"/>
  <c r="K42" i="6" a="1"/>
  <c r="K42" i="6" s="1"/>
  <c r="J42" i="6" a="1"/>
  <c r="J42" i="6" s="1"/>
  <c r="I42" i="6" a="1"/>
  <c r="I42" i="6" s="1"/>
  <c r="H42" i="6" a="1"/>
  <c r="H42" i="6" s="1"/>
  <c r="G42" i="6" a="1"/>
  <c r="G42" i="6" s="1"/>
  <c r="V41" i="6" a="1"/>
  <c r="V41" i="6" s="1"/>
  <c r="U41" i="6" a="1"/>
  <c r="U41" i="6" s="1"/>
  <c r="T41" i="6" a="1"/>
  <c r="T41" i="6" s="1"/>
  <c r="S41" i="6" a="1"/>
  <c r="S41" i="6" s="1"/>
  <c r="R41" i="6" a="1"/>
  <c r="R41" i="6" s="1"/>
  <c r="Q41" i="6" a="1"/>
  <c r="Q41" i="6" s="1"/>
  <c r="P41" i="6" a="1"/>
  <c r="P41" i="6" s="1"/>
  <c r="O41" i="6" a="1"/>
  <c r="O41" i="6" s="1"/>
  <c r="N41" i="6" a="1"/>
  <c r="N41" i="6" s="1"/>
  <c r="M41" i="6" a="1"/>
  <c r="M41" i="6" s="1"/>
  <c r="L41" i="6" a="1"/>
  <c r="L41" i="6" s="1"/>
  <c r="K41" i="6" a="1"/>
  <c r="K41" i="6" s="1"/>
  <c r="J41" i="6" a="1"/>
  <c r="J41" i="6" s="1"/>
  <c r="I41" i="6" a="1"/>
  <c r="I41" i="6" s="1"/>
  <c r="H41" i="6" a="1"/>
  <c r="H41" i="6" s="1"/>
  <c r="G41" i="6" a="1"/>
  <c r="G41" i="6" s="1"/>
  <c r="V40" i="6" a="1"/>
  <c r="V40" i="6" s="1"/>
  <c r="U40" i="6" a="1"/>
  <c r="U40" i="6" s="1"/>
  <c r="T40" i="6" a="1"/>
  <c r="T40" i="6" s="1"/>
  <c r="S40" i="6" a="1"/>
  <c r="S40" i="6" s="1"/>
  <c r="R40" i="6" a="1"/>
  <c r="R40" i="6" s="1"/>
  <c r="Q40" i="6" a="1"/>
  <c r="Q40" i="6" s="1"/>
  <c r="P40" i="6" a="1"/>
  <c r="P40" i="6" s="1"/>
  <c r="O40" i="6" a="1"/>
  <c r="O40" i="6" s="1"/>
  <c r="N40" i="6" a="1"/>
  <c r="N40" i="6" s="1"/>
  <c r="M40" i="6" a="1"/>
  <c r="M40" i="6" s="1"/>
  <c r="L40" i="6" a="1"/>
  <c r="L40" i="6" s="1"/>
  <c r="K40" i="6" a="1"/>
  <c r="K40" i="6" s="1"/>
  <c r="J40" i="6" a="1"/>
  <c r="J40" i="6" s="1"/>
  <c r="I40" i="6" a="1"/>
  <c r="I40" i="6" s="1"/>
  <c r="H40" i="6" a="1"/>
  <c r="H40" i="6" s="1"/>
  <c r="G40" i="6" a="1"/>
  <c r="G40" i="6" s="1"/>
  <c r="V39" i="6" a="1"/>
  <c r="V39" i="6" s="1"/>
  <c r="U39" i="6" a="1"/>
  <c r="U39" i="6" s="1"/>
  <c r="T39" i="6" a="1"/>
  <c r="T39" i="6" s="1"/>
  <c r="S39" i="6" a="1"/>
  <c r="S39" i="6" s="1"/>
  <c r="R39" i="6" a="1"/>
  <c r="R39" i="6" s="1"/>
  <c r="Q39" i="6" a="1"/>
  <c r="Q39" i="6" s="1"/>
  <c r="P39" i="6" a="1"/>
  <c r="P39" i="6" s="1"/>
  <c r="O39" i="6" a="1"/>
  <c r="O39" i="6" s="1"/>
  <c r="N39" i="6" a="1"/>
  <c r="N39" i="6" s="1"/>
  <c r="M39" i="6" a="1"/>
  <c r="M39" i="6" s="1"/>
  <c r="L39" i="6" a="1"/>
  <c r="L39" i="6" s="1"/>
  <c r="K39" i="6" a="1"/>
  <c r="K39" i="6" s="1"/>
  <c r="J39" i="6" a="1"/>
  <c r="J39" i="6" s="1"/>
  <c r="I39" i="6" a="1"/>
  <c r="I39" i="6" s="1"/>
  <c r="H39" i="6" a="1"/>
  <c r="H39" i="6" s="1"/>
  <c r="G39" i="6" a="1"/>
  <c r="G39" i="6" s="1"/>
  <c r="V38" i="6" a="1"/>
  <c r="V38" i="6" s="1"/>
  <c r="U38" i="6" a="1"/>
  <c r="U38" i="6" s="1"/>
  <c r="T38" i="6" a="1"/>
  <c r="T38" i="6" s="1"/>
  <c r="S38" i="6" a="1"/>
  <c r="S38" i="6" s="1"/>
  <c r="R38" i="6" a="1"/>
  <c r="R38" i="6" s="1"/>
  <c r="Q38" i="6" a="1"/>
  <c r="Q38" i="6" s="1"/>
  <c r="P38" i="6" a="1"/>
  <c r="P38" i="6" s="1"/>
  <c r="O38" i="6" a="1"/>
  <c r="O38" i="6" s="1"/>
  <c r="N38" i="6" a="1"/>
  <c r="N38" i="6" s="1"/>
  <c r="M38" i="6" a="1"/>
  <c r="M38" i="6" s="1"/>
  <c r="L38" i="6" a="1"/>
  <c r="L38" i="6" s="1"/>
  <c r="K38" i="6" a="1"/>
  <c r="K38" i="6" s="1"/>
  <c r="J38" i="6" a="1"/>
  <c r="J38" i="6" s="1"/>
  <c r="I38" i="6" a="1"/>
  <c r="I38" i="6" s="1"/>
  <c r="H38" i="6" a="1"/>
  <c r="H38" i="6" s="1"/>
  <c r="G38" i="6" a="1"/>
  <c r="G38" i="6" s="1"/>
  <c r="V37" i="6" a="1"/>
  <c r="V37" i="6" s="1"/>
  <c r="U37" i="6" a="1"/>
  <c r="U37" i="6" s="1"/>
  <c r="T37" i="6" a="1"/>
  <c r="T37" i="6" s="1"/>
  <c r="S37" i="6" a="1"/>
  <c r="S37" i="6" s="1"/>
  <c r="R37" i="6" a="1"/>
  <c r="R37" i="6" s="1"/>
  <c r="Q37" i="6" a="1"/>
  <c r="Q37" i="6" s="1"/>
  <c r="P37" i="6" a="1"/>
  <c r="P37" i="6" s="1"/>
  <c r="O37" i="6" a="1"/>
  <c r="O37" i="6" s="1"/>
  <c r="N37" i="6" a="1"/>
  <c r="N37" i="6" s="1"/>
  <c r="M37" i="6" a="1"/>
  <c r="M37" i="6" s="1"/>
  <c r="L37" i="6" a="1"/>
  <c r="L37" i="6" s="1"/>
  <c r="K37" i="6" a="1"/>
  <c r="K37" i="6" s="1"/>
  <c r="J37" i="6" a="1"/>
  <c r="J37" i="6" s="1"/>
  <c r="I37" i="6" a="1"/>
  <c r="I37" i="6" s="1"/>
  <c r="H37" i="6" a="1"/>
  <c r="H37" i="6" s="1"/>
  <c r="G37" i="6" a="1"/>
  <c r="G37" i="6" s="1"/>
  <c r="V36" i="6" a="1"/>
  <c r="V36" i="6" s="1"/>
  <c r="U36" i="6" a="1"/>
  <c r="U36" i="6" s="1"/>
  <c r="T36" i="6" a="1"/>
  <c r="T36" i="6" s="1"/>
  <c r="S36" i="6" a="1"/>
  <c r="S36" i="6" s="1"/>
  <c r="R36" i="6" a="1"/>
  <c r="R36" i="6" s="1"/>
  <c r="Q36" i="6" a="1"/>
  <c r="Q36" i="6" s="1"/>
  <c r="P36" i="6" a="1"/>
  <c r="P36" i="6" s="1"/>
  <c r="O36" i="6" a="1"/>
  <c r="O36" i="6" s="1"/>
  <c r="N36" i="6" a="1"/>
  <c r="N36" i="6" s="1"/>
  <c r="M36" i="6" a="1"/>
  <c r="M36" i="6" s="1"/>
  <c r="L36" i="6" a="1"/>
  <c r="L36" i="6" s="1"/>
  <c r="K36" i="6" a="1"/>
  <c r="K36" i="6" s="1"/>
  <c r="J36" i="6" a="1"/>
  <c r="J36" i="6" s="1"/>
  <c r="I36" i="6" a="1"/>
  <c r="I36" i="6" s="1"/>
  <c r="H36" i="6" a="1"/>
  <c r="H36" i="6" s="1"/>
  <c r="G36" i="6" a="1"/>
  <c r="G36" i="6" s="1"/>
  <c r="V35" i="6" a="1"/>
  <c r="V35" i="6" s="1"/>
  <c r="U35" i="6" a="1"/>
  <c r="U35" i="6" s="1"/>
  <c r="T35" i="6" a="1"/>
  <c r="T35" i="6" s="1"/>
  <c r="S35" i="6" a="1"/>
  <c r="S35" i="6" s="1"/>
  <c r="R35" i="6" a="1"/>
  <c r="R35" i="6" s="1"/>
  <c r="Q35" i="6" a="1"/>
  <c r="Q35" i="6" s="1"/>
  <c r="P35" i="6" a="1"/>
  <c r="P35" i="6" s="1"/>
  <c r="O35" i="6" a="1"/>
  <c r="O35" i="6" s="1"/>
  <c r="N35" i="6" a="1"/>
  <c r="N35" i="6" s="1"/>
  <c r="M35" i="6" a="1"/>
  <c r="M35" i="6" s="1"/>
  <c r="L35" i="6" a="1"/>
  <c r="L35" i="6" s="1"/>
  <c r="K35" i="6" a="1"/>
  <c r="K35" i="6" s="1"/>
  <c r="J35" i="6" a="1"/>
  <c r="J35" i="6" s="1"/>
  <c r="I35" i="6" a="1"/>
  <c r="I35" i="6" s="1"/>
  <c r="H35" i="6" a="1"/>
  <c r="H35" i="6" s="1"/>
  <c r="G35" i="6" a="1"/>
  <c r="G35" i="6" s="1"/>
  <c r="V34" i="6" a="1"/>
  <c r="V34" i="6" s="1"/>
  <c r="U34" i="6" a="1"/>
  <c r="U34" i="6" s="1"/>
  <c r="T34" i="6" a="1"/>
  <c r="T34" i="6" s="1"/>
  <c r="S34" i="6" a="1"/>
  <c r="S34" i="6" s="1"/>
  <c r="R34" i="6" a="1"/>
  <c r="R34" i="6" s="1"/>
  <c r="Q34" i="6" a="1"/>
  <c r="Q34" i="6" s="1"/>
  <c r="P34" i="6" a="1"/>
  <c r="P34" i="6" s="1"/>
  <c r="O34" i="6" a="1"/>
  <c r="O34" i="6" s="1"/>
  <c r="N34" i="6" a="1"/>
  <c r="N34" i="6" s="1"/>
  <c r="M34" i="6" a="1"/>
  <c r="M34" i="6" s="1"/>
  <c r="L34" i="6" a="1"/>
  <c r="L34" i="6" s="1"/>
  <c r="K34" i="6" a="1"/>
  <c r="K34" i="6" s="1"/>
  <c r="J34" i="6" a="1"/>
  <c r="J34" i="6" s="1"/>
  <c r="I34" i="6" a="1"/>
  <c r="I34" i="6" s="1"/>
  <c r="H34" i="6" a="1"/>
  <c r="H34" i="6" s="1"/>
  <c r="G34" i="6" a="1"/>
  <c r="G34" i="6" s="1"/>
  <c r="V33" i="6" a="1"/>
  <c r="V33" i="6" s="1"/>
  <c r="U33" i="6" a="1"/>
  <c r="U33" i="6" s="1"/>
  <c r="T33" i="6" a="1"/>
  <c r="T33" i="6" s="1"/>
  <c r="S33" i="6" a="1"/>
  <c r="S33" i="6" s="1"/>
  <c r="R33" i="6" a="1"/>
  <c r="R33" i="6" s="1"/>
  <c r="Q33" i="6" a="1"/>
  <c r="Q33" i="6" s="1"/>
  <c r="P33" i="6" a="1"/>
  <c r="P33" i="6" s="1"/>
  <c r="O33" i="6" a="1"/>
  <c r="O33" i="6" s="1"/>
  <c r="N33" i="6" a="1"/>
  <c r="N33" i="6" s="1"/>
  <c r="M33" i="6" a="1"/>
  <c r="M33" i="6" s="1"/>
  <c r="L33" i="6" a="1"/>
  <c r="L33" i="6" s="1"/>
  <c r="K33" i="6" a="1"/>
  <c r="K33" i="6" s="1"/>
  <c r="J33" i="6" a="1"/>
  <c r="J33" i="6" s="1"/>
  <c r="I33" i="6" a="1"/>
  <c r="I33" i="6" s="1"/>
  <c r="H33" i="6" a="1"/>
  <c r="H33" i="6" s="1"/>
  <c r="G33" i="6" a="1"/>
  <c r="G33" i="6" s="1"/>
  <c r="V32" i="6" a="1"/>
  <c r="V32" i="6" s="1"/>
  <c r="U32" i="6" a="1"/>
  <c r="U32" i="6" s="1"/>
  <c r="T32" i="6" a="1"/>
  <c r="T32" i="6" s="1"/>
  <c r="S32" i="6" a="1"/>
  <c r="S32" i="6" s="1"/>
  <c r="R32" i="6" a="1"/>
  <c r="R32" i="6" s="1"/>
  <c r="Q32" i="6" a="1"/>
  <c r="Q32" i="6" s="1"/>
  <c r="P32" i="6" a="1"/>
  <c r="P32" i="6" s="1"/>
  <c r="O32" i="6" a="1"/>
  <c r="O32" i="6" s="1"/>
  <c r="N32" i="6" a="1"/>
  <c r="N32" i="6" s="1"/>
  <c r="M32" i="6" a="1"/>
  <c r="M32" i="6" s="1"/>
  <c r="L32" i="6" a="1"/>
  <c r="L32" i="6" s="1"/>
  <c r="K32" i="6" a="1"/>
  <c r="K32" i="6" s="1"/>
  <c r="J32" i="6" a="1"/>
  <c r="J32" i="6" s="1"/>
  <c r="I32" i="6" a="1"/>
  <c r="I32" i="6" s="1"/>
  <c r="H32" i="6" a="1"/>
  <c r="H32" i="6" s="1"/>
  <c r="G32" i="6" a="1"/>
  <c r="G32" i="6" s="1"/>
  <c r="V31" i="6" a="1"/>
  <c r="V31" i="6" s="1"/>
  <c r="U31" i="6" a="1"/>
  <c r="U31" i="6" s="1"/>
  <c r="T31" i="6" a="1"/>
  <c r="T31" i="6" s="1"/>
  <c r="S31" i="6" a="1"/>
  <c r="S31" i="6" s="1"/>
  <c r="R31" i="6" a="1"/>
  <c r="R31" i="6" s="1"/>
  <c r="Q31" i="6" a="1"/>
  <c r="Q31" i="6" s="1"/>
  <c r="P31" i="6" a="1"/>
  <c r="P31" i="6" s="1"/>
  <c r="O31" i="6" a="1"/>
  <c r="O31" i="6" s="1"/>
  <c r="N31" i="6" a="1"/>
  <c r="N31" i="6" s="1"/>
  <c r="M31" i="6" a="1"/>
  <c r="M31" i="6" s="1"/>
  <c r="L31" i="6" a="1"/>
  <c r="L31" i="6" s="1"/>
  <c r="K31" i="6" a="1"/>
  <c r="K31" i="6" s="1"/>
  <c r="J31" i="6" a="1"/>
  <c r="J31" i="6" s="1"/>
  <c r="I31" i="6" a="1"/>
  <c r="I31" i="6" s="1"/>
  <c r="H31" i="6" a="1"/>
  <c r="H31" i="6" s="1"/>
  <c r="G31" i="6" a="1"/>
  <c r="G31" i="6" s="1"/>
  <c r="V30" i="6" a="1"/>
  <c r="V30" i="6" s="1"/>
  <c r="U30" i="6" a="1"/>
  <c r="U30" i="6" s="1"/>
  <c r="T30" i="6" a="1"/>
  <c r="T30" i="6" s="1"/>
  <c r="S30" i="6" a="1"/>
  <c r="S30" i="6" s="1"/>
  <c r="R30" i="6" a="1"/>
  <c r="R30" i="6" s="1"/>
  <c r="Q30" i="6" a="1"/>
  <c r="Q30" i="6" s="1"/>
  <c r="P30" i="6" a="1"/>
  <c r="P30" i="6" s="1"/>
  <c r="O30" i="6" a="1"/>
  <c r="O30" i="6" s="1"/>
  <c r="N30" i="6" a="1"/>
  <c r="N30" i="6" s="1"/>
  <c r="M30" i="6" a="1"/>
  <c r="M30" i="6" s="1"/>
  <c r="L30" i="6" a="1"/>
  <c r="L30" i="6" s="1"/>
  <c r="K30" i="6" a="1"/>
  <c r="K30" i="6" s="1"/>
  <c r="J30" i="6" a="1"/>
  <c r="J30" i="6" s="1"/>
  <c r="I30" i="6" a="1"/>
  <c r="I30" i="6" s="1"/>
  <c r="H30" i="6" a="1"/>
  <c r="H30" i="6" s="1"/>
  <c r="G30" i="6" a="1"/>
  <c r="G30" i="6" s="1"/>
  <c r="V29" i="6" a="1"/>
  <c r="V29" i="6" s="1"/>
  <c r="U29" i="6" a="1"/>
  <c r="U29" i="6" s="1"/>
  <c r="T29" i="6" a="1"/>
  <c r="T29" i="6" s="1"/>
  <c r="S29" i="6" a="1"/>
  <c r="S29" i="6" s="1"/>
  <c r="R29" i="6" a="1"/>
  <c r="R29" i="6" s="1"/>
  <c r="Q29" i="6" a="1"/>
  <c r="Q29" i="6" s="1"/>
  <c r="P29" i="6" a="1"/>
  <c r="P29" i="6" s="1"/>
  <c r="O29" i="6" a="1"/>
  <c r="O29" i="6" s="1"/>
  <c r="N29" i="6" a="1"/>
  <c r="N29" i="6" s="1"/>
  <c r="M29" i="6" a="1"/>
  <c r="M29" i="6" s="1"/>
  <c r="L29" i="6" a="1"/>
  <c r="L29" i="6" s="1"/>
  <c r="K29" i="6" a="1"/>
  <c r="K29" i="6" s="1"/>
  <c r="J29" i="6" a="1"/>
  <c r="J29" i="6" s="1"/>
  <c r="I29" i="6" a="1"/>
  <c r="I29" i="6" s="1"/>
  <c r="H29" i="6" a="1"/>
  <c r="H29" i="6" s="1"/>
  <c r="G29" i="6" a="1"/>
  <c r="G29" i="6" s="1"/>
  <c r="V28" i="6" a="1"/>
  <c r="V28" i="6" s="1"/>
  <c r="U28" i="6" a="1"/>
  <c r="U28" i="6" s="1"/>
  <c r="T28" i="6" a="1"/>
  <c r="T28" i="6" s="1"/>
  <c r="S28" i="6" a="1"/>
  <c r="S28" i="6" s="1"/>
  <c r="R28" i="6" a="1"/>
  <c r="R28" i="6" s="1"/>
  <c r="Q28" i="6" a="1"/>
  <c r="Q28" i="6" s="1"/>
  <c r="P28" i="6" a="1"/>
  <c r="P28" i="6" s="1"/>
  <c r="O28" i="6" a="1"/>
  <c r="O28" i="6" s="1"/>
  <c r="N28" i="6" a="1"/>
  <c r="N28" i="6" s="1"/>
  <c r="M28" i="6" a="1"/>
  <c r="M28" i="6" s="1"/>
  <c r="L28" i="6" a="1"/>
  <c r="L28" i="6" s="1"/>
  <c r="K28" i="6" a="1"/>
  <c r="K28" i="6" s="1"/>
  <c r="J28" i="6" a="1"/>
  <c r="J28" i="6" s="1"/>
  <c r="I28" i="6" a="1"/>
  <c r="I28" i="6" s="1"/>
  <c r="H28" i="6" a="1"/>
  <c r="H28" i="6" s="1"/>
  <c r="G28" i="6" a="1"/>
  <c r="G28" i="6" s="1"/>
  <c r="V27" i="6" a="1"/>
  <c r="V27" i="6" s="1"/>
  <c r="U27" i="6" a="1"/>
  <c r="U27" i="6" s="1"/>
  <c r="T27" i="6" a="1"/>
  <c r="T27" i="6" s="1"/>
  <c r="S27" i="6" a="1"/>
  <c r="S27" i="6" s="1"/>
  <c r="R27" i="6" a="1"/>
  <c r="R27" i="6" s="1"/>
  <c r="Q27" i="6" a="1"/>
  <c r="Q27" i="6" s="1"/>
  <c r="P27" i="6" a="1"/>
  <c r="P27" i="6" s="1"/>
  <c r="O27" i="6" a="1"/>
  <c r="O27" i="6" s="1"/>
  <c r="N27" i="6" a="1"/>
  <c r="N27" i="6" s="1"/>
  <c r="M27" i="6" a="1"/>
  <c r="M27" i="6" s="1"/>
  <c r="L27" i="6" a="1"/>
  <c r="L27" i="6" s="1"/>
  <c r="K27" i="6" a="1"/>
  <c r="K27" i="6" s="1"/>
  <c r="J27" i="6" a="1"/>
  <c r="J27" i="6" s="1"/>
  <c r="I27" i="6" a="1"/>
  <c r="I27" i="6" s="1"/>
  <c r="H27" i="6" a="1"/>
  <c r="H27" i="6" s="1"/>
  <c r="G27" i="6" a="1"/>
  <c r="G27" i="6" s="1"/>
  <c r="V26" i="6" a="1"/>
  <c r="V26" i="6" s="1"/>
  <c r="U26" i="6" a="1"/>
  <c r="U26" i="6" s="1"/>
  <c r="T26" i="6" a="1"/>
  <c r="T26" i="6" s="1"/>
  <c r="S26" i="6" a="1"/>
  <c r="S26" i="6" s="1"/>
  <c r="R26" i="6" a="1"/>
  <c r="R26" i="6" s="1"/>
  <c r="Q26" i="6" a="1"/>
  <c r="Q26" i="6" s="1"/>
  <c r="P26" i="6" a="1"/>
  <c r="P26" i="6" s="1"/>
  <c r="O26" i="6" a="1"/>
  <c r="O26" i="6" s="1"/>
  <c r="N26" i="6" a="1"/>
  <c r="N26" i="6" s="1"/>
  <c r="M26" i="6" a="1"/>
  <c r="M26" i="6" s="1"/>
  <c r="L26" i="6" a="1"/>
  <c r="L26" i="6" s="1"/>
  <c r="K26" i="6" a="1"/>
  <c r="K26" i="6" s="1"/>
  <c r="J26" i="6" a="1"/>
  <c r="J26" i="6" s="1"/>
  <c r="I26" i="6" a="1"/>
  <c r="I26" i="6" s="1"/>
  <c r="H26" i="6" a="1"/>
  <c r="H26" i="6" s="1"/>
  <c r="G26" i="6" a="1"/>
  <c r="G26" i="6" s="1"/>
  <c r="V25" i="6" a="1"/>
  <c r="V25" i="6" s="1"/>
  <c r="U25" i="6" a="1"/>
  <c r="U25" i="6" s="1"/>
  <c r="T25" i="6" a="1"/>
  <c r="T25" i="6" s="1"/>
  <c r="S25" i="6" a="1"/>
  <c r="S25" i="6" s="1"/>
  <c r="R25" i="6" a="1"/>
  <c r="R25" i="6" s="1"/>
  <c r="Q25" i="6" a="1"/>
  <c r="Q25" i="6" s="1"/>
  <c r="P25" i="6" a="1"/>
  <c r="P25" i="6" s="1"/>
  <c r="O25" i="6" a="1"/>
  <c r="O25" i="6" s="1"/>
  <c r="N25" i="6" a="1"/>
  <c r="N25" i="6" s="1"/>
  <c r="M25" i="6" a="1"/>
  <c r="M25" i="6" s="1"/>
  <c r="L25" i="6" a="1"/>
  <c r="L25" i="6" s="1"/>
  <c r="K25" i="6" a="1"/>
  <c r="K25" i="6" s="1"/>
  <c r="J25" i="6" a="1"/>
  <c r="J25" i="6" s="1"/>
  <c r="I25" i="6" a="1"/>
  <c r="I25" i="6" s="1"/>
  <c r="H25" i="6" a="1"/>
  <c r="H25" i="6" s="1"/>
  <c r="G25" i="6" a="1"/>
  <c r="G25" i="6" s="1"/>
  <c r="V24" i="6" a="1"/>
  <c r="V24" i="6" s="1"/>
  <c r="U24" i="6" a="1"/>
  <c r="U24" i="6" s="1"/>
  <c r="T24" i="6" a="1"/>
  <c r="T24" i="6" s="1"/>
  <c r="S24" i="6" a="1"/>
  <c r="S24" i="6" s="1"/>
  <c r="R24" i="6" a="1"/>
  <c r="R24" i="6" s="1"/>
  <c r="Q24" i="6" a="1"/>
  <c r="Q24" i="6" s="1"/>
  <c r="P24" i="6" a="1"/>
  <c r="P24" i="6" s="1"/>
  <c r="O24" i="6" a="1"/>
  <c r="O24" i="6" s="1"/>
  <c r="N24" i="6" a="1"/>
  <c r="N24" i="6" s="1"/>
  <c r="M24" i="6" a="1"/>
  <c r="M24" i="6" s="1"/>
  <c r="L24" i="6" a="1"/>
  <c r="L24" i="6" s="1"/>
  <c r="K24" i="6" a="1"/>
  <c r="K24" i="6" s="1"/>
  <c r="J24" i="6" a="1"/>
  <c r="J24" i="6" s="1"/>
  <c r="I24" i="6" a="1"/>
  <c r="I24" i="6" s="1"/>
  <c r="H24" i="6" a="1"/>
  <c r="H24" i="6" s="1"/>
  <c r="G24" i="6" a="1"/>
  <c r="G24" i="6" s="1"/>
  <c r="V23" i="6" a="1"/>
  <c r="V23" i="6" s="1"/>
  <c r="U23" i="6" a="1"/>
  <c r="U23" i="6" s="1"/>
  <c r="T23" i="6" a="1"/>
  <c r="T23" i="6" s="1"/>
  <c r="S23" i="6" a="1"/>
  <c r="S23" i="6" s="1"/>
  <c r="R23" i="6" a="1"/>
  <c r="R23" i="6" s="1"/>
  <c r="Q23" i="6" a="1"/>
  <c r="Q23" i="6" s="1"/>
  <c r="P23" i="6" a="1"/>
  <c r="P23" i="6" s="1"/>
  <c r="O23" i="6" a="1"/>
  <c r="O23" i="6" s="1"/>
  <c r="N23" i="6" a="1"/>
  <c r="N23" i="6" s="1"/>
  <c r="M23" i="6" a="1"/>
  <c r="M23" i="6" s="1"/>
  <c r="L23" i="6" a="1"/>
  <c r="L23" i="6" s="1"/>
  <c r="K23" i="6" a="1"/>
  <c r="K23" i="6" s="1"/>
  <c r="J23" i="6" a="1"/>
  <c r="J23" i="6" s="1"/>
  <c r="I23" i="6" a="1"/>
  <c r="I23" i="6" s="1"/>
  <c r="H23" i="6" a="1"/>
  <c r="H23" i="6" s="1"/>
  <c r="G23" i="6" a="1"/>
  <c r="G23" i="6" s="1"/>
  <c r="V22" i="6" a="1"/>
  <c r="V22" i="6" s="1"/>
  <c r="U22" i="6" a="1"/>
  <c r="U22" i="6" s="1"/>
  <c r="T22" i="6" a="1"/>
  <c r="T22" i="6" s="1"/>
  <c r="S22" i="6" a="1"/>
  <c r="S22" i="6" s="1"/>
  <c r="R22" i="6" a="1"/>
  <c r="R22" i="6" s="1"/>
  <c r="Q22" i="6" a="1"/>
  <c r="Q22" i="6" s="1"/>
  <c r="P22" i="6" a="1"/>
  <c r="P22" i="6" s="1"/>
  <c r="O22" i="6" a="1"/>
  <c r="O22" i="6" s="1"/>
  <c r="N22" i="6" a="1"/>
  <c r="N22" i="6" s="1"/>
  <c r="M22" i="6" a="1"/>
  <c r="M22" i="6" s="1"/>
  <c r="L22" i="6" a="1"/>
  <c r="L22" i="6" s="1"/>
  <c r="K22" i="6" a="1"/>
  <c r="K22" i="6" s="1"/>
  <c r="J22" i="6" a="1"/>
  <c r="J22" i="6" s="1"/>
  <c r="I22" i="6" a="1"/>
  <c r="I22" i="6" s="1"/>
  <c r="H22" i="6" a="1"/>
  <c r="H22" i="6" s="1"/>
  <c r="G22" i="6" a="1"/>
  <c r="G22" i="6" s="1"/>
  <c r="V21" i="6" a="1"/>
  <c r="V21" i="6" s="1"/>
  <c r="U21" i="6" a="1"/>
  <c r="U21" i="6" s="1"/>
  <c r="T21" i="6" a="1"/>
  <c r="T21" i="6" s="1"/>
  <c r="S21" i="6" a="1"/>
  <c r="S21" i="6" s="1"/>
  <c r="R21" i="6" a="1"/>
  <c r="R21" i="6" s="1"/>
  <c r="Q21" i="6" a="1"/>
  <c r="Q21" i="6" s="1"/>
  <c r="P21" i="6" a="1"/>
  <c r="P21" i="6" s="1"/>
  <c r="O21" i="6" a="1"/>
  <c r="O21" i="6" s="1"/>
  <c r="N21" i="6" a="1"/>
  <c r="N21" i="6" s="1"/>
  <c r="M21" i="6" a="1"/>
  <c r="M21" i="6" s="1"/>
  <c r="L21" i="6" a="1"/>
  <c r="L21" i="6" s="1"/>
  <c r="K21" i="6" a="1"/>
  <c r="K21" i="6" s="1"/>
  <c r="J21" i="6" a="1"/>
  <c r="J21" i="6" s="1"/>
  <c r="I21" i="6" a="1"/>
  <c r="I21" i="6" s="1"/>
  <c r="H21" i="6" a="1"/>
  <c r="H21" i="6" s="1"/>
  <c r="G21" i="6" a="1"/>
  <c r="G21" i="6" s="1"/>
  <c r="V20" i="6" a="1"/>
  <c r="V20" i="6" s="1"/>
  <c r="U20" i="6" a="1"/>
  <c r="U20" i="6" s="1"/>
  <c r="T20" i="6" a="1"/>
  <c r="T20" i="6" s="1"/>
  <c r="S20" i="6" a="1"/>
  <c r="S20" i="6" s="1"/>
  <c r="R20" i="6" a="1"/>
  <c r="R20" i="6" s="1"/>
  <c r="Q20" i="6" a="1"/>
  <c r="Q20" i="6" s="1"/>
  <c r="P20" i="6" a="1"/>
  <c r="P20" i="6" s="1"/>
  <c r="O20" i="6" a="1"/>
  <c r="O20" i="6" s="1"/>
  <c r="N20" i="6" a="1"/>
  <c r="N20" i="6" s="1"/>
  <c r="M20" i="6" a="1"/>
  <c r="M20" i="6" s="1"/>
  <c r="L20" i="6" a="1"/>
  <c r="L20" i="6" s="1"/>
  <c r="K20" i="6" a="1"/>
  <c r="K20" i="6" s="1"/>
  <c r="J20" i="6" a="1"/>
  <c r="J20" i="6" s="1"/>
  <c r="I20" i="6" a="1"/>
  <c r="I20" i="6" s="1"/>
  <c r="H20" i="6" a="1"/>
  <c r="H20" i="6" s="1"/>
  <c r="G20" i="6" a="1"/>
  <c r="G20" i="6" s="1"/>
  <c r="V19" i="6" a="1"/>
  <c r="V19" i="6" s="1"/>
  <c r="U19" i="6" a="1"/>
  <c r="U19" i="6" s="1"/>
  <c r="T19" i="6" a="1"/>
  <c r="T19" i="6" s="1"/>
  <c r="S19" i="6" a="1"/>
  <c r="S19" i="6" s="1"/>
  <c r="R19" i="6" a="1"/>
  <c r="R19" i="6" s="1"/>
  <c r="Q19" i="6" a="1"/>
  <c r="Q19" i="6" s="1"/>
  <c r="P19" i="6" a="1"/>
  <c r="P19" i="6" s="1"/>
  <c r="O19" i="6" a="1"/>
  <c r="O19" i="6" s="1"/>
  <c r="N19" i="6" a="1"/>
  <c r="N19" i="6" s="1"/>
  <c r="M19" i="6" a="1"/>
  <c r="M19" i="6" s="1"/>
  <c r="L19" i="6" a="1"/>
  <c r="L19" i="6" s="1"/>
  <c r="K19" i="6" a="1"/>
  <c r="K19" i="6" s="1"/>
  <c r="J19" i="6" a="1"/>
  <c r="J19" i="6" s="1"/>
  <c r="I19" i="6" a="1"/>
  <c r="I19" i="6" s="1"/>
  <c r="H19" i="6" a="1"/>
  <c r="H19" i="6" s="1"/>
  <c r="G19" i="6" a="1"/>
  <c r="G19" i="6" s="1"/>
  <c r="V18" i="6" a="1"/>
  <c r="V18" i="6" s="1"/>
  <c r="U18" i="6" a="1"/>
  <c r="U18" i="6" s="1"/>
  <c r="T18" i="6" a="1"/>
  <c r="T18" i="6" s="1"/>
  <c r="S18" i="6" a="1"/>
  <c r="S18" i="6" s="1"/>
  <c r="R18" i="6" a="1"/>
  <c r="R18" i="6" s="1"/>
  <c r="Q18" i="6" a="1"/>
  <c r="Q18" i="6" s="1"/>
  <c r="P18" i="6" a="1"/>
  <c r="P18" i="6" s="1"/>
  <c r="O18" i="6" a="1"/>
  <c r="O18" i="6" s="1"/>
  <c r="N18" i="6" a="1"/>
  <c r="N18" i="6" s="1"/>
  <c r="M18" i="6" a="1"/>
  <c r="M18" i="6" s="1"/>
  <c r="L18" i="6" a="1"/>
  <c r="L18" i="6" s="1"/>
  <c r="K18" i="6" a="1"/>
  <c r="K18" i="6" s="1"/>
  <c r="J18" i="6" a="1"/>
  <c r="J18" i="6" s="1"/>
  <c r="I18" i="6" a="1"/>
  <c r="I18" i="6" s="1"/>
  <c r="H18" i="6" a="1"/>
  <c r="H18" i="6" s="1"/>
  <c r="G18" i="6" a="1"/>
  <c r="G18" i="6" s="1"/>
  <c r="V17" i="6" a="1"/>
  <c r="V17" i="6" s="1"/>
  <c r="U17" i="6" a="1"/>
  <c r="U17" i="6" s="1"/>
  <c r="T17" i="6" a="1"/>
  <c r="T17" i="6" s="1"/>
  <c r="S17" i="6" a="1"/>
  <c r="S17" i="6" s="1"/>
  <c r="R17" i="6" a="1"/>
  <c r="R17" i="6" s="1"/>
  <c r="Q17" i="6" a="1"/>
  <c r="Q17" i="6" s="1"/>
  <c r="P17" i="6" a="1"/>
  <c r="P17" i="6" s="1"/>
  <c r="O17" i="6" a="1"/>
  <c r="O17" i="6" s="1"/>
  <c r="N17" i="6" a="1"/>
  <c r="N17" i="6" s="1"/>
  <c r="M17" i="6" a="1"/>
  <c r="M17" i="6" s="1"/>
  <c r="L17" i="6" a="1"/>
  <c r="L17" i="6" s="1"/>
  <c r="K17" i="6" a="1"/>
  <c r="K17" i="6" s="1"/>
  <c r="J17" i="6" a="1"/>
  <c r="J17" i="6" s="1"/>
  <c r="I17" i="6" a="1"/>
  <c r="I17" i="6" s="1"/>
  <c r="H17" i="6" a="1"/>
  <c r="H17" i="6" s="1"/>
  <c r="G17" i="6" a="1"/>
  <c r="G17" i="6" s="1"/>
  <c r="V16" i="6" a="1"/>
  <c r="V16" i="6" s="1"/>
  <c r="U16" i="6" a="1"/>
  <c r="U16" i="6" s="1"/>
  <c r="T16" i="6" a="1"/>
  <c r="T16" i="6" s="1"/>
  <c r="S16" i="6" a="1"/>
  <c r="S16" i="6" s="1"/>
  <c r="R16" i="6" a="1"/>
  <c r="R16" i="6" s="1"/>
  <c r="Q16" i="6" a="1"/>
  <c r="Q16" i="6" s="1"/>
  <c r="P16" i="6" a="1"/>
  <c r="P16" i="6" s="1"/>
  <c r="O16" i="6" a="1"/>
  <c r="O16" i="6" s="1"/>
  <c r="N16" i="6" a="1"/>
  <c r="N16" i="6" s="1"/>
  <c r="M16" i="6" a="1"/>
  <c r="M16" i="6" s="1"/>
  <c r="L16" i="6" a="1"/>
  <c r="L16" i="6" s="1"/>
  <c r="K16" i="6" a="1"/>
  <c r="K16" i="6" s="1"/>
  <c r="J16" i="6" a="1"/>
  <c r="J16" i="6" s="1"/>
  <c r="I16" i="6" a="1"/>
  <c r="I16" i="6" s="1"/>
  <c r="H16" i="6" a="1"/>
  <c r="H16" i="6" s="1"/>
  <c r="G16" i="6" a="1"/>
  <c r="G16" i="6" s="1"/>
  <c r="V15" i="6" a="1"/>
  <c r="V15" i="6" s="1"/>
  <c r="U15" i="6" a="1"/>
  <c r="U15" i="6" s="1"/>
  <c r="T15" i="6" a="1"/>
  <c r="T15" i="6" s="1"/>
  <c r="S15" i="6" a="1"/>
  <c r="S15" i="6" s="1"/>
  <c r="R15" i="6" a="1"/>
  <c r="R15" i="6" s="1"/>
  <c r="Q15" i="6" a="1"/>
  <c r="Q15" i="6" s="1"/>
  <c r="P15" i="6" a="1"/>
  <c r="P15" i="6" s="1"/>
  <c r="O15" i="6" a="1"/>
  <c r="O15" i="6" s="1"/>
  <c r="N15" i="6" a="1"/>
  <c r="N15" i="6" s="1"/>
  <c r="M15" i="6" a="1"/>
  <c r="M15" i="6" s="1"/>
  <c r="L15" i="6" a="1"/>
  <c r="L15" i="6" s="1"/>
  <c r="K15" i="6" a="1"/>
  <c r="K15" i="6" s="1"/>
  <c r="J15" i="6" a="1"/>
  <c r="J15" i="6" s="1"/>
  <c r="I15" i="6" a="1"/>
  <c r="I15" i="6" s="1"/>
  <c r="H15" i="6" a="1"/>
  <c r="H15" i="6" s="1"/>
  <c r="G15" i="6" a="1"/>
  <c r="G15" i="6" s="1"/>
  <c r="V14" i="6" a="1"/>
  <c r="V14" i="6" s="1"/>
  <c r="U14" i="6" a="1"/>
  <c r="U14" i="6" s="1"/>
  <c r="T14" i="6" a="1"/>
  <c r="T14" i="6" s="1"/>
  <c r="S14" i="6" a="1"/>
  <c r="S14" i="6" s="1"/>
  <c r="R14" i="6" a="1"/>
  <c r="R14" i="6" s="1"/>
  <c r="Q14" i="6" a="1"/>
  <c r="Q14" i="6" s="1"/>
  <c r="P14" i="6" a="1"/>
  <c r="P14" i="6" s="1"/>
  <c r="O14" i="6" a="1"/>
  <c r="O14" i="6" s="1"/>
  <c r="N14" i="6" a="1"/>
  <c r="N14" i="6" s="1"/>
  <c r="M14" i="6" a="1"/>
  <c r="M14" i="6" s="1"/>
  <c r="L14" i="6" a="1"/>
  <c r="L14" i="6" s="1"/>
  <c r="K14" i="6" a="1"/>
  <c r="K14" i="6" s="1"/>
  <c r="J14" i="6" a="1"/>
  <c r="J14" i="6" s="1"/>
  <c r="I14" i="6" a="1"/>
  <c r="I14" i="6" s="1"/>
  <c r="H14" i="6" a="1"/>
  <c r="H14" i="6" s="1"/>
  <c r="G14" i="6" a="1"/>
  <c r="G14" i="6"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<sst xmlns="http://schemas.openxmlformats.org/spreadsheetml/2006/main" count="1551" uniqueCount="1313">
  <si>
    <t>Sheet</t>
  </si>
  <si>
    <t>Section of Core Capability 4 Section Addressed</t>
  </si>
  <si>
    <t>6.3 - Baseline Risk</t>
  </si>
  <si>
    <t>To establish an initial Baseline, the Large Electrical Corporation must model the risk landscape assuming that no EUP Undergrounding Projects are constructed. This Baseline modeling must include any non-EUP wildfire mitigation activity in Tier 2 or 3 HFTDs. In subsequent Baselines, the Large Electrical Corporation must include activity outside of the EUP program that the Large Electrical Corporation has initiated or completed since the establishment of the previous Baseline.</t>
  </si>
  <si>
    <t>6.5 - Project Timelines</t>
  </si>
  <si>
    <t>To establish an initial Baseline, the Large Electrical Corporation must model the risk landscape assuming that no EUP Undergrounding Projects are constructed. This Baseline modeling must include any non-EUP wildfire mitigation activity in Tier 2 or 3 HFTDs. In subsequent Baselines, the Large Electrical Corporation must include activity outside of the EUP program that the Large Electrical Corporation has initiated or completed since the establishment of the previous Baseline.
This modeling will attempt to account for climate change. Baselines must be measured and reported at the same cadence as other risk model landscape components at 0, 1, 2, 3, 4, 5, 6, 7, 8, 9, 10, 15, 20, 25, 30, 35, 40, 45, 50, and 55 years.
Each Baseline must indicate the version of the modeling system and the model calibration(s) that were used to evaluate it. The Baselines must also indicate the date the Baseline was created, and the naming scheme of the Baselines must be consistent across the lifetime of the EUP. Any comparison of an Undergrounding Project or Alternative Mitigation to a Baseline must indicate what Baseline the comparison is being made to.
For Project-Level comparisons, such as the evaluation of the Project-Level Standard, the Baseline also establishes the pre-mitigation Circuit Segment length and alignment on which to make the future comparisons.</t>
  </si>
  <si>
    <t>Electric Undergrounding Plan</t>
  </si>
  <si>
    <t>Core Capability 6.3 Supporting Formulas</t>
  </si>
  <si>
    <t>Year 1</t>
  </si>
  <si>
    <t>Year 2*</t>
  </si>
  <si>
    <t>Year 2: New Baseline Wildfire Risk
(R)</t>
  </si>
  <si>
    <t>ALDER GLEN 1</t>
  </si>
  <si>
    <t>X1</t>
  </si>
  <si>
    <t>D1</t>
  </si>
  <si>
    <t>E1</t>
  </si>
  <si>
    <t>F1</t>
  </si>
  <si>
    <t>BIRCH RIDGE 2</t>
  </si>
  <si>
    <t>X2</t>
  </si>
  <si>
    <t>D2</t>
  </si>
  <si>
    <t>E2</t>
  </si>
  <si>
    <t>F2</t>
  </si>
  <si>
    <t>CEDAR FALLS 3</t>
  </si>
  <si>
    <t>X3</t>
  </si>
  <si>
    <t>D3</t>
  </si>
  <si>
    <t>E3</t>
  </si>
  <si>
    <t>F3</t>
  </si>
  <si>
    <t>DOGWOOD PASS 4</t>
  </si>
  <si>
    <t>X4</t>
  </si>
  <si>
    <t>D4</t>
  </si>
  <si>
    <t>E4</t>
  </si>
  <si>
    <t>F4</t>
  </si>
  <si>
    <t>ELDER CREEK 5</t>
  </si>
  <si>
    <t>X5</t>
  </si>
  <si>
    <t>D5</t>
  </si>
  <si>
    <t>E5</t>
  </si>
  <si>
    <t>F5</t>
  </si>
  <si>
    <t>FOX HOLLOW 6</t>
  </si>
  <si>
    <t>X6</t>
  </si>
  <si>
    <t>D6</t>
  </si>
  <si>
    <t>E6</t>
  </si>
  <si>
    <t>F6</t>
  </si>
  <si>
    <t>GRANITE PEAK 7</t>
  </si>
  <si>
    <t>X7</t>
  </si>
  <si>
    <t>D7</t>
  </si>
  <si>
    <t>E7</t>
  </si>
  <si>
    <t>F7</t>
  </si>
  <si>
    <t>HAWTHORN FLAT 8</t>
  </si>
  <si>
    <t>X8</t>
  </si>
  <si>
    <t>D8</t>
  </si>
  <si>
    <t>E8</t>
  </si>
  <si>
    <t>F8</t>
  </si>
  <si>
    <t>INDIGO RIDGE 9</t>
  </si>
  <si>
    <t>X9</t>
  </si>
  <si>
    <t>D9</t>
  </si>
  <si>
    <t>E9</t>
  </si>
  <si>
    <t>F9</t>
  </si>
  <si>
    <t>JUNIPER POINT 1</t>
  </si>
  <si>
    <t>X10</t>
  </si>
  <si>
    <t>D10</t>
  </si>
  <si>
    <t>E10</t>
  </si>
  <si>
    <t>F10</t>
  </si>
  <si>
    <t>KELSEY BASIN 2</t>
  </si>
  <si>
    <t>X11</t>
  </si>
  <si>
    <t>D11</t>
  </si>
  <si>
    <t>E11</t>
  </si>
  <si>
    <t>F11</t>
  </si>
  <si>
    <t>LARCH MEADOW 3</t>
  </si>
  <si>
    <t>X12</t>
  </si>
  <si>
    <t>D12</t>
  </si>
  <si>
    <t>E12</t>
  </si>
  <si>
    <t>F12</t>
  </si>
  <si>
    <t>MAPLE RIDGE 4</t>
  </si>
  <si>
    <t>X13</t>
  </si>
  <si>
    <t>D13</t>
  </si>
  <si>
    <t>E13</t>
  </si>
  <si>
    <t>F13</t>
  </si>
  <si>
    <t>NOBLE SUMMIT 5</t>
  </si>
  <si>
    <t>X14</t>
  </si>
  <si>
    <t>D14</t>
  </si>
  <si>
    <t>E14</t>
  </si>
  <si>
    <t>F14</t>
  </si>
  <si>
    <t>OAK FLATS 6</t>
  </si>
  <si>
    <t>X15</t>
  </si>
  <si>
    <t>D15</t>
  </si>
  <si>
    <t>E15</t>
  </si>
  <si>
    <t>F15</t>
  </si>
  <si>
    <t>PINE CANYON 7</t>
  </si>
  <si>
    <t>X16</t>
  </si>
  <si>
    <t>D16</t>
  </si>
  <si>
    <t>E16</t>
  </si>
  <si>
    <t>F16</t>
  </si>
  <si>
    <t>QUAIL RIDGE 8</t>
  </si>
  <si>
    <t>X17</t>
  </si>
  <si>
    <t>D17</t>
  </si>
  <si>
    <t>E17</t>
  </si>
  <si>
    <t>F17</t>
  </si>
  <si>
    <t>RAVEN ROCK 9</t>
  </si>
  <si>
    <t>X18</t>
  </si>
  <si>
    <t>D18</t>
  </si>
  <si>
    <t>E18</t>
  </si>
  <si>
    <t>F18</t>
  </si>
  <si>
    <t>SYCAMORE HILL 1</t>
  </si>
  <si>
    <t>X19</t>
  </si>
  <si>
    <t>D19</t>
  </si>
  <si>
    <t>E19</t>
  </si>
  <si>
    <t>F19</t>
  </si>
  <si>
    <t>TAMARACK RIDGE 2</t>
  </si>
  <si>
    <t>X20</t>
  </si>
  <si>
    <t>D20</t>
  </si>
  <si>
    <t>E20</t>
  </si>
  <si>
    <t>F20</t>
  </si>
  <si>
    <t>UPLAND GROVE 3</t>
  </si>
  <si>
    <t>X21</t>
  </si>
  <si>
    <t>D21</t>
  </si>
  <si>
    <t>E21</t>
  </si>
  <si>
    <t>F21</t>
  </si>
  <si>
    <t>VALLEY CREST 4</t>
  </si>
  <si>
    <t>X22</t>
  </si>
  <si>
    <t>D22</t>
  </si>
  <si>
    <t>E22</t>
  </si>
  <si>
    <t>F22</t>
  </si>
  <si>
    <t>WILLOW BASIN 5</t>
  </si>
  <si>
    <t>X23</t>
  </si>
  <si>
    <t>D23</t>
  </si>
  <si>
    <t>E23</t>
  </si>
  <si>
    <t>F23</t>
  </si>
  <si>
    <t>YARROW POINT 6</t>
  </si>
  <si>
    <t>X24</t>
  </si>
  <si>
    <t>D24</t>
  </si>
  <si>
    <t>E24</t>
  </si>
  <si>
    <t>F24</t>
  </si>
  <si>
    <t>ZION RIDGE 7</t>
  </si>
  <si>
    <t>X25</t>
  </si>
  <si>
    <t>D25</t>
  </si>
  <si>
    <t>E25</t>
  </si>
  <si>
    <t>F25</t>
  </si>
  <si>
    <t>*The baselining of risk occurs annually and follows the same process from year-to-year, where the new baseline Circuit Segment Risk of Year N is the residual risk of the prior year.</t>
  </si>
  <si>
    <t>PSPS Formulas</t>
  </si>
  <si>
    <t>EPSS Formulas</t>
  </si>
  <si>
    <t>Overview</t>
  </si>
  <si>
    <t>Actual Project Completion / Segment Energization Year</t>
  </si>
  <si>
    <t>Instantaneous and Cumulative Ignition Risk and Outage Program Risk by Model Year</t>
  </si>
  <si>
    <t>Core Capability 6 of the EUP Guidelines requires that:</t>
  </si>
  <si>
    <t>Act. Completion / Energization Year</t>
  </si>
  <si>
    <t>EY</t>
  </si>
  <si>
    <t>Year
(YRx)</t>
  </si>
  <si>
    <t>Model Year
(MYx)</t>
  </si>
  <si>
    <t>Climate Factor Dividend 
(CDx)</t>
  </si>
  <si>
    <t>2028-Normalized Climate Factor
(CNx = CDx / CD0)</t>
  </si>
  <si>
    <t>Instantaneous 
Ignition Risk Multiplicand 
(IRMx = if (YRx &lt; EY) then (IRAx) else (IRPx))</t>
  </si>
  <si>
    <t>Instantaneous 
Ignition Risk 
(IRIx = IRMx * Cx)</t>
  </si>
  <si>
    <t>Cumulative 
Ignition Risk 
(IRCx = ∑IRIx; x: {0, …, MYx})</t>
  </si>
  <si>
    <t>Instantaneous 
EPSS Risk Multiplicand 
(ERMx = if (YRx ≤ EY) then (ERAx) else (ERPx))</t>
  </si>
  <si>
    <t>Instantaneous 
EPSS Risk 
(ERIx = ERMx * Cx)</t>
  </si>
  <si>
    <t>Cumulative 
EPSS Risk 
(ERUx = ∑ERIx; x: {0, …, MYx})</t>
  </si>
  <si>
    <t>Instantaneous 
PSPS Risk Multiplicand 
(PRMx = if (YRx ≤ EY) then (PRAx) else (PRPx))</t>
  </si>
  <si>
    <t>Instantaneous 
PSPS Risk 
(PRIx = PRMx * Cx)</t>
  </si>
  <si>
    <t>Cumulative 
PSPS Risk 
(PRUx = ∑PRIx; x: {0, …, MYx})</t>
  </si>
  <si>
    <t>Instantaneous 
Outage Program Risk Multiplicand 
(ORMx = if (YRx ≤ EY) then (ORAx) else (ORPx))</t>
  </si>
  <si>
    <t>Instantaneous 
Outage Program Risk 
(ORIx = ORMx * Cx)</t>
  </si>
  <si>
    <t>Cumulative 
Outage Program Risk 
(ORCx = ∑ORIx; x: {0, …, MYx})</t>
  </si>
  <si>
    <t>...[T]he Large Electrical Corporation must develop a system to record Baselines and historical model calibrations. A new Baseline must be recorded by the Large Electrical  Corporation at least once per calendar year. This new Baseline must account for all physical changes to the electrical distribution infrastructure performed during that year, through the EUP or any other mechanism.</t>
  </si>
  <si>
    <t>2028 Ignition Risk for Circuit Segment</t>
  </si>
  <si>
    <t>Pre-Mitigation Risk (IRA0), A : 'ante'</t>
  </si>
  <si>
    <t>IRA0</t>
  </si>
  <si>
    <t>Residual Risk (IRP0), P : 'post'</t>
  </si>
  <si>
    <t>IRP0 = IRP1 + IRP2 + IRP3 + IRP4</t>
  </si>
  <si>
    <t>Residual Risk, Mitigation 1 (IRP1)</t>
  </si>
  <si>
    <t>IRP1</t>
  </si>
  <si>
    <t>Residual Risk, Mitigation 2 (IRP2)</t>
  </si>
  <si>
    <t>IRP2</t>
  </si>
  <si>
    <t>Residual Risk, Mitigation 3 (IRP3)</t>
  </si>
  <si>
    <t>IRP3</t>
  </si>
  <si>
    <t>Residual Risk, No Mitigation (IRP4)</t>
  </si>
  <si>
    <t>IRP4</t>
  </si>
  <si>
    <t>2028 Outage Program Risk for Circuit Segment</t>
  </si>
  <si>
    <t>Pre-Mitigation Risk (ORA0), A : 'ante'</t>
  </si>
  <si>
    <t>ORA0 = ERA0 + PRA0</t>
  </si>
  <si>
    <t>Residual Risk (ORP0), P : 'post'</t>
  </si>
  <si>
    <t>ORP0 = ORP1 + ORP2 + ORP3 + ORP4</t>
  </si>
  <si>
    <t>Residual Risk, Mitigation 1 (ORP1)</t>
  </si>
  <si>
    <t>ORP1 = ERP1 + PRP1</t>
  </si>
  <si>
    <t>Residual Risk, Mitigation 2 (ORP2)</t>
  </si>
  <si>
    <t>ORP2 = ERP2 + PRP2</t>
  </si>
  <si>
    <t>Residual Risk, Mitigation 3 (ORP3)</t>
  </si>
  <si>
    <t>ORP3 = ERP3 + PRP3</t>
  </si>
  <si>
    <t>Residual Risk, No Mitigation (ORP4)</t>
  </si>
  <si>
    <t>ORP4 = ERP4 + PRP4</t>
  </si>
  <si>
    <t>This modeling will attempt to account for climate change. Baselines must be measured and reported at the same cadence as other risk model landscape components at 0, 1, 2, 3, 4, 5, 6,7, 8, 9, 10, 15, 20, 25, 30, 35, 40, 45, 50, and 55 years.</t>
  </si>
  <si>
    <t>2028 EPSS Risk for Circuit Segment</t>
  </si>
  <si>
    <t>Pre-Mitigation Risk (ERA0), A : 'ante'</t>
  </si>
  <si>
    <t>ERA0</t>
  </si>
  <si>
    <t>Residual Risk (ERP0), P : 'post'</t>
  </si>
  <si>
    <t>ERP0 = ERP1 + ERP2 + ERP3 + ERP4</t>
  </si>
  <si>
    <t>The supporting formulas at right detail the evaluations of instantaneous and cumulative values of Baseline risks from Model Year 0 (Year 2028) for both Ignition Risk and Outage Program Risk; each of which follows a similar process of evaluation.</t>
  </si>
  <si>
    <t>Residual Risk, Mitigation 1 (ERP1)</t>
  </si>
  <si>
    <t>ERP1</t>
  </si>
  <si>
    <t>Residual Risk, Mitigation 2 (ERP2)</t>
  </si>
  <si>
    <t>ERP2</t>
  </si>
  <si>
    <t>Residual Risk, Mitigation 3 (ERP3)</t>
  </si>
  <si>
    <t>ERP3</t>
  </si>
  <si>
    <t>Residual Risk, No Mitigation (ERP4)</t>
  </si>
  <si>
    <t>ERP4</t>
  </si>
  <si>
    <t>2028 PSPS Risk for Circuit Segment</t>
  </si>
  <si>
    <t xml:space="preserve">Additionally, it is noteworthy that the formulations for evaluating the Baseline risks for Core Capability 6 are similar to those of the future risks for Core Capability 4. The salient difference is that the Baseline risk evaluations consider only the effects of mitigation activities completed since Year 2028, and thus rely on knowing an Actual Energization Year for the Circuit Segment, as applicable. In contrast, the future risk evaluations for Core Capability 4 consider the effects of mitigation activities yet to occur, and thus rely on knowing a future Estimated Energization Year, as applicable. Despite these contextual differences, the primary process of evaluation remains the same. </t>
  </si>
  <si>
    <t>Pre-Mitigation Risk (PRA0), A : 'ante'</t>
  </si>
  <si>
    <t>PRA0</t>
  </si>
  <si>
    <t>Residual Risk (PRP0), P : 'post'</t>
  </si>
  <si>
    <t>PRP0 = PRP1 + PRP2 + PRP3 + PRP4</t>
  </si>
  <si>
    <t>Residual Risk, Mitigation 1 (PRP1)</t>
  </si>
  <si>
    <t>PRP1</t>
  </si>
  <si>
    <t>Residual Risk, Mitigation 2 (PRP2)</t>
  </si>
  <si>
    <t>PRP2</t>
  </si>
  <si>
    <t>Residual Risk, Mitigation 3 (PRP3)</t>
  </si>
  <si>
    <t>PRP3</t>
  </si>
  <si>
    <t>Residual Risk, No Mitigation (PRP4)</t>
  </si>
  <si>
    <t>PRP4</t>
  </si>
  <si>
    <t>The evaluation begins by collecting Year 2028 / Model Year 0 valuations of the Pre-Mitigation and Residual (i.e., Post-Mitigation) Ignition Risk and Outage Program Risk of the Circuit Segment corresponding to its mitigation activities, if any have been performed since Year 2028.  Depending on the Actual Energization Year, EY, of the Circuit Segment following implementation of mitigation activities, the Instantaneous risk for each Model Year is evaluated by multiplying either the Year 2028 / Model Year 0 Pre-Mitigation or Residual Risk by the Climate Factor for each Model Year.  Specifically, the Pre-Mitigation risk values are used in the years up to and including EY, and Residual risk values are used in years beyond EY.  The Cumulative risk is then evaluated for each Model Year by summing the Instantaneous risk values from Model Year 0 through the current Model Year.</t>
  </si>
  <si>
    <t>Pacific Gas and Electric Company</t>
  </si>
  <si>
    <t>Electrical Undergrounding Program</t>
  </si>
  <si>
    <t>Workpaper 013</t>
  </si>
  <si>
    <t>Directory</t>
  </si>
  <si>
    <t>Core Capability 6.3</t>
  </si>
  <si>
    <t>Core Capability 6.5</t>
  </si>
  <si>
    <r>
      <t>Core Capability 6.3</t>
    </r>
    <r>
      <rPr>
        <sz val="11"/>
        <color theme="1"/>
        <rFont val="Arial"/>
        <family val="2"/>
      </rPr>
      <t>: Develop a system to record Baselines and historical model calibrations. A new Baseline must be recorded at least once per calendar year. This new Baseline must account for all physical changes to the electrical distribution infrastructure performed during that year, through the EUP or any other mechanism</t>
    </r>
  </si>
  <si>
    <t>Core Capability 6: Supporting Formulas</t>
  </si>
  <si>
    <t>Instantaneous and Cumulative Ignition Risk and Outage Program Risk by Model Year Numerical Examples - Low Risk Scenario</t>
  </si>
  <si>
    <t>Instantaneous and Cumulative Ignition Risk and Outage Program Risk by Model Year Numerical Examples - Medium Risk Scenario</t>
  </si>
  <si>
    <t>Instantaneous and Cumulative Ignition Risk and Outage Program Risk by Model Year Numerical Examples - High Risk Scenario</t>
  </si>
  <si>
    <t>Low Risk Scenario</t>
  </si>
  <si>
    <t>Medium Risk Scenario</t>
  </si>
  <si>
    <t>High Risk Scenario</t>
  </si>
  <si>
    <t>Low Risk</t>
  </si>
  <si>
    <t xml:space="preserve">Medium Risk </t>
  </si>
  <si>
    <t>High Risk</t>
  </si>
  <si>
    <t>Wildfire Risk Example Calculations</t>
  </si>
  <si>
    <t>Wildfire Risk Formulas</t>
  </si>
  <si>
    <r>
      <rPr>
        <vertAlign val="superscript"/>
        <sz val="12"/>
        <color theme="1"/>
        <rFont val="Arial"/>
        <family val="2"/>
      </rPr>
      <t xml:space="preserve">a </t>
    </r>
    <r>
      <rPr>
        <sz val="12"/>
        <color theme="1"/>
        <rFont val="Arial"/>
        <family val="2"/>
      </rPr>
      <t>Baseline Wildfire Risk examples used in this core capabilitity reflect Wildfire Risk with PSPS and EPSS active. For more information on how this calculation occurs, please refer to WP010 (Core Capability 3).</t>
    </r>
  </si>
  <si>
    <t>Portfolio Project #
(B)</t>
  </si>
  <si>
    <t>Circuit Segment
(C)</t>
  </si>
  <si>
    <t>Circuit Segment Miles
(D)</t>
  </si>
  <si>
    <t>Baseline Wildfire Risk
(E)</t>
  </si>
  <si>
    <t>Mileage Addressed by UG
(F)</t>
  </si>
  <si>
    <t>Mileage Addressed by OH
(G)</t>
  </si>
  <si>
    <t>Mileage Addressed by Line Removal
(H)</t>
  </si>
  <si>
    <t>UG Wildfire Mitigation Effectiveness Values
(I)</t>
  </si>
  <si>
    <t>OH Wildfire Mitigation Effectiveness Values
(J)</t>
  </si>
  <si>
    <t>Line Removal Wildfire Mitigation Effectiveness
(K)</t>
  </si>
  <si>
    <t>Wildfire Risk Addressed by UG
(L)</t>
  </si>
  <si>
    <t>Wildfire Risk Addressed by OH
(M)</t>
  </si>
  <si>
    <t>Wildfire Risk Addressed by LR
(N)</t>
  </si>
  <si>
    <t>Total Wildfire Risk Addressed
(O)</t>
  </si>
  <si>
    <t>Total Residual Wildfire Risk
(P)</t>
  </si>
  <si>
    <t>Year 2 Wildfire Climate Factor
(Q)</t>
  </si>
  <si>
    <t>Portfolio Project #
(V)</t>
  </si>
  <si>
    <t>Circuit Segment
(W)</t>
  </si>
  <si>
    <t>Circuit Segment Miles
(X)</t>
  </si>
  <si>
    <t>Baseline EPSS Risk
(Y)</t>
  </si>
  <si>
    <t>Mileage Addressed by UG
(Z)</t>
  </si>
  <si>
    <t>Mileage Addressed by OH
(AA)</t>
  </si>
  <si>
    <t>Mileage Addressed by Line Removal
(AB)</t>
  </si>
  <si>
    <t>UG EPSS Mitigation Effectiveness Values
(AC)</t>
  </si>
  <si>
    <t>OH EPSS Mitigation Effectiveness Values
(AD)</t>
  </si>
  <si>
    <t>Line Removal EPSS Mitigation Effectiveness
(AE)</t>
  </si>
  <si>
    <t>EPSS Risk Addressed by UG
(AF)</t>
  </si>
  <si>
    <t>EPSS Risk Addressed by OH
(AG)</t>
  </si>
  <si>
    <t>EPSS Risk Addressed by LR
(AH)</t>
  </si>
  <si>
    <t>Total EPSS Risk Addressed
(AI)</t>
  </si>
  <si>
    <t>Total Residual EPSS Risk
(AJ)</t>
  </si>
  <si>
    <t>Year 2 EPSS Climate Factor
(AK)</t>
  </si>
  <si>
    <t>Year 2: New Baseline EPSS Risk
(AL)</t>
  </si>
  <si>
    <t>Portfolio Project #
(AO)</t>
  </si>
  <si>
    <t>Circuit Segment
(AP)</t>
  </si>
  <si>
    <t>Circuit Segment Miles
(AQ)</t>
  </si>
  <si>
    <t>Baseline PSPS Risk
(AR)</t>
  </si>
  <si>
    <t>Mileage Addressed by UG
(AS)</t>
  </si>
  <si>
    <t>Mileage Addressed by OH
(AT)</t>
  </si>
  <si>
    <t>Mileage Addressed by Line Removal
(AU)</t>
  </si>
  <si>
    <t>UG PSPS Mitigation Effectiveness Values
(AV)</t>
  </si>
  <si>
    <t>OH PSPS Mitigation Effectiveness Values
(AW)</t>
  </si>
  <si>
    <t>Line Removal PSPS Mitigation Effectiveness
(AX)</t>
  </si>
  <si>
    <t>PSPS Risk Addressed by UG
(AY)</t>
  </si>
  <si>
    <t>PSPS Risk Addressed by OH
(AZ)</t>
  </si>
  <si>
    <t>PSPS Risk Addressed by LR
(BA)</t>
  </si>
  <si>
    <t>Total PSPS Risk Addressed
(BB)</t>
  </si>
  <si>
    <t>Total Residual PSPS Risk
(BC)</t>
  </si>
  <si>
    <t>Year 2 PSPS Climate Factor
(BD)</t>
  </si>
  <si>
    <t>Year 2: New Baseline PSPS Risk
(BE)</t>
  </si>
  <si>
    <t>G1</t>
  </si>
  <si>
    <t>H1</t>
  </si>
  <si>
    <t>I1</t>
  </si>
  <si>
    <t>J1</t>
  </si>
  <si>
    <t>K1</t>
  </si>
  <si>
    <t>L1 = (E1 / D1) * F1 * I1</t>
  </si>
  <si>
    <t>M1 = (E1 / D1) * G1 * J1</t>
  </si>
  <si>
    <t>N1 = (E1 / D1) * H1 * K1</t>
  </si>
  <si>
    <t>O1 = L1 + M1 + N1</t>
  </si>
  <si>
    <t>P1 = E1 - O1</t>
  </si>
  <si>
    <t>Q1</t>
  </si>
  <si>
    <t>R1 = P1 * Q1</t>
  </si>
  <si>
    <t>G2</t>
  </si>
  <si>
    <t>H2</t>
  </si>
  <si>
    <t>I2</t>
  </si>
  <si>
    <t>J2</t>
  </si>
  <si>
    <t>K2</t>
  </si>
  <si>
    <t>L2 = (E2 / D2) * F2 * I2</t>
  </si>
  <si>
    <t>M2 = (E2 / D2) * G2 * J2</t>
  </si>
  <si>
    <t>N2 = (E2 / D2) * H2 * K2</t>
  </si>
  <si>
    <t>O2 = L2 + M2 + N2</t>
  </si>
  <si>
    <t>P2 = E2 - O2</t>
  </si>
  <si>
    <t>Q2</t>
  </si>
  <si>
    <t>R2 = P2 * Q2</t>
  </si>
  <si>
    <t>G3</t>
  </si>
  <si>
    <t>H3</t>
  </si>
  <si>
    <t>I3</t>
  </si>
  <si>
    <t>J3</t>
  </si>
  <si>
    <t>K3</t>
  </si>
  <si>
    <t>L3 = (E3 / D3) * F3 * I3</t>
  </si>
  <si>
    <t>M3 = (E3 / D3) * G3 * J3</t>
  </si>
  <si>
    <t>N3 = (E3 / D3) * H3 * K3</t>
  </si>
  <si>
    <t>O3 = L3 + M3 + N3</t>
  </si>
  <si>
    <t>P3 = E3 - O3</t>
  </si>
  <si>
    <t>Q3</t>
  </si>
  <si>
    <t>R3 = P3 * Q3</t>
  </si>
  <si>
    <t>G4</t>
  </si>
  <si>
    <t>H4</t>
  </si>
  <si>
    <t>I4</t>
  </si>
  <si>
    <t>J4</t>
  </si>
  <si>
    <t>K4</t>
  </si>
  <si>
    <t>L4 = (E4 / D4) * F4 * I4</t>
  </si>
  <si>
    <t>M4 = (E4 / D4) * G4 * J4</t>
  </si>
  <si>
    <t>N4 = (E4 / D4) * H4 * K4</t>
  </si>
  <si>
    <t>O4 = L4 + M4 + N4</t>
  </si>
  <si>
    <t>P4 = E4 - O4</t>
  </si>
  <si>
    <t>Q4</t>
  </si>
  <si>
    <t>R4 = P4 * Q4</t>
  </si>
  <si>
    <t>G5</t>
  </si>
  <si>
    <t>H5</t>
  </si>
  <si>
    <t>I5</t>
  </si>
  <si>
    <t>J5</t>
  </si>
  <si>
    <t>K5</t>
  </si>
  <si>
    <t>L5 = (E5 / D5) * F5 * I5</t>
  </si>
  <si>
    <t>M5 = (E5 / D5) * G5 * J5</t>
  </si>
  <si>
    <t>N5 = (E5 / D5) * H5 * K5</t>
  </si>
  <si>
    <t>O5 = L5 + M5 + N5</t>
  </si>
  <si>
    <t>P5 = E5 - O5</t>
  </si>
  <si>
    <t>Q5</t>
  </si>
  <si>
    <t>R5 = P5 * Q5</t>
  </si>
  <si>
    <t>G6</t>
  </si>
  <si>
    <t>H6</t>
  </si>
  <si>
    <t>I6</t>
  </si>
  <si>
    <t>J6</t>
  </si>
  <si>
    <t>K6</t>
  </si>
  <si>
    <t>L6 = (E6 / D6) * F6 * I6</t>
  </si>
  <si>
    <t>M6 = (E6 / D6) * G6 * J6</t>
  </si>
  <si>
    <t>N6 = (E6 / D6) * H6 * K6</t>
  </si>
  <si>
    <t>O6 = L6 + M6 + N6</t>
  </si>
  <si>
    <t>P6 = E6 - O6</t>
  </si>
  <si>
    <t>Q6</t>
  </si>
  <si>
    <t>R6 = P6 * Q6</t>
  </si>
  <si>
    <t>G7</t>
  </si>
  <si>
    <t>H7</t>
  </si>
  <si>
    <t>I7</t>
  </si>
  <si>
    <t>J7</t>
  </si>
  <si>
    <t>K7</t>
  </si>
  <si>
    <t>L7 = (E7 / D7) * F7 * I7</t>
  </si>
  <si>
    <t>M7 = (E7 / D7) * G7 * J7</t>
  </si>
  <si>
    <t>N7 = (E7 / D7) * H7 * K7</t>
  </si>
  <si>
    <t>O7 = L7 + M7 + N7</t>
  </si>
  <si>
    <t>P7 = E7 - O7</t>
  </si>
  <si>
    <t>Q7</t>
  </si>
  <si>
    <t>R7 = P7 * Q7</t>
  </si>
  <si>
    <t>G8</t>
  </si>
  <si>
    <t>H8</t>
  </si>
  <si>
    <t>I8</t>
  </si>
  <si>
    <t>J8</t>
  </si>
  <si>
    <t>K8</t>
  </si>
  <si>
    <t>L8 = (E8 / D8) * F8 * I8</t>
  </si>
  <si>
    <t>M8 = (E8 / D8) * G8 * J8</t>
  </si>
  <si>
    <t>N8 = (E8 / D8) * H8 * K8</t>
  </si>
  <si>
    <t>O8 = L8 + M8 + N8</t>
  </si>
  <si>
    <t>P8 = E8 - O8</t>
  </si>
  <si>
    <t>Q8</t>
  </si>
  <si>
    <t>R8 = P8 * Q8</t>
  </si>
  <si>
    <t>G9</t>
  </si>
  <si>
    <t>H9</t>
  </si>
  <si>
    <t>I9</t>
  </si>
  <si>
    <t>J9</t>
  </si>
  <si>
    <t>K9</t>
  </si>
  <si>
    <t>L9 = (E9 / D9) * F9 * I9</t>
  </si>
  <si>
    <t>M9 = (E9 / D9) * G9 * J9</t>
  </si>
  <si>
    <t>N9 = (E9 / D9) * H9 * K9</t>
  </si>
  <si>
    <t>O9 = L9 + M9 + N9</t>
  </si>
  <si>
    <t>P9 = E9 - O9</t>
  </si>
  <si>
    <t>Q9</t>
  </si>
  <si>
    <t>R9 = P9 * Q9</t>
  </si>
  <si>
    <t>G10</t>
  </si>
  <si>
    <t>H10</t>
  </si>
  <si>
    <t>I10</t>
  </si>
  <si>
    <t>J10</t>
  </si>
  <si>
    <t>K10</t>
  </si>
  <si>
    <t>L10 = (E10 / D10) * F10 * I10</t>
  </si>
  <si>
    <t>M10 = (E10 / D10) * G10 * J10</t>
  </si>
  <si>
    <t>N10 = (E10 / D10) * H10 * K10</t>
  </si>
  <si>
    <t>O10 = L10 + M10 + N10</t>
  </si>
  <si>
    <t>P10 = E10 - O10</t>
  </si>
  <si>
    <t>Q10</t>
  </si>
  <si>
    <t>R10 = P10 * Q10</t>
  </si>
  <si>
    <t>G11</t>
  </si>
  <si>
    <t>H11</t>
  </si>
  <si>
    <t>I11</t>
  </si>
  <si>
    <t>J11</t>
  </si>
  <si>
    <t>K11</t>
  </si>
  <si>
    <t>L11 = (E11 / D11) * F11 * I11</t>
  </si>
  <si>
    <t>M11 = (E11 / D11) * G11 * J11</t>
  </si>
  <si>
    <t>N11 = (E11 / D11) * H11 * K11</t>
  </si>
  <si>
    <t>O11 = L11 + M11 + N11</t>
  </si>
  <si>
    <t>P11 = E11 - O11</t>
  </si>
  <si>
    <t>Q11</t>
  </si>
  <si>
    <t>R11 = P11 * Q11</t>
  </si>
  <si>
    <t>G12</t>
  </si>
  <si>
    <t>H12</t>
  </si>
  <si>
    <t>I12</t>
  </si>
  <si>
    <t>J12</t>
  </si>
  <si>
    <t>K12</t>
  </si>
  <si>
    <t>L12 = (E12 / D12) * F12 * I12</t>
  </si>
  <si>
    <t>M12 = (E12 / D12) * G12 * J12</t>
  </si>
  <si>
    <t>N12 = (E12 / D12) * H12 * K12</t>
  </si>
  <si>
    <t>O12 = L12 + M12 + N12</t>
  </si>
  <si>
    <t>P12 = E12 - O12</t>
  </si>
  <si>
    <t>Q12</t>
  </si>
  <si>
    <t>R12 = P12 * Q12</t>
  </si>
  <si>
    <t>G13</t>
  </si>
  <si>
    <t>H13</t>
  </si>
  <si>
    <t>I13</t>
  </si>
  <si>
    <t>J13</t>
  </si>
  <si>
    <t>K13</t>
  </si>
  <si>
    <t>L13 = (E13 / D13) * F13 * I13</t>
  </si>
  <si>
    <t>M13 = (E13 / D13) * G13 * J13</t>
  </si>
  <si>
    <t>N13 = (E13 / D13) * H13 * K13</t>
  </si>
  <si>
    <t>O13 = L13 + M13 + N13</t>
  </si>
  <si>
    <t>P13 = E13 - O13</t>
  </si>
  <si>
    <t>Q13</t>
  </si>
  <si>
    <t>R13 = P13 * Q13</t>
  </si>
  <si>
    <t>G14</t>
  </si>
  <si>
    <t>H14</t>
  </si>
  <si>
    <t>I14</t>
  </si>
  <si>
    <t>J14</t>
  </si>
  <si>
    <t>K14</t>
  </si>
  <si>
    <t>L14 = (E14 / D14) * F14 * I14</t>
  </si>
  <si>
    <t>M14 = (E14 / D14) * G14 * J14</t>
  </si>
  <si>
    <t>N14 = (E14 / D14) * H14 * K14</t>
  </si>
  <si>
    <t>O14 = L14 + M14 + N14</t>
  </si>
  <si>
    <t>P14 = E14 - O14</t>
  </si>
  <si>
    <t>Q14</t>
  </si>
  <si>
    <t>R14 = P14 * Q14</t>
  </si>
  <si>
    <t>G15</t>
  </si>
  <si>
    <t>H15</t>
  </si>
  <si>
    <t>I15</t>
  </si>
  <si>
    <t>J15</t>
  </si>
  <si>
    <t>K15</t>
  </si>
  <si>
    <t>L15 = (E15 / D15) * F15 * I15</t>
  </si>
  <si>
    <t>M15 = (E15 / D15) * G15 * J15</t>
  </si>
  <si>
    <t>N15 = (E15 / D15) * H15 * K15</t>
  </si>
  <si>
    <t>O15 = L15 + M15 + N15</t>
  </si>
  <si>
    <t>P15 = E15 - O15</t>
  </si>
  <si>
    <t>Q15</t>
  </si>
  <si>
    <t>R15 = P15 * Q15</t>
  </si>
  <si>
    <t>G16</t>
  </si>
  <si>
    <t>H16</t>
  </si>
  <si>
    <t>I16</t>
  </si>
  <si>
    <t>J16</t>
  </si>
  <si>
    <t>K16</t>
  </si>
  <si>
    <t>L16 = (E16 / D16) * F16 * I16</t>
  </si>
  <si>
    <t>M16 = (E16 / D16) * G16 * J16</t>
  </si>
  <si>
    <t>N16 = (E16 / D16) * H16 * K16</t>
  </si>
  <si>
    <t>O16 = L16 + M16 + N16</t>
  </si>
  <si>
    <t>P16 = E16 - O16</t>
  </si>
  <si>
    <t>Q16</t>
  </si>
  <si>
    <t>R16 = P16 * Q16</t>
  </si>
  <si>
    <t>G17</t>
  </si>
  <si>
    <t>H17</t>
  </si>
  <si>
    <t>I17</t>
  </si>
  <si>
    <t>J17</t>
  </si>
  <si>
    <t>K17</t>
  </si>
  <si>
    <t>L17 = (E17 / D17) * F17 * I17</t>
  </si>
  <si>
    <t>M17 = (E17 / D17) * G17 * J17</t>
  </si>
  <si>
    <t>N17 = (E17 / D17) * H17 * K17</t>
  </si>
  <si>
    <t>O17 = L17 + M17 + N17</t>
  </si>
  <si>
    <t>P17 = E17 - O17</t>
  </si>
  <si>
    <t>Q17</t>
  </si>
  <si>
    <t>R17 = P17 * Q17</t>
  </si>
  <si>
    <t>G18</t>
  </si>
  <si>
    <t>H18</t>
  </si>
  <si>
    <t>I18</t>
  </si>
  <si>
    <t>J18</t>
  </si>
  <si>
    <t>K18</t>
  </si>
  <si>
    <t>L18 = (E18 / D18) * F18 * I18</t>
  </si>
  <si>
    <t>M18 = (E18 / D18) * G18 * J18</t>
  </si>
  <si>
    <t>N18 = (E18 / D18) * H18 * K18</t>
  </si>
  <si>
    <t>O18 = L18 + M18 + N18</t>
  </si>
  <si>
    <t>P18 = E18 - O18</t>
  </si>
  <si>
    <t>Q18</t>
  </si>
  <si>
    <t>R18 = P18 * Q18</t>
  </si>
  <si>
    <t>G19</t>
  </si>
  <si>
    <t>H19</t>
  </si>
  <si>
    <t>I19</t>
  </si>
  <si>
    <t>J19</t>
  </si>
  <si>
    <t>K19</t>
  </si>
  <si>
    <t>L19 = (E19 / D19) * F19 * I19</t>
  </si>
  <si>
    <t>M19 = (E19 / D19) * G19 * J19</t>
  </si>
  <si>
    <t>N19 = (E19 / D19) * H19 * K19</t>
  </si>
  <si>
    <t>O19 = L19 + M19 + N19</t>
  </si>
  <si>
    <t>P19 = E19 - O19</t>
  </si>
  <si>
    <t>Q19</t>
  </si>
  <si>
    <t>R19 = P19 * Q19</t>
  </si>
  <si>
    <t>G20</t>
  </si>
  <si>
    <t>H20</t>
  </si>
  <si>
    <t>I20</t>
  </si>
  <si>
    <t>J20</t>
  </si>
  <si>
    <t>K20</t>
  </si>
  <si>
    <t>L20 = (E20 / D20) * F20 * I20</t>
  </si>
  <si>
    <t>M20 = (E20 / D20) * G20 * J20</t>
  </si>
  <si>
    <t>N20 = (E20 / D20) * H20 * K20</t>
  </si>
  <si>
    <t>O20 = L20 + M20 + N20</t>
  </si>
  <si>
    <t>P20 = E20 - O20</t>
  </si>
  <si>
    <t>Q20</t>
  </si>
  <si>
    <t>R20 = P20 * Q20</t>
  </si>
  <si>
    <t>G21</t>
  </si>
  <si>
    <t>H21</t>
  </si>
  <si>
    <t>I21</t>
  </si>
  <si>
    <t>J21</t>
  </si>
  <si>
    <t>K21</t>
  </si>
  <si>
    <t>L21 = (E21 / D21) * F21 * I21</t>
  </si>
  <si>
    <t>M21 = (E21 / D21) * G21 * J21</t>
  </si>
  <si>
    <t>N21 = (E21 / D21) * H21 * K21</t>
  </si>
  <si>
    <t>O21 = L21 + M21 + N21</t>
  </si>
  <si>
    <t>P21 = E21 - O21</t>
  </si>
  <si>
    <t>Q21</t>
  </si>
  <si>
    <t>R21 = P21 * Q21</t>
  </si>
  <si>
    <t>G22</t>
  </si>
  <si>
    <t>H22</t>
  </si>
  <si>
    <t>I22</t>
  </si>
  <si>
    <t>J22</t>
  </si>
  <si>
    <t>K22</t>
  </si>
  <si>
    <t>L22 = (E22 / D22) * F22 * I22</t>
  </si>
  <si>
    <t>M22 = (E22 / D22) * G22 * J22</t>
  </si>
  <si>
    <t>N22 = (E22 / D22) * H22 * K22</t>
  </si>
  <si>
    <t>O22 = L22 + M22 + N22</t>
  </si>
  <si>
    <t>P22 = E22 - O22</t>
  </si>
  <si>
    <t>Q22</t>
  </si>
  <si>
    <t>R22 = P22 * Q22</t>
  </si>
  <si>
    <t>G23</t>
  </si>
  <si>
    <t>H23</t>
  </si>
  <si>
    <t>I23</t>
  </si>
  <si>
    <t>J23</t>
  </si>
  <si>
    <t>K23</t>
  </si>
  <si>
    <t>L23 = (E23 / D23) * F23 * I23</t>
  </si>
  <si>
    <t>M23 = (E23 / D23) * G23 * J23</t>
  </si>
  <si>
    <t>N23 = (E23 / D23) * H23 * K23</t>
  </si>
  <si>
    <t>O23 = L23 + M23 + N23</t>
  </si>
  <si>
    <t>P23 = E23 - O23</t>
  </si>
  <si>
    <t>Q23</t>
  </si>
  <si>
    <t>R23 = P23 * Q23</t>
  </si>
  <si>
    <t>G24</t>
  </si>
  <si>
    <t>H24</t>
  </si>
  <si>
    <t>I24</t>
  </si>
  <si>
    <t>J24</t>
  </si>
  <si>
    <t>K24</t>
  </si>
  <si>
    <t>L24 = (E24 / D24) * F24 * I24</t>
  </si>
  <si>
    <t>M24 = (E24 / D24) * G24 * J24</t>
  </si>
  <si>
    <t>N24 = (E24 / D24) * H24 * K24</t>
  </si>
  <si>
    <t>O24 = L24 + M24 + N24</t>
  </si>
  <si>
    <t>P24 = E24 - O24</t>
  </si>
  <si>
    <t>Q24</t>
  </si>
  <si>
    <t>R24 = P24 * Q24</t>
  </si>
  <si>
    <t>G25</t>
  </si>
  <si>
    <t>H25</t>
  </si>
  <si>
    <t>I25</t>
  </si>
  <si>
    <t>J25</t>
  </si>
  <si>
    <t>K25</t>
  </si>
  <si>
    <t>L25 = (E25 / D25) * F25 * I25</t>
  </si>
  <si>
    <t>M25 = (E25 / D25) * G25 * J25</t>
  </si>
  <si>
    <t>N25 = (E25 / D25) * H25 * K25</t>
  </si>
  <si>
    <t>O25 = L25 + M25 + N25</t>
  </si>
  <si>
    <t>P25 = E25 - O25</t>
  </si>
  <si>
    <t>Q25</t>
  </si>
  <si>
    <t>R25 = P25 * Q25</t>
  </si>
  <si>
    <t>Y1</t>
  </si>
  <si>
    <t>Z1</t>
  </si>
  <si>
    <t>AA1</t>
  </si>
  <si>
    <t>AB1</t>
  </si>
  <si>
    <t>AC1</t>
  </si>
  <si>
    <t>AD1</t>
  </si>
  <si>
    <t>AE1</t>
  </si>
  <si>
    <t>AF1 = (Y1 / X1) * Z1 * AC1</t>
  </si>
  <si>
    <t>AG1 = (Y1 / X1) * AA1 * AD1</t>
  </si>
  <si>
    <t>AH1 = (Y1 / X1) * AB1 * AE1</t>
  </si>
  <si>
    <t>AI1 = AF1 + AG1 + AH1</t>
  </si>
  <si>
    <t>AJ1 = Y1 - AI1</t>
  </si>
  <si>
    <t>AK1</t>
  </si>
  <si>
    <t>AL1 = AJ1 * AK1</t>
  </si>
  <si>
    <t>Y2</t>
  </si>
  <si>
    <t>Z2</t>
  </si>
  <si>
    <t>AA2</t>
  </si>
  <si>
    <t>AB2</t>
  </si>
  <si>
    <t>AC2</t>
  </si>
  <si>
    <t>AD2</t>
  </si>
  <si>
    <t>AE2</t>
  </si>
  <si>
    <t>AF2 = (Y2 / X2) * Z2 * AC2</t>
  </si>
  <si>
    <t>AG2 = (Y2 / X2) * AA2 * AD2</t>
  </si>
  <si>
    <t>AH2 = (Y2 / X2) * AB2 * AE2</t>
  </si>
  <si>
    <t>AI2 = AF2 + AG2 + AH2</t>
  </si>
  <si>
    <t>AJ2 = Y2 - AI2</t>
  </si>
  <si>
    <t>AK2</t>
  </si>
  <si>
    <t>AL2 = AJ2 * AK2</t>
  </si>
  <si>
    <t>Y3</t>
  </si>
  <si>
    <t>Z3</t>
  </si>
  <si>
    <t>AA3</t>
  </si>
  <si>
    <t>AB3</t>
  </si>
  <si>
    <t>AC3</t>
  </si>
  <si>
    <t>AD3</t>
  </si>
  <si>
    <t>AE3</t>
  </si>
  <si>
    <t>AF3 = (Y3 / X3) * Z3 * AC3</t>
  </si>
  <si>
    <t>AG3 = (Y3 / X3) * AA3 * AD3</t>
  </si>
  <si>
    <t>AH3 = (Y3 / X3) * AB3 * AE3</t>
  </si>
  <si>
    <t>AI3 = AF3 + AG3 + AH3</t>
  </si>
  <si>
    <t>AJ3 = Y3 - AI3</t>
  </si>
  <si>
    <t>AK3</t>
  </si>
  <si>
    <t>AL3 = AJ3 * AK3</t>
  </si>
  <si>
    <t>Y4</t>
  </si>
  <si>
    <t>Z4</t>
  </si>
  <si>
    <t>AA4</t>
  </si>
  <si>
    <t>AB4</t>
  </si>
  <si>
    <t>AC4</t>
  </si>
  <si>
    <t>AD4</t>
  </si>
  <si>
    <t>AE4</t>
  </si>
  <si>
    <t>AF4 = (Y4 / X4) * Z4 * AC4</t>
  </si>
  <si>
    <t>AG4 = (Y4 / X4) * AA4 * AD4</t>
  </si>
  <si>
    <t>AH4 = (Y4 / X4) * AB4 * AE4</t>
  </si>
  <si>
    <t>AI4 = AF4 + AG4 + AH4</t>
  </si>
  <si>
    <t>AJ4 = Y4 - AI4</t>
  </si>
  <si>
    <t>AK4</t>
  </si>
  <si>
    <t>AL4 = AJ4 * AK4</t>
  </si>
  <si>
    <t>Y5</t>
  </si>
  <si>
    <t>Z5</t>
  </si>
  <si>
    <t>AA5</t>
  </si>
  <si>
    <t>AB5</t>
  </si>
  <si>
    <t>AC5</t>
  </si>
  <si>
    <t>AD5</t>
  </si>
  <si>
    <t>AE5</t>
  </si>
  <si>
    <t>AF5 = (Y5 / X5) * Z5 * AC5</t>
  </si>
  <si>
    <t>AG5 = (Y5 / X5) * AA5 * AD5</t>
  </si>
  <si>
    <t>AH5 = (Y5 / X5) * AB5 * AE5</t>
  </si>
  <si>
    <t>AI5 = AF5 + AG5 + AH5</t>
  </si>
  <si>
    <t>AJ5 = Y5 - AI5</t>
  </si>
  <si>
    <t>AK5</t>
  </si>
  <si>
    <t>AL5 = AJ5 * AK5</t>
  </si>
  <si>
    <t>Y6</t>
  </si>
  <si>
    <t>Z6</t>
  </si>
  <si>
    <t>AA6</t>
  </si>
  <si>
    <t>AB6</t>
  </si>
  <si>
    <t>AC6</t>
  </si>
  <si>
    <t>AD6</t>
  </si>
  <si>
    <t>AE6</t>
  </si>
  <si>
    <t>AF6 = (Y6 / X6) * Z6 * AC6</t>
  </si>
  <si>
    <t>AG6 = (Y6 / X6) * AA6 * AD6</t>
  </si>
  <si>
    <t>AH6 = (Y6 / X6) * AB6 * AE6</t>
  </si>
  <si>
    <t>AI6 = AF6 + AG6 + AH6</t>
  </si>
  <si>
    <t>AJ6 = Y6 - AI6</t>
  </si>
  <si>
    <t>AK6</t>
  </si>
  <si>
    <t>AL6 = AJ6 * AK6</t>
  </si>
  <si>
    <t>Y7</t>
  </si>
  <si>
    <t>Z7</t>
  </si>
  <si>
    <t>AA7</t>
  </si>
  <si>
    <t>AB7</t>
  </si>
  <si>
    <t>AC7</t>
  </si>
  <si>
    <t>AD7</t>
  </si>
  <si>
    <t>AE7</t>
  </si>
  <si>
    <t>AF7 = (Y7 / X7) * Z7 * AC7</t>
  </si>
  <si>
    <t>AG7 = (Y7 / X7) * AA7 * AD7</t>
  </si>
  <si>
    <t>AH7 = (Y7 / X7) * AB7 * AE7</t>
  </si>
  <si>
    <t>AI7 = AF7 + AG7 + AH7</t>
  </si>
  <si>
    <t>AJ7 = Y7 - AI7</t>
  </si>
  <si>
    <t>AK7</t>
  </si>
  <si>
    <t>AL7 = AJ7 * AK7</t>
  </si>
  <si>
    <t>Y8</t>
  </si>
  <si>
    <t>Z8</t>
  </si>
  <si>
    <t>AA8</t>
  </si>
  <si>
    <t>AB8</t>
  </si>
  <si>
    <t>AC8</t>
  </si>
  <si>
    <t>AD8</t>
  </si>
  <si>
    <t>AE8</t>
  </si>
  <si>
    <t>AF8 = (Y8 / X8) * Z8 * AC8</t>
  </si>
  <si>
    <t>AG8 = (Y8 / X8) * AA8 * AD8</t>
  </si>
  <si>
    <t>AH8 = (Y8 / X8) * AB8 * AE8</t>
  </si>
  <si>
    <t>AI8 = AF8 + AG8 + AH8</t>
  </si>
  <si>
    <t>AJ8 = Y8 - AI8</t>
  </si>
  <si>
    <t>AK8</t>
  </si>
  <si>
    <t>AL8 = AJ8 * AK8</t>
  </si>
  <si>
    <t>Y9</t>
  </si>
  <si>
    <t>Z9</t>
  </si>
  <si>
    <t>AA9</t>
  </si>
  <si>
    <t>AB9</t>
  </si>
  <si>
    <t>AC9</t>
  </si>
  <si>
    <t>AD9</t>
  </si>
  <si>
    <t>AE9</t>
  </si>
  <si>
    <t>AF9 = (Y9 / X9) * Z9 * AC9</t>
  </si>
  <si>
    <t>AG9 = (Y9 / X9) * AA9 * AD9</t>
  </si>
  <si>
    <t>AH9 = (Y9 / X9) * AB9 * AE9</t>
  </si>
  <si>
    <t>AI9 = AF9 + AG9 + AH9</t>
  </si>
  <si>
    <t>AJ9 = Y9 - AI9</t>
  </si>
  <si>
    <t>AK9</t>
  </si>
  <si>
    <t>AL9 = AJ9 * AK9</t>
  </si>
  <si>
    <t>Y10</t>
  </si>
  <si>
    <t>Z10</t>
  </si>
  <si>
    <t>AA10</t>
  </si>
  <si>
    <t>AB10</t>
  </si>
  <si>
    <t>AC10</t>
  </si>
  <si>
    <t>AD10</t>
  </si>
  <si>
    <t>AE10</t>
  </si>
  <si>
    <t>AF10 = (Y10 / X10) * Z10 * AC10</t>
  </si>
  <si>
    <t>AG10 = (Y10 / X10) * AA10 * AD10</t>
  </si>
  <si>
    <t>AH10 = (Y10 / X10) * AB10 * AE10</t>
  </si>
  <si>
    <t>AI10 = AF10 + AG10 + AH10</t>
  </si>
  <si>
    <t>AJ10 = Y10 - AI10</t>
  </si>
  <si>
    <t>AK10</t>
  </si>
  <si>
    <t>AL10 = AJ10 * AK10</t>
  </si>
  <si>
    <t>Y11</t>
  </si>
  <si>
    <t>Z11</t>
  </si>
  <si>
    <t>AA11</t>
  </si>
  <si>
    <t>AB11</t>
  </si>
  <si>
    <t>AC11</t>
  </si>
  <si>
    <t>AD11</t>
  </si>
  <si>
    <t>AE11</t>
  </si>
  <si>
    <t>AF11 = (Y11 / X11) * Z11 * AC11</t>
  </si>
  <si>
    <t>AG11 = (Y11 / X11) * AA11 * AD11</t>
  </si>
  <si>
    <t>AH11 = (Y11 / X11) * AB11 * AE11</t>
  </si>
  <si>
    <t>AI11 = AF11 + AG11 + AH11</t>
  </si>
  <si>
    <t>AJ11 = Y11 - AI11</t>
  </si>
  <si>
    <t>AK11</t>
  </si>
  <si>
    <t>AL11 = AJ11 * AK11</t>
  </si>
  <si>
    <t>Y12</t>
  </si>
  <si>
    <t>Z12</t>
  </si>
  <si>
    <t>AA12</t>
  </si>
  <si>
    <t>AB12</t>
  </si>
  <si>
    <t>AC12</t>
  </si>
  <si>
    <t>AD12</t>
  </si>
  <si>
    <t>AE12</t>
  </si>
  <si>
    <t>AF12 = (Y12 / X12) * Z12 * AC12</t>
  </si>
  <si>
    <t>AG12 = (Y12 / X12) * AA12 * AD12</t>
  </si>
  <si>
    <t>AH12 = (Y12 / X12) * AB12 * AE12</t>
  </si>
  <si>
    <t>AI12 = AF12 + AG12 + AH12</t>
  </si>
  <si>
    <t>AJ12 = Y12 - AI12</t>
  </si>
  <si>
    <t>AK12</t>
  </si>
  <si>
    <t>AL12 = AJ12 * AK12</t>
  </si>
  <si>
    <t>Y13</t>
  </si>
  <si>
    <t>Z13</t>
  </si>
  <si>
    <t>AA13</t>
  </si>
  <si>
    <t>AB13</t>
  </si>
  <si>
    <t>AC13</t>
  </si>
  <si>
    <t>AD13</t>
  </si>
  <si>
    <t>AE13</t>
  </si>
  <si>
    <t>AF13 = (Y13 / X13) * Z13 * AC13</t>
  </si>
  <si>
    <t>AG13 = (Y13 / X13) * AA13 * AD13</t>
  </si>
  <si>
    <t>AH13 = (Y13 / X13) * AB13 * AE13</t>
  </si>
  <si>
    <t>AI13 = AF13 + AG13 + AH13</t>
  </si>
  <si>
    <t>AJ13 = Y13 - AI13</t>
  </si>
  <si>
    <t>AK13</t>
  </si>
  <si>
    <t>AL13 = AJ13 * AK13</t>
  </si>
  <si>
    <t>Y14</t>
  </si>
  <si>
    <t>Z14</t>
  </si>
  <si>
    <t>AA14</t>
  </si>
  <si>
    <t>AB14</t>
  </si>
  <si>
    <t>AC14</t>
  </si>
  <si>
    <t>AD14</t>
  </si>
  <si>
    <t>AE14</t>
  </si>
  <si>
    <t>AF14 = (Y14 / X14) * Z14 * AC14</t>
  </si>
  <si>
    <t>AG14 = (Y14 / X14) * AA14 * AD14</t>
  </si>
  <si>
    <t>AH14 = (Y14 / X14) * AB14 * AE14</t>
  </si>
  <si>
    <t>AI14 = AF14 + AG14 + AH14</t>
  </si>
  <si>
    <t>AJ14 = Y14 - AI14</t>
  </si>
  <si>
    <t>AK14</t>
  </si>
  <si>
    <t>AL14 = AJ14 * AK14</t>
  </si>
  <si>
    <t>Y15</t>
  </si>
  <si>
    <t>Z15</t>
  </si>
  <si>
    <t>AA15</t>
  </si>
  <si>
    <t>AB15</t>
  </si>
  <si>
    <t>AC15</t>
  </si>
  <si>
    <t>AD15</t>
  </si>
  <si>
    <t>AE15</t>
  </si>
  <si>
    <t>AF15 = (Y15 / X15) * Z15 * AC15</t>
  </si>
  <si>
    <t>AG15 = (Y15 / X15) * AA15 * AD15</t>
  </si>
  <si>
    <t>AH15 = (Y15 / X15) * AB15 * AE15</t>
  </si>
  <si>
    <t>AI15 = AF15 + AG15 + AH15</t>
  </si>
  <si>
    <t>AJ15 = Y15 - AI15</t>
  </si>
  <si>
    <t>AK15</t>
  </si>
  <si>
    <t>AL15 = AJ15 * AK15</t>
  </si>
  <si>
    <t>Y16</t>
  </si>
  <si>
    <t>Z16</t>
  </si>
  <si>
    <t>AA16</t>
  </si>
  <si>
    <t>AB16</t>
  </si>
  <si>
    <t>AC16</t>
  </si>
  <si>
    <t>AD16</t>
  </si>
  <si>
    <t>AE16</t>
  </si>
  <si>
    <t>AF16 = (Y16 / X16) * Z16 * AC16</t>
  </si>
  <si>
    <t>AG16 = (Y16 / X16) * AA16 * AD16</t>
  </si>
  <si>
    <t>AH16 = (Y16 / X16) * AB16 * AE16</t>
  </si>
  <si>
    <t>AI16 = AF16 + AG16 + AH16</t>
  </si>
  <si>
    <t>AJ16 = Y16 - AI16</t>
  </si>
  <si>
    <t>AK16</t>
  </si>
  <si>
    <t>AL16 = AJ16 * AK16</t>
  </si>
  <si>
    <t>Y17</t>
  </si>
  <si>
    <t>Z17</t>
  </si>
  <si>
    <t>AA17</t>
  </si>
  <si>
    <t>AB17</t>
  </si>
  <si>
    <t>AC17</t>
  </si>
  <si>
    <t>AD17</t>
  </si>
  <si>
    <t>AE17</t>
  </si>
  <si>
    <t>AF17 = (Y17 / X17) * Z17 * AC17</t>
  </si>
  <si>
    <t>AG17 = (Y17 / X17) * AA17 * AD17</t>
  </si>
  <si>
    <t>AH17 = (Y17 / X17) * AB17 * AE17</t>
  </si>
  <si>
    <t>AI17 = AF17 + AG17 + AH17</t>
  </si>
  <si>
    <t>AJ17 = Y17 - AI17</t>
  </si>
  <si>
    <t>AK17</t>
  </si>
  <si>
    <t>AL17 = AJ17 * AK17</t>
  </si>
  <si>
    <t>Y18</t>
  </si>
  <si>
    <t>Z18</t>
  </si>
  <si>
    <t>AA18</t>
  </si>
  <si>
    <t>AB18</t>
  </si>
  <si>
    <t>AC18</t>
  </si>
  <si>
    <t>AD18</t>
  </si>
  <si>
    <t>AE18</t>
  </si>
  <si>
    <t>AF18 = (Y18 / X18) * Z18 * AC18</t>
  </si>
  <si>
    <t>AG18 = (Y18 / X18) * AA18 * AD18</t>
  </si>
  <si>
    <t>AH18 = (Y18 / X18) * AB18 * AE18</t>
  </si>
  <si>
    <t>AI18 = AF18 + AG18 + AH18</t>
  </si>
  <si>
    <t>AJ18 = Y18 - AI18</t>
  </si>
  <si>
    <t>AK18</t>
  </si>
  <si>
    <t>AL18 = AJ18 * AK18</t>
  </si>
  <si>
    <t>Y19</t>
  </si>
  <si>
    <t>Z19</t>
  </si>
  <si>
    <t>AA19</t>
  </si>
  <si>
    <t>AB19</t>
  </si>
  <si>
    <t>AC19</t>
  </si>
  <si>
    <t>AD19</t>
  </si>
  <si>
    <t>AE19</t>
  </si>
  <si>
    <t>AF19 = (Y19 / X19) * Z19 * AC19</t>
  </si>
  <si>
    <t>AG19 = (Y19 / X19) * AA19 * AD19</t>
  </si>
  <si>
    <t>AH19 = (Y19 / X19) * AB19 * AE19</t>
  </si>
  <si>
    <t>AI19 = AF19 + AG19 + AH19</t>
  </si>
  <si>
    <t>AJ19 = Y19 - AI19</t>
  </si>
  <si>
    <t>AK19</t>
  </si>
  <si>
    <t>AL19 = AJ19 * AK19</t>
  </si>
  <si>
    <t>Y20</t>
  </si>
  <si>
    <t>Z20</t>
  </si>
  <si>
    <t>AA20</t>
  </si>
  <si>
    <t>AB20</t>
  </si>
  <si>
    <t>AC20</t>
  </si>
  <si>
    <t>AD20</t>
  </si>
  <si>
    <t>AE20</t>
  </si>
  <si>
    <t>AF20 = (Y20 / X20) * Z20 * AC20</t>
  </si>
  <si>
    <t>AG20 = (Y20 / X20) * AA20 * AD20</t>
  </si>
  <si>
    <t>AH20 = (Y20 / X20) * AB20 * AE20</t>
  </si>
  <si>
    <t>AI20 = AF20 + AG20 + AH20</t>
  </si>
  <si>
    <t>AJ20 = Y20 - AI20</t>
  </si>
  <si>
    <t>AK20</t>
  </si>
  <si>
    <t>AL20 = AJ20 * AK20</t>
  </si>
  <si>
    <t>Y21</t>
  </si>
  <si>
    <t>Z21</t>
  </si>
  <si>
    <t>AA21</t>
  </si>
  <si>
    <t>AB21</t>
  </si>
  <si>
    <t>AC21</t>
  </si>
  <si>
    <t>AD21</t>
  </si>
  <si>
    <t>AE21</t>
  </si>
  <si>
    <t>AF21 = (Y21 / X21) * Z21 * AC21</t>
  </si>
  <si>
    <t>AG21 = (Y21 / X21) * AA21 * AD21</t>
  </si>
  <si>
    <t>AH21 = (Y21 / X21) * AB21 * AE21</t>
  </si>
  <si>
    <t>AI21 = AF21 + AG21 + AH21</t>
  </si>
  <si>
    <t>AJ21 = Y21 - AI21</t>
  </si>
  <si>
    <t>AK21</t>
  </si>
  <si>
    <t>AL21 = AJ21 * AK21</t>
  </si>
  <si>
    <t>Y22</t>
  </si>
  <si>
    <t>Z22</t>
  </si>
  <si>
    <t>AA22</t>
  </si>
  <si>
    <t>AB22</t>
  </si>
  <si>
    <t>AC22</t>
  </si>
  <si>
    <t>AD22</t>
  </si>
  <si>
    <t>AE22</t>
  </si>
  <si>
    <t>AF22 = (Y22 / X22) * Z22 * AC22</t>
  </si>
  <si>
    <t>AG22 = (Y22 / X22) * AA22 * AD22</t>
  </si>
  <si>
    <t>AH22 = (Y22 / X22) * AB22 * AE22</t>
  </si>
  <si>
    <t>AI22 = AF22 + AG22 + AH22</t>
  </si>
  <si>
    <t>AJ22 = Y22 - AI22</t>
  </si>
  <si>
    <t>AK22</t>
  </si>
  <si>
    <t>AL22 = AJ22 * AK22</t>
  </si>
  <si>
    <t>Y23</t>
  </si>
  <si>
    <t>Z23</t>
  </si>
  <si>
    <t>AA23</t>
  </si>
  <si>
    <t>AB23</t>
  </si>
  <si>
    <t>AC23</t>
  </si>
  <si>
    <t>AD23</t>
  </si>
  <si>
    <t>AE23</t>
  </si>
  <si>
    <t>AF23 = (Y23 / X23) * Z23 * AC23</t>
  </si>
  <si>
    <t>AG23 = (Y23 / X23) * AA23 * AD23</t>
  </si>
  <si>
    <t>AH23 = (Y23 / X23) * AB23 * AE23</t>
  </si>
  <si>
    <t>AI23 = AF23 + AG23 + AH23</t>
  </si>
  <si>
    <t>AJ23 = Y23 - AI23</t>
  </si>
  <si>
    <t>AK23</t>
  </si>
  <si>
    <t>AL23 = AJ23 * AK23</t>
  </si>
  <si>
    <t>Y24</t>
  </si>
  <si>
    <t>Z24</t>
  </si>
  <si>
    <t>AA24</t>
  </si>
  <si>
    <t>AB24</t>
  </si>
  <si>
    <t>AC24</t>
  </si>
  <si>
    <t>AD24</t>
  </si>
  <si>
    <t>AE24</t>
  </si>
  <si>
    <t>AF24 = (Y24 / X24) * Z24 * AC24</t>
  </si>
  <si>
    <t>AG24 = (Y24 / X24) * AA24 * AD24</t>
  </si>
  <si>
    <t>AH24 = (Y24 / X24) * AB24 * AE24</t>
  </si>
  <si>
    <t>AI24 = AF24 + AG24 + AH24</t>
  </si>
  <si>
    <t>AJ24 = Y24 - AI24</t>
  </si>
  <si>
    <t>AK24</t>
  </si>
  <si>
    <t>AL24 = AJ24 * AK24</t>
  </si>
  <si>
    <t>Y25</t>
  </si>
  <si>
    <t>Z25</t>
  </si>
  <si>
    <t>AA25</t>
  </si>
  <si>
    <t>AB25</t>
  </si>
  <si>
    <t>AC25</t>
  </si>
  <si>
    <t>AD25</t>
  </si>
  <si>
    <t>AE25</t>
  </si>
  <si>
    <t>AF25 = (Y25 / X25) * Z25 * AC25</t>
  </si>
  <si>
    <t>AG25 = (Y25 / X25) * AA25 * AD25</t>
  </si>
  <si>
    <t>AH25 = (Y25 / X25) * AB25 * AE25</t>
  </si>
  <si>
    <t>AI25 = AF25 + AG25 + AH25</t>
  </si>
  <si>
    <t>AJ25 = Y25 - AI25</t>
  </si>
  <si>
    <t>AK25</t>
  </si>
  <si>
    <t>AL25 = AJ25 * AK25</t>
  </si>
  <si>
    <t>AQ1</t>
  </si>
  <si>
    <t>AR1</t>
  </si>
  <si>
    <t>AS1</t>
  </si>
  <si>
    <t>AT1</t>
  </si>
  <si>
    <t>AU1</t>
  </si>
  <si>
    <t>AV1</t>
  </si>
  <si>
    <t>AW1</t>
  </si>
  <si>
    <t>AX1</t>
  </si>
  <si>
    <t>AY1 = (AR1 / AQ1) * AS1 * AV1</t>
  </si>
  <si>
    <t>AZ1 = (AR1 / AQ1) * AT1 * AW1</t>
  </si>
  <si>
    <t>BA1 = (AR1 / AQ1) * AU1 * AX1</t>
  </si>
  <si>
    <t>BB1 = AY1 + AZ1 + BA1</t>
  </si>
  <si>
    <t>BC1 = AR1 - BB1</t>
  </si>
  <si>
    <t>BD1</t>
  </si>
  <si>
    <t>BE1 = BC1 * BD1</t>
  </si>
  <si>
    <t>AQ2</t>
  </si>
  <si>
    <t>AR2</t>
  </si>
  <si>
    <t>AS2</t>
  </si>
  <si>
    <t>AT2</t>
  </si>
  <si>
    <t>AU2</t>
  </si>
  <si>
    <t>AV2</t>
  </si>
  <si>
    <t>AW2</t>
  </si>
  <si>
    <t>AX2</t>
  </si>
  <si>
    <t>AY2 = (AR2 / AQ2) * AS2 * AV2</t>
  </si>
  <si>
    <t>AZ2 = (AR2 / AQ2) * AT2 * AW2</t>
  </si>
  <si>
    <t>BA2 = (AR2 / AQ2) * AU2 * AX2</t>
  </si>
  <si>
    <t>BB2 = AY2 + AZ2 + BA2</t>
  </si>
  <si>
    <t>BC2 = AR2 - BB2</t>
  </si>
  <si>
    <t>BD2</t>
  </si>
  <si>
    <t>BE2 = BC2 * BD2</t>
  </si>
  <si>
    <t>AQ3</t>
  </si>
  <si>
    <t>AR3</t>
  </si>
  <si>
    <t>AS3</t>
  </si>
  <si>
    <t>AT3</t>
  </si>
  <si>
    <t>AU3</t>
  </si>
  <si>
    <t>AV3</t>
  </si>
  <si>
    <t>AW3</t>
  </si>
  <si>
    <t>AX3</t>
  </si>
  <si>
    <t>AY3 = (AR3 / AQ3) * AS3 * AV3</t>
  </si>
  <si>
    <t>AZ3 = (AR3 / AQ3) * AT3 * AW3</t>
  </si>
  <si>
    <t>BA3 = (AR3 / AQ3) * AU3 * AX3</t>
  </si>
  <si>
    <t>BB3 = AY3 + AZ3 + BA3</t>
  </si>
  <si>
    <t>BC3 = AR3 - BB3</t>
  </si>
  <si>
    <t>BD3</t>
  </si>
  <si>
    <t>BE3 = BC3 * BD3</t>
  </si>
  <si>
    <t>AQ4</t>
  </si>
  <si>
    <t>AR4</t>
  </si>
  <si>
    <t>AS4</t>
  </si>
  <si>
    <t>AT4</t>
  </si>
  <si>
    <t>AU4</t>
  </si>
  <si>
    <t>AV4</t>
  </si>
  <si>
    <t>AW4</t>
  </si>
  <si>
    <t>AX4</t>
  </si>
  <si>
    <t>AY4 = (AR4 / AQ4) * AS4 * AV4</t>
  </si>
  <si>
    <t>AZ4 = (AR4 / AQ4) * AT4 * AW4</t>
  </si>
  <si>
    <t>BA4 = (AR4 / AQ4) * AU4 * AX4</t>
  </si>
  <si>
    <t>BB4 = AY4 + AZ4 + BA4</t>
  </si>
  <si>
    <t>BC4 = AR4 - BB4</t>
  </si>
  <si>
    <t>BD4</t>
  </si>
  <si>
    <t>BE4 = BC4 * BD4</t>
  </si>
  <si>
    <t>AQ5</t>
  </si>
  <si>
    <t>AR5</t>
  </si>
  <si>
    <t>AS5</t>
  </si>
  <si>
    <t>AT5</t>
  </si>
  <si>
    <t>AU5</t>
  </si>
  <si>
    <t>AV5</t>
  </si>
  <si>
    <t>AW5</t>
  </si>
  <si>
    <t>AX5</t>
  </si>
  <si>
    <t>AY5 = (AR5 / AQ5) * AS5 * AV5</t>
  </si>
  <si>
    <t>AZ5 = (AR5 / AQ5) * AT5 * AW5</t>
  </si>
  <si>
    <t>BA5 = (AR5 / AQ5) * AU5 * AX5</t>
  </si>
  <si>
    <t>BB5 = AY5 + AZ5 + BA5</t>
  </si>
  <si>
    <t>BC5 = AR5 - BB5</t>
  </si>
  <si>
    <t>BD5</t>
  </si>
  <si>
    <t>BE5 = BC5 * BD5</t>
  </si>
  <si>
    <t>AQ6</t>
  </si>
  <si>
    <t>AR6</t>
  </si>
  <si>
    <t>AS6</t>
  </si>
  <si>
    <t>AT6</t>
  </si>
  <si>
    <t>AU6</t>
  </si>
  <si>
    <t>AV6</t>
  </si>
  <si>
    <t>AW6</t>
  </si>
  <si>
    <t>AX6</t>
  </si>
  <si>
    <t>AY6 = (AR6 / AQ6) * AS6 * AV6</t>
  </si>
  <si>
    <t>AZ6 = (AR6 / AQ6) * AT6 * AW6</t>
  </si>
  <si>
    <t>BA6 = (AR6 / AQ6) * AU6 * AX6</t>
  </si>
  <si>
    <t>BB6 = AY6 + AZ6 + BA6</t>
  </si>
  <si>
    <t>BC6 = AR6 - BB6</t>
  </si>
  <si>
    <t>BD6</t>
  </si>
  <si>
    <t>BE6 = BC6 * BD6</t>
  </si>
  <si>
    <t>AQ7</t>
  </si>
  <si>
    <t>AR7</t>
  </si>
  <si>
    <t>AS7</t>
  </si>
  <si>
    <t>AT7</t>
  </si>
  <si>
    <t>AU7</t>
  </si>
  <si>
    <t>AV7</t>
  </si>
  <si>
    <t>AW7</t>
  </si>
  <si>
    <t>AX7</t>
  </si>
  <si>
    <t>AY7 = (AR7 / AQ7) * AS7 * AV7</t>
  </si>
  <si>
    <t>AZ7 = (AR7 / AQ7) * AT7 * AW7</t>
  </si>
  <si>
    <t>BA7 = (AR7 / AQ7) * AU7 * AX7</t>
  </si>
  <si>
    <t>BB7 = AY7 + AZ7 + BA7</t>
  </si>
  <si>
    <t>BC7 = AR7 - BB7</t>
  </si>
  <si>
    <t>BD7</t>
  </si>
  <si>
    <t>BE7 = BC7 * BD7</t>
  </si>
  <si>
    <t>AQ8</t>
  </si>
  <si>
    <t>AR8</t>
  </si>
  <si>
    <t>AS8</t>
  </si>
  <si>
    <t>AT8</t>
  </si>
  <si>
    <t>AU8</t>
  </si>
  <si>
    <t>AV8</t>
  </si>
  <si>
    <t>AW8</t>
  </si>
  <si>
    <t>AX8</t>
  </si>
  <si>
    <t>AY8 = (AR8 / AQ8) * AS8 * AV8</t>
  </si>
  <si>
    <t>AZ8 = (AR8 / AQ8) * AT8 * AW8</t>
  </si>
  <si>
    <t>BA8 = (AR8 / AQ8) * AU8 * AX8</t>
  </si>
  <si>
    <t>BB8 = AY8 + AZ8 + BA8</t>
  </si>
  <si>
    <t>BC8 = AR8 - BB8</t>
  </si>
  <si>
    <t>BD8</t>
  </si>
  <si>
    <t>BE8 = BC8 * BD8</t>
  </si>
  <si>
    <t>AQ9</t>
  </si>
  <si>
    <t>AR9</t>
  </si>
  <si>
    <t>AS9</t>
  </si>
  <si>
    <t>AT9</t>
  </si>
  <si>
    <t>AU9</t>
  </si>
  <si>
    <t>AV9</t>
  </si>
  <si>
    <t>AW9</t>
  </si>
  <si>
    <t>AX9</t>
  </si>
  <si>
    <t>AY9 = (AR9 / AQ9) * AS9 * AV9</t>
  </si>
  <si>
    <t>AZ9 = (AR9 / AQ9) * AT9 * AW9</t>
  </si>
  <si>
    <t>BA9 = (AR9 / AQ9) * AU9 * AX9</t>
  </si>
  <si>
    <t>BB9 = AY9 + AZ9 + BA9</t>
  </si>
  <si>
    <t>BC9 = AR9 - BB9</t>
  </si>
  <si>
    <t>BD9</t>
  </si>
  <si>
    <t>BE9 = BC9 * BD9</t>
  </si>
  <si>
    <t>AQ10</t>
  </si>
  <si>
    <t>AR10</t>
  </si>
  <si>
    <t>AS10</t>
  </si>
  <si>
    <t>AT10</t>
  </si>
  <si>
    <t>AU10</t>
  </si>
  <si>
    <t>AV10</t>
  </si>
  <si>
    <t>AW10</t>
  </si>
  <si>
    <t>AX10</t>
  </si>
  <si>
    <t>AY10 = (AR10 / AQ10) * AS10 * AV10</t>
  </si>
  <si>
    <t>AZ10 = (AR10 / AQ10) * AT10 * AW10</t>
  </si>
  <si>
    <t>BA10 = (AR10 / AQ10) * AU10 * AX10</t>
  </si>
  <si>
    <t>BB10 = AY10 + AZ10 + BA10</t>
  </si>
  <si>
    <t>BC10 = AR10 - BB10</t>
  </si>
  <si>
    <t>BD10</t>
  </si>
  <si>
    <t>BE10 = BC10 * BD10</t>
  </si>
  <si>
    <t>AQ11</t>
  </si>
  <si>
    <t>AR11</t>
  </si>
  <si>
    <t>AS11</t>
  </si>
  <si>
    <t>AT11</t>
  </si>
  <si>
    <t>AU11</t>
  </si>
  <si>
    <t>AV11</t>
  </si>
  <si>
    <t>AW11</t>
  </si>
  <si>
    <t>AX11</t>
  </si>
  <si>
    <t>AY11 = (AR11 / AQ11) * AS11 * AV11</t>
  </si>
  <si>
    <t>AZ11 = (AR11 / AQ11) * AT11 * AW11</t>
  </si>
  <si>
    <t>BA11 = (AR11 / AQ11) * AU11 * AX11</t>
  </si>
  <si>
    <t>BB11 = AY11 + AZ11 + BA11</t>
  </si>
  <si>
    <t>BC11 = AR11 - BB11</t>
  </si>
  <si>
    <t>BD11</t>
  </si>
  <si>
    <t>BE11 = BC11 * BD11</t>
  </si>
  <si>
    <t>AQ12</t>
  </si>
  <si>
    <t>AR12</t>
  </si>
  <si>
    <t>AS12</t>
  </si>
  <si>
    <t>AT12</t>
  </si>
  <si>
    <t>AU12</t>
  </si>
  <si>
    <t>AV12</t>
  </si>
  <si>
    <t>AW12</t>
  </si>
  <si>
    <t>AX12</t>
  </si>
  <si>
    <t>AY12 = (AR12 / AQ12) * AS12 * AV12</t>
  </si>
  <si>
    <t>AZ12 = (AR12 / AQ12) * AT12 * AW12</t>
  </si>
  <si>
    <t>BA12 = (AR12 / AQ12) * AU12 * AX12</t>
  </si>
  <si>
    <t>BB12 = AY12 + AZ12 + BA12</t>
  </si>
  <si>
    <t>BC12 = AR12 - BB12</t>
  </si>
  <si>
    <t>BD12</t>
  </si>
  <si>
    <t>BE12 = BC12 * BD12</t>
  </si>
  <si>
    <t>AQ13</t>
  </si>
  <si>
    <t>AR13</t>
  </si>
  <si>
    <t>AS13</t>
  </si>
  <si>
    <t>AT13</t>
  </si>
  <si>
    <t>AU13</t>
  </si>
  <si>
    <t>AV13</t>
  </si>
  <si>
    <t>AW13</t>
  </si>
  <si>
    <t>AX13</t>
  </si>
  <si>
    <t>AY13 = (AR13 / AQ13) * AS13 * AV13</t>
  </si>
  <si>
    <t>AZ13 = (AR13 / AQ13) * AT13 * AW13</t>
  </si>
  <si>
    <t>BA13 = (AR13 / AQ13) * AU13 * AX13</t>
  </si>
  <si>
    <t>BB13 = AY13 + AZ13 + BA13</t>
  </si>
  <si>
    <t>BC13 = AR13 - BB13</t>
  </si>
  <si>
    <t>BD13</t>
  </si>
  <si>
    <t>BE13 = BC13 * BD13</t>
  </si>
  <si>
    <t>AQ14</t>
  </si>
  <si>
    <t>AR14</t>
  </si>
  <si>
    <t>AS14</t>
  </si>
  <si>
    <t>AT14</t>
  </si>
  <si>
    <t>AU14</t>
  </si>
  <si>
    <t>AV14</t>
  </si>
  <si>
    <t>AW14</t>
  </si>
  <si>
    <t>AX14</t>
  </si>
  <si>
    <t>AY14 = (AR14 / AQ14) * AS14 * AV14</t>
  </si>
  <si>
    <t>AZ14 = (AR14 / AQ14) * AT14 * AW14</t>
  </si>
  <si>
    <t>BA14 = (AR14 / AQ14) * AU14 * AX14</t>
  </si>
  <si>
    <t>BB14 = AY14 + AZ14 + BA14</t>
  </si>
  <si>
    <t>BC14 = AR14 - BB14</t>
  </si>
  <si>
    <t>BD14</t>
  </si>
  <si>
    <t>BE14 = BC14 * BD14</t>
  </si>
  <si>
    <t>AQ15</t>
  </si>
  <si>
    <t>AR15</t>
  </si>
  <si>
    <t>AS15</t>
  </si>
  <si>
    <t>AT15</t>
  </si>
  <si>
    <t>AU15</t>
  </si>
  <si>
    <t>AV15</t>
  </si>
  <si>
    <t>AW15</t>
  </si>
  <si>
    <t>AX15</t>
  </si>
  <si>
    <t>AY15 = (AR15 / AQ15) * AS15 * AV15</t>
  </si>
  <si>
    <t>AZ15 = (AR15 / AQ15) * AT15 * AW15</t>
  </si>
  <si>
    <t>BA15 = (AR15 / AQ15) * AU15 * AX15</t>
  </si>
  <si>
    <t>BB15 = AY15 + AZ15 + BA15</t>
  </si>
  <si>
    <t>BC15 = AR15 - BB15</t>
  </si>
  <si>
    <t>BD15</t>
  </si>
  <si>
    <t>BE15 = BC15 * BD15</t>
  </si>
  <si>
    <t>AQ16</t>
  </si>
  <si>
    <t>AR16</t>
  </si>
  <si>
    <t>AS16</t>
  </si>
  <si>
    <t>AT16</t>
  </si>
  <si>
    <t>AU16</t>
  </si>
  <si>
    <t>AV16</t>
  </si>
  <si>
    <t>AW16</t>
  </si>
  <si>
    <t>AX16</t>
  </si>
  <si>
    <t>AY16 = (AR16 / AQ16) * AS16 * AV16</t>
  </si>
  <si>
    <t>AZ16 = (AR16 / AQ16) * AT16 * AW16</t>
  </si>
  <si>
    <t>BA16 = (AR16 / AQ16) * AU16 * AX16</t>
  </si>
  <si>
    <t>BB16 = AY16 + AZ16 + BA16</t>
  </si>
  <si>
    <t>BC16 = AR16 - BB16</t>
  </si>
  <si>
    <t>BD16</t>
  </si>
  <si>
    <t>BE16 = BC16 * BD16</t>
  </si>
  <si>
    <t>AQ17</t>
  </si>
  <si>
    <t>AR17</t>
  </si>
  <si>
    <t>AS17</t>
  </si>
  <si>
    <t>AT17</t>
  </si>
  <si>
    <t>AU17</t>
  </si>
  <si>
    <t>AV17</t>
  </si>
  <si>
    <t>AW17</t>
  </si>
  <si>
    <t>AX17</t>
  </si>
  <si>
    <t>AY17 = (AR17 / AQ17) * AS17 * AV17</t>
  </si>
  <si>
    <t>AZ17 = (AR17 / AQ17) * AT17 * AW17</t>
  </si>
  <si>
    <t>BA17 = (AR17 / AQ17) * AU17 * AX17</t>
  </si>
  <si>
    <t>BB17 = AY17 + AZ17 + BA17</t>
  </si>
  <si>
    <t>BC17 = AR17 - BB17</t>
  </si>
  <si>
    <t>BD17</t>
  </si>
  <si>
    <t>BE17 = BC17 * BD17</t>
  </si>
  <si>
    <t>AQ18</t>
  </si>
  <si>
    <t>AR18</t>
  </si>
  <si>
    <t>AS18</t>
  </si>
  <si>
    <t>AT18</t>
  </si>
  <si>
    <t>AU18</t>
  </si>
  <si>
    <t>AV18</t>
  </si>
  <si>
    <t>AW18</t>
  </si>
  <si>
    <t>AX18</t>
  </si>
  <si>
    <t>AY18 = (AR18 / AQ18) * AS18 * AV18</t>
  </si>
  <si>
    <t>AZ18 = (AR18 / AQ18) * AT18 * AW18</t>
  </si>
  <si>
    <t>BA18 = (AR18 / AQ18) * AU18 * AX18</t>
  </si>
  <si>
    <t>BB18 = AY18 + AZ18 + BA18</t>
  </si>
  <si>
    <t>BC18 = AR18 - BB18</t>
  </si>
  <si>
    <t>BD18</t>
  </si>
  <si>
    <t>BE18 = BC18 * BD18</t>
  </si>
  <si>
    <t>AQ19</t>
  </si>
  <si>
    <t>AR19</t>
  </si>
  <si>
    <t>AS19</t>
  </si>
  <si>
    <t>AT19</t>
  </si>
  <si>
    <t>AU19</t>
  </si>
  <si>
    <t>AV19</t>
  </si>
  <si>
    <t>AW19</t>
  </si>
  <si>
    <t>AX19</t>
  </si>
  <si>
    <t>AY19 = (AR19 / AQ19) * AS19 * AV19</t>
  </si>
  <si>
    <t>AZ19 = (AR19 / AQ19) * AT19 * AW19</t>
  </si>
  <si>
    <t>BA19 = (AR19 / AQ19) * AU19 * AX19</t>
  </si>
  <si>
    <t>BB19 = AY19 + AZ19 + BA19</t>
  </si>
  <si>
    <t>BC19 = AR19 - BB19</t>
  </si>
  <si>
    <t>BD19</t>
  </si>
  <si>
    <t>BE19 = BC19 * BD19</t>
  </si>
  <si>
    <t>AQ20</t>
  </si>
  <si>
    <t>AR20</t>
  </si>
  <si>
    <t>AS20</t>
  </si>
  <si>
    <t>AT20</t>
  </si>
  <si>
    <t>AU20</t>
  </si>
  <si>
    <t>AV20</t>
  </si>
  <si>
    <t>AW20</t>
  </si>
  <si>
    <t>AX20</t>
  </si>
  <si>
    <t>AY20 = (AR20 / AQ20) * AS20 * AV20</t>
  </si>
  <si>
    <t>AZ20 = (AR20 / AQ20) * AT20 * AW20</t>
  </si>
  <si>
    <t>BA20 = (AR20 / AQ20) * AU20 * AX20</t>
  </si>
  <si>
    <t>BB20 = AY20 + AZ20 + BA20</t>
  </si>
  <si>
    <t>BC20 = AR20 - BB20</t>
  </si>
  <si>
    <t>BD20</t>
  </si>
  <si>
    <t>BE20 = BC20 * BD20</t>
  </si>
  <si>
    <t>AQ21</t>
  </si>
  <si>
    <t>AR21</t>
  </si>
  <si>
    <t>AS21</t>
  </si>
  <si>
    <t>AT21</t>
  </si>
  <si>
    <t>AU21</t>
  </si>
  <si>
    <t>AV21</t>
  </si>
  <si>
    <t>AW21</t>
  </si>
  <si>
    <t>AX21</t>
  </si>
  <si>
    <t>AY21 = (AR21 / AQ21) * AS21 * AV21</t>
  </si>
  <si>
    <t>AZ21 = (AR21 / AQ21) * AT21 * AW21</t>
  </si>
  <si>
    <t>BA21 = (AR21 / AQ21) * AU21 * AX21</t>
  </si>
  <si>
    <t>BB21 = AY21 + AZ21 + BA21</t>
  </si>
  <si>
    <t>BC21 = AR21 - BB21</t>
  </si>
  <si>
    <t>BD21</t>
  </si>
  <si>
    <t>BE21 = BC21 * BD21</t>
  </si>
  <si>
    <t>AQ22</t>
  </si>
  <si>
    <t>AR22</t>
  </si>
  <si>
    <t>AS22</t>
  </si>
  <si>
    <t>AT22</t>
  </si>
  <si>
    <t>AU22</t>
  </si>
  <si>
    <t>AV22</t>
  </si>
  <si>
    <t>AW22</t>
  </si>
  <si>
    <t>AX22</t>
  </si>
  <si>
    <t>AY22 = (AR22 / AQ22) * AS22 * AV22</t>
  </si>
  <si>
    <t>AZ22 = (AR22 / AQ22) * AT22 * AW22</t>
  </si>
  <si>
    <t>BA22 = (AR22 / AQ22) * AU22 * AX22</t>
  </si>
  <si>
    <t>BB22 = AY22 + AZ22 + BA22</t>
  </si>
  <si>
    <t>BC22 = AR22 - BB22</t>
  </si>
  <si>
    <t>BD22</t>
  </si>
  <si>
    <t>BE22 = BC22 * BD22</t>
  </si>
  <si>
    <t>AQ23</t>
  </si>
  <si>
    <t>AR23</t>
  </si>
  <si>
    <t>AS23</t>
  </si>
  <si>
    <t>AT23</t>
  </si>
  <si>
    <t>AU23</t>
  </si>
  <si>
    <t>AV23</t>
  </si>
  <si>
    <t>AW23</t>
  </si>
  <si>
    <t>AX23</t>
  </si>
  <si>
    <t>AY23 = (AR23 / AQ23) * AS23 * AV23</t>
  </si>
  <si>
    <t>AZ23 = (AR23 / AQ23) * AT23 * AW23</t>
  </si>
  <si>
    <t>BA23 = (AR23 / AQ23) * AU23 * AX23</t>
  </si>
  <si>
    <t>BB23 = AY23 + AZ23 + BA23</t>
  </si>
  <si>
    <t>BC23 = AR23 - BB23</t>
  </si>
  <si>
    <t>BD23</t>
  </si>
  <si>
    <t>BE23 = BC23 * BD23</t>
  </si>
  <si>
    <t>AQ24</t>
  </si>
  <si>
    <t>AR24</t>
  </si>
  <si>
    <t>AS24</t>
  </si>
  <si>
    <t>AT24</t>
  </si>
  <si>
    <t>AU24</t>
  </si>
  <si>
    <t>AV24</t>
  </si>
  <si>
    <t>AW24</t>
  </si>
  <si>
    <t>AX24</t>
  </si>
  <si>
    <t>AY24 = (AR24 / AQ24) * AS24 * AV24</t>
  </si>
  <si>
    <t>AZ24 = (AR24 / AQ24) * AT24 * AW24</t>
  </si>
  <si>
    <t>BA24 = (AR24 / AQ24) * AU24 * AX24</t>
  </si>
  <si>
    <t>BB24 = AY24 + AZ24 + BA24</t>
  </si>
  <si>
    <t>BC24 = AR24 - BB24</t>
  </si>
  <si>
    <t>BD24</t>
  </si>
  <si>
    <t>BE24 = BC24 * BD24</t>
  </si>
  <si>
    <t>AQ25</t>
  </si>
  <si>
    <t>AR25</t>
  </si>
  <si>
    <t>AS25</t>
  </si>
  <si>
    <t>AT25</t>
  </si>
  <si>
    <t>AU25</t>
  </si>
  <si>
    <t>AV25</t>
  </si>
  <si>
    <t>AW25</t>
  </si>
  <si>
    <t>AX25</t>
  </si>
  <si>
    <t>AY25 = (AR25 / AQ25) * AS25 * AV25</t>
  </si>
  <si>
    <t>AZ25 = (AR25 / AQ25) * AT25 * AW25</t>
  </si>
  <si>
    <t>BA25 = (AR25 / AQ25) * AU25 * AX25</t>
  </si>
  <si>
    <t>BB25 = AY25 + AZ25 + BA25</t>
  </si>
  <si>
    <t>BC25 = AR25 - BB25</t>
  </si>
  <si>
    <t>BD25</t>
  </si>
  <si>
    <t>BE25 = BC25 * BD25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</si>
</sst>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0.000"/>
  </numFmts>
  <fonts count="10" x14ac:knownFonts="1">
    <font>
      <sz val="11"/>
      <color theme="1"/>
      <name val="Aptos Narrow"/>
      <family val="2"/>
      <scheme val="minor"/>
    </font>
    <font>
      <sz val="11"/>
      <color theme="1"/>
      <name val="Calibri"/>
      <family val="2"/>
    </font>
    <font>
      <sz val="11"/>
      <color theme="1"/>
      <name val="Arial"/>
      <family val="2"/>
    </font>
    <font>
      <b/>
      <sz val="11"/>
      <color theme="1"/>
      <name val="Arial"/>
      <family val="2"/>
    </font>
    <font>
      <b/>
      <sz val="16"/>
      <color theme="1"/>
      <name val="Arial"/>
      <family val="2"/>
    </font>
    <font>
      <i/>
      <sz val="11"/>
      <color theme="1"/>
      <name val="Arial"/>
      <family val="2"/>
    </font>
    <font>
      <i/>
      <sz val="12"/>
      <color theme="1"/>
      <name val="Arial"/>
      <family val="2"/>
    </font>
    <font>
      <sz val="11"/>
      <color theme="1"/>
      <name val="Aptos Narrow"/>
      <family val="2"/>
      <scheme val="minor"/>
    </font>
    <font>
      <vertAlign val="superscript"/>
      <sz val="12"/>
      <color theme="1"/>
      <name val="Arial"/>
      <family val="2"/>
    </font>
    <font>
      <sz val="12"/>
      <color theme="1"/>
      <name val="Arial"/>
      <family val="2"/>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3" tint="0.89999084444715716"/>
        <bgColor indexed="64"/>
      </patternFill>
    </fill>
  </fills>
  <borders count="15">
    <border>
      <left/>
      <right/>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99847407452621"/>
      </right>
      <top/>
      <bottom style="thin">
        <color theme="0" tint="-0.14999847407452621"/>
      </bottom>
      <diagonal/>
    </border>
    <border>
      <left/>
      <right/>
      <top style="thin">
        <color theme="0" tint="-0.14999847407452621"/>
      </top>
      <bottom/>
      <diagonal/>
    </border>
    <border>
      <left style="thin">
        <color theme="0" tint="-0.14999847407452621"/>
      </left>
      <right/>
      <top style="thin">
        <color theme="0" tint="-0.14999847407452621"/>
      </top>
      <bottom style="thin">
        <color theme="0" tint="-0.14999847407452621"/>
      </bottom>
      <diagonal/>
    </border>
    <border>
      <left/>
      <right/>
      <top style="thin">
        <color theme="0" tint="-0.14999847407452621"/>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
      <left/>
      <right/>
      <top/>
      <bottom style="thin">
        <color auto="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rgb="FFD9D9D9"/>
      </left>
      <right style="thin">
        <color rgb="FFD9D9D9"/>
      </right>
      <top style="thin">
        <color rgb="FFD9D9D9"/>
      </top>
      <bottom/>
      <diagonal/>
    </border>
    <border>
      <left style="thin">
        <color rgb="FFD9D9D9"/>
      </left>
      <right style="thin">
        <color rgb="FFD9D9D9"/>
      </right>
      <top/>
      <bottom/>
      <diagonal/>
    </border>
    <border>
      <left style="thin">
        <color rgb="FFD9D9D9"/>
      </left>
      <right style="thin">
        <color rgb="FFD9D9D9"/>
      </right>
      <top/>
      <bottom style="thin">
        <color rgb="FFD9D9D9"/>
      </bottom>
      <diagonal/>
    </border>
    <border>
      <left style="thin">
        <color rgb="FFD9D9D9"/>
      </left>
      <right style="thin">
        <color rgb="FFD9D9D9"/>
      </right>
      <top style="thin">
        <color rgb="FFD9D9D9"/>
      </top>
      <bottom style="thin">
        <color rgb="FFD9D9D9"/>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top/>
      <bottom style="medium">
        <color auto="1"/>
      </bottom>
      <diagonal/>
    </border>
  </borders>
  <cellStyleXfs count="3">
    <xf numFmtId="0" fontId="0" fillId="0" borderId="0"/>
    <xf numFmtId="0" fontId="1" fillId="0" borderId="0"/>
    <xf numFmtId="9" fontId="7" fillId="0" borderId="0" applyFont="0" applyFill="0" applyBorder="0" applyAlignment="0" applyProtection="0"/>
  </cellStyleXfs>
  <cellXfs count="59">
    <xf numFmtId="0" fontId="0" fillId="0" borderId="0" xfId="0"/>
    <xf numFmtId="0" fontId="2" fillId="2" borderId="0" xfId="0" applyFont="1" applyFill="1" applyAlignment="1">
      <alignment horizontal="center" vertical="center"/>
    </xf>
    <xf numFmtId="0" fontId="3" fillId="2" borderId="0" xfId="0" applyFont="1" applyFill="1" applyAlignment="1">
      <alignment horizontal="left" vertical="center"/>
    </xf>
    <xf numFmtId="0" fontId="2" fillId="2" borderId="0" xfId="0" applyFont="1" applyFill="1" applyAlignment="1">
      <alignment horizontal="center" vertical="center" wrapText="1"/>
    </xf>
    <xf numFmtId="0" fontId="3" fillId="2" borderId="2" xfId="0" applyFont="1" applyFill="1" applyBorder="1" applyAlignment="1">
      <alignment horizontal="center" wrapText="1"/>
    </xf>
    <xf numFmtId="0" fontId="3" fillId="2" borderId="1" xfId="0" applyFont="1" applyFill="1" applyBorder="1" applyAlignment="1">
      <alignment horizontal="center" wrapText="1"/>
    </xf>
    <xf numFmtId="0" fontId="2" fillId="2" borderId="1" xfId="0" applyFont="1" applyFill="1" applyBorder="1" applyAlignment="1">
      <alignment horizontal="center" vertical="center"/>
    </xf>
    <xf numFmtId="0" fontId="2" fillId="2" borderId="1" xfId="0" applyFont="1" applyFill="1" applyBorder="1" applyAlignment="1">
      <alignment horizontal="left" vertical="center"/>
    </xf>
    <xf numFmtId="164" fontId="2" fillId="2" borderId="1" xfId="0" applyNumberFormat="1" applyFont="1" applyFill="1" applyBorder="1" applyAlignment="1">
      <alignment horizontal="center" vertical="center"/>
    </xf>
    <xf numFmtId="164" fontId="2" fillId="2" borderId="1" xfId="0" applyNumberFormat="1" applyFont="1" applyFill="1" applyBorder="1" applyAlignment="1">
      <alignment horizontal="center" vertical="center" wrapText="1"/>
    </xf>
    <xf numFmtId="0" fontId="3" fillId="0" borderId="1" xfId="0" applyFont="1" applyBorder="1" applyAlignment="1">
      <alignment horizontal="center" wrapText="1"/>
    </xf>
    <xf numFmtId="0" fontId="2" fillId="0" borderId="0" xfId="0" applyFont="1" applyAlignment="1">
      <alignment vertical="center"/>
    </xf>
    <xf numFmtId="0" fontId="2" fillId="0" borderId="0" xfId="1" applyFont="1" applyAlignment="1">
      <alignment horizontal="center" vertical="center"/>
    </xf>
    <xf numFmtId="0" fontId="2" fillId="0" borderId="0" xfId="1" applyFont="1" applyAlignment="1">
      <alignment horizontal="left"/>
    </xf>
    <xf numFmtId="0" fontId="3" fillId="0" borderId="7" xfId="1" applyFont="1" applyBorder="1" applyAlignment="1">
      <alignment horizontal="left"/>
    </xf>
    <xf numFmtId="0" fontId="2" fillId="0" borderId="7" xfId="1" applyFont="1" applyBorder="1" applyAlignment="1">
      <alignment horizontal="center" vertical="center"/>
    </xf>
    <xf numFmtId="0" fontId="2" fillId="0" borderId="7" xfId="1" applyFont="1" applyBorder="1" applyAlignment="1">
      <alignment horizontal="left"/>
    </xf>
    <xf numFmtId="0" fontId="2" fillId="0" borderId="0" xfId="1" applyFont="1" applyAlignment="1">
      <alignment horizontal="justify"/>
    </xf>
    <xf numFmtId="0" fontId="2" fillId="0" borderId="8" xfId="1" applyFont="1" applyBorder="1"/>
    <xf numFmtId="0" fontId="2" fillId="0" borderId="8" xfId="1" applyFont="1" applyBorder="1" applyAlignment="1">
      <alignment horizontal="center" vertical="center"/>
    </xf>
    <xf numFmtId="0" fontId="2" fillId="0" borderId="12" xfId="1" applyFont="1" applyBorder="1" applyAlignment="1">
      <alignment horizontal="center" vertical="center"/>
    </xf>
    <xf numFmtId="0" fontId="2" fillId="0" borderId="0" xfId="0" applyFont="1"/>
    <xf numFmtId="0" fontId="3" fillId="0" borderId="13" xfId="0" applyFont="1" applyBorder="1" applyAlignment="1">
      <alignment vertical="top"/>
    </xf>
    <xf numFmtId="0" fontId="2" fillId="0" borderId="13" xfId="0" applyFont="1" applyBorder="1" applyAlignment="1">
      <alignment vertical="top"/>
    </xf>
    <xf numFmtId="0" fontId="2" fillId="0" borderId="13" xfId="0" applyFont="1" applyBorder="1" applyAlignment="1">
      <alignment vertical="top" wrapText="1"/>
    </xf>
    <xf numFmtId="0" fontId="3" fillId="2" borderId="0" xfId="0" applyFont="1" applyFill="1" applyAlignment="1">
      <alignment vertical="center"/>
    </xf>
    <xf numFmtId="2" fontId="2" fillId="2" borderId="1" xfId="0" applyNumberFormat="1" applyFont="1" applyFill="1" applyBorder="1" applyAlignment="1">
      <alignment horizontal="center" vertical="center"/>
    </xf>
    <xf numFmtId="9" fontId="2" fillId="2" borderId="1" xfId="2" applyFont="1" applyFill="1" applyBorder="1" applyAlignment="1">
      <alignment horizontal="center" vertical="center"/>
    </xf>
    <xf numFmtId="0" fontId="3" fillId="0" borderId="14" xfId="1" applyFont="1" applyBorder="1" applyAlignment="1">
      <alignment horizontal="left"/>
    </xf>
    <xf numFmtId="0" fontId="2" fillId="0" borderId="14" xfId="1" applyFont="1" applyBorder="1" applyAlignment="1">
      <alignment horizontal="left"/>
    </xf>
    <xf numFmtId="165" fontId="2" fillId="0" borderId="12" xfId="1" applyNumberFormat="1" applyFont="1" applyBorder="1" applyAlignment="1">
      <alignment horizontal="center" vertical="center"/>
    </xf>
    <xf numFmtId="164" fontId="2" fillId="0" borderId="12" xfId="1" applyNumberFormat="1" applyFont="1" applyBorder="1" applyAlignment="1">
      <alignment horizontal="center" vertical="center"/>
    </xf>
    <xf numFmtId="164" fontId="2" fillId="0" borderId="8" xfId="1" applyNumberFormat="1" applyFont="1" applyBorder="1" applyAlignment="1">
      <alignment horizontal="center" vertical="center"/>
    </xf>
    <xf numFmtId="0" fontId="6" fillId="2" borderId="3" xfId="0" applyFont="1" applyFill="1" applyBorder="1" applyAlignment="1">
      <alignment horizontal="left" vertical="top" wrapText="1"/>
    </xf>
    <xf numFmtId="2" fontId="2" fillId="2" borderId="1" xfId="0" applyNumberFormat="1" applyFont="1" applyFill="1" applyBorder="1" applyAlignment="1">
      <alignment horizontal="left" vertical="center"/>
    </xf>
    <xf numFmtId="0" fontId="2" fillId="2" borderId="0" xfId="0" applyFont="1" applyFill="1" applyAlignment="1">
      <alignment horizontal="center"/>
    </xf>
    <xf numFmtId="0" fontId="3" fillId="2" borderId="2" xfId="0" applyFont="1" applyFill="1" applyBorder="1" applyAlignment="1">
      <alignment horizontal="left" wrapText="1"/>
    </xf>
    <xf numFmtId="9" fontId="2" fillId="2" borderId="1" xfId="0" applyNumberFormat="1" applyFont="1" applyFill="1" applyBorder="1" applyAlignment="1">
      <alignment horizontal="center" vertical="center" wrapText="1"/>
    </xf>
    <xf numFmtId="0" fontId="3" fillId="2" borderId="0" xfId="0" applyFont="1" applyFill="1" applyAlignment="1">
      <alignment horizontal="center" vertical="center"/>
    </xf>
    <xf numFmtId="0" fontId="3" fillId="2" borderId="4" xfId="0" applyFont="1" applyFill="1" applyBorder="1" applyAlignment="1">
      <alignment horizontal="left" vertical="center" wrapText="1"/>
    </xf>
    <xf numFmtId="0" fontId="3" fillId="2" borderId="5" xfId="0" applyFont="1" applyFill="1" applyBorder="1" applyAlignment="1">
      <alignment horizontal="left" vertical="center" wrapText="1"/>
    </xf>
    <xf numFmtId="0" fontId="3" fillId="2" borderId="6" xfId="0" applyFont="1" applyFill="1" applyBorder="1" applyAlignment="1">
      <alignment horizontal="left" vertical="center" wrapText="1"/>
    </xf>
    <xf numFmtId="0" fontId="4" fillId="3" borderId="4" xfId="0" applyFont="1" applyFill="1" applyBorder="1" applyAlignment="1">
      <alignment horizontal="left" vertical="center"/>
    </xf>
    <xf numFmtId="0" fontId="4" fillId="3" borderId="5" xfId="0" applyFont="1" applyFill="1" applyBorder="1" applyAlignment="1">
      <alignment horizontal="left" vertical="center"/>
    </xf>
    <xf numFmtId="0" fontId="4" fillId="3" borderId="6" xfId="0" applyFont="1" applyFill="1" applyBorder="1" applyAlignment="1">
      <alignment horizontal="left" vertical="center"/>
    </xf>
    <xf numFmtId="164" fontId="4" fillId="3" borderId="5" xfId="0" applyNumberFormat="1" applyFont="1" applyFill="1" applyBorder="1" applyAlignment="1">
      <alignment horizontal="center" vertical="center"/>
    </xf>
    <xf numFmtId="164" fontId="4" fillId="4" borderId="5" xfId="0" applyNumberFormat="1" applyFont="1" applyFill="1" applyBorder="1" applyAlignment="1">
      <alignment horizontal="center" vertical="center"/>
    </xf>
    <xf numFmtId="164" fontId="4" fillId="4" borderId="6" xfId="0" applyNumberFormat="1" applyFont="1" applyFill="1" applyBorder="1" applyAlignment="1">
      <alignment horizontal="center" vertical="center"/>
    </xf>
    <xf numFmtId="0" fontId="6" fillId="2" borderId="3" xfId="0" applyFont="1" applyFill="1" applyBorder="1" applyAlignment="1">
      <alignment horizontal="left" vertical="top" wrapText="1"/>
    </xf>
    <xf numFmtId="0" fontId="3" fillId="2" borderId="9" xfId="1" applyFont="1" applyFill="1" applyBorder="1" applyAlignment="1">
      <alignment horizontal="center" vertical="center" wrapText="1"/>
    </xf>
    <xf numFmtId="0" fontId="3" fillId="2" borderId="10" xfId="1" applyFont="1" applyFill="1" applyBorder="1" applyAlignment="1">
      <alignment horizontal="center" vertical="center" wrapText="1"/>
    </xf>
    <xf numFmtId="0" fontId="3" fillId="2" borderId="11" xfId="1" applyFont="1" applyFill="1" applyBorder="1" applyAlignment="1">
      <alignment horizontal="center" vertical="center" wrapText="1"/>
    </xf>
    <xf numFmtId="0" fontId="3" fillId="0" borderId="9" xfId="1" applyFont="1" applyBorder="1" applyAlignment="1">
      <alignment horizontal="center" vertical="center" wrapText="1"/>
    </xf>
    <xf numFmtId="0" fontId="3" fillId="0" borderId="10" xfId="1" applyFont="1" applyBorder="1" applyAlignment="1">
      <alignment horizontal="center" vertical="center" wrapText="1"/>
    </xf>
    <xf numFmtId="0" fontId="3" fillId="0" borderId="11" xfId="1" applyFont="1" applyBorder="1" applyAlignment="1">
      <alignment horizontal="center" vertical="center" wrapText="1"/>
    </xf>
    <xf numFmtId="0" fontId="5" fillId="0" borderId="0" xfId="1" applyFont="1" applyAlignment="1">
      <alignment horizontal="justify" vertical="top" wrapText="1"/>
    </xf>
    <xf numFmtId="0" fontId="2" fillId="0" borderId="0" xfId="1" applyFont="1" applyAlignment="1">
      <alignment horizontal="justify" vertical="top" wrapText="1"/>
    </xf>
    <xf numFmtId="0" fontId="2" fillId="0" borderId="0" xfId="1" applyFont="1" applyAlignment="1">
      <alignment horizontal="left" vertical="top" wrapText="1"/>
    </xf>
    <xf numFmtId="0" fontId="3" fillId="2" borderId="0" xfId="0" applyFont="1" applyFill="1" applyAlignment="1">
      <alignment horizontal="center" vertical="center" wrapText="1"/>
    </xf>
  </cellXfs>
  <cellStyles count="3">
    <cellStyle name="Normal" xfId="0" builtinId="0"/>
    <cellStyle name="Normal 2" xfId="1" xr:uid="{531CC94A-A1EB-4F35-BC11-E9A0537432BA}"/>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B8FFE-F793-4879-8067-70DCB6FC3FCD}">
  <dimension ref="A1:C9"/>
  <sheetViews>
    <sheetView showGridLines="0" view="pageLayout" zoomScaleNormal="100" workbookViewId="0">
      <selection sqref="A1:C1"/>
    </sheetView>
  </sheetViews>
  <sheetFormatPr defaultColWidth="9.28515625" defaultRowHeight="14.25" x14ac:dyDescent="0.2"/>
  <cols>
    <col min="1" max="1" width="3.28515625" style="21" customWidth="1"/>
    <col min="2" max="2" width="22" style="21" customWidth="1"/>
    <col min="3" max="3" width="95.28515625" style="21" customWidth="1"/>
    <col min="4" max="4" width="30.28515625" style="21" customWidth="1"/>
    <col min="5" max="16384" width="9.28515625" style="21"/>
  </cols>
  <sheetData>
    <row r="1" spans="1:3" s="1" customFormat="1" ht="15" x14ac:dyDescent="0.25">
      <c r="A1" s="38" t="s">
        <v>220</v>
      </c>
      <c r="B1" s="38"/>
      <c r="C1" s="38"/>
    </row>
    <row r="2" spans="1:3" s="1" customFormat="1" ht="15" x14ac:dyDescent="0.25">
      <c r="A2" s="38" t="s">
        <v>218</v>
      </c>
      <c r="B2" s="38"/>
      <c r="C2" s="38"/>
    </row>
    <row r="3" spans="1:3" s="1" customFormat="1" ht="15" x14ac:dyDescent="0.25">
      <c r="A3" s="38" t="s">
        <v>219</v>
      </c>
      <c r="B3" s="38"/>
      <c r="C3" s="38"/>
    </row>
    <row r="4" spans="1:3" s="1" customFormat="1" ht="15" x14ac:dyDescent="0.25">
      <c r="A4" s="38" t="s">
        <v>225</v>
      </c>
      <c r="B4" s="38"/>
      <c r="C4" s="38"/>
    </row>
    <row r="5" spans="1:3" s="11" customFormat="1" ht="15" x14ac:dyDescent="0.25">
      <c r="A5" s="38" t="s">
        <v>221</v>
      </c>
      <c r="B5" s="38"/>
      <c r="C5" s="38"/>
    </row>
    <row r="7" spans="1:3" ht="15" x14ac:dyDescent="0.2">
      <c r="B7" s="22" t="s">
        <v>0</v>
      </c>
      <c r="C7" s="22" t="s">
        <v>1</v>
      </c>
    </row>
    <row r="8" spans="1:3" ht="71.25" x14ac:dyDescent="0.2">
      <c r="B8" s="23" t="s">
        <v>2</v>
      </c>
      <c r="C8" s="24" t="s">
        <v>3</v>
      </c>
    </row>
    <row r="9" spans="1:3" ht="228" x14ac:dyDescent="0.2">
      <c r="B9" s="23" t="s">
        <v>4</v>
      </c>
      <c r="C9" s="24" t="s">
        <v>5</v>
      </c>
    </row>
  </sheetData>
  <mergeCells count="5">
    <mergeCell ref="A1:C1"/>
    <mergeCell ref="A2:C2"/>
    <mergeCell ref="A3:C3"/>
    <mergeCell ref="A4:C4"/>
    <mergeCell ref="A5:C5"/>
  </mergeCells>
  <pageMargins left="0.7" right="0.7" top="0.75" bottom="0.75" header="0.3" footer="0.3"/>
  <pageSetup scale="7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970F6A-1A7A-4EB9-8FE8-C14A7F9970BA}">
  <dimension ref="A1:BC93"/>
  <sheetViews>
    <sheetView showGridLines="0" tabSelected="1" view="pageBreakPreview" topLeftCell="B14" zoomScaleNormal="100" zoomScaleSheetLayoutView="100" workbookViewId="0">
      <selection activeCell="B47" sqref="B47:R47"/>
    </sheetView>
  </sheetViews>
  <sheetFormatPr defaultColWidth="9.28515625" defaultRowHeight="14.25" x14ac:dyDescent="0.25"/>
  <cols>
    <col min="1" max="1" width="9.28515625" style="1"/>
    <col min="2" max="2" width="23.7109375" style="1" customWidth="1"/>
    <col min="3" max="11" width="22" style="1" customWidth="1"/>
    <col min="12" max="12" width="36.7109375" style="1" bestFit="1" customWidth="1"/>
    <col min="13" max="13" width="36.5703125" style="1" bestFit="1" customWidth="1"/>
    <col min="14" max="14" width="36.7109375" style="1" bestFit="1" customWidth="1"/>
    <col min="15" max="15" width="28.5703125" style="1" bestFit="1" customWidth="1"/>
    <col min="16" max="16" width="21.7109375" style="1" bestFit="1" customWidth="1"/>
    <col min="17" max="18" width="24.85546875" style="1" customWidth="1"/>
    <col min="19" max="19" width="5.7109375" style="1" customWidth="1"/>
    <col min="20" max="20" width="23.7109375" style="1" customWidth="1"/>
    <col min="21" max="29" width="22" style="1" customWidth="1"/>
    <col min="30" max="30" width="40.28515625" style="1" bestFit="1" customWidth="1"/>
    <col min="31" max="31" width="51.28515625" style="1" customWidth="1"/>
    <col min="32" max="32" width="40.28515625" style="1" bestFit="1" customWidth="1"/>
    <col min="33" max="33" width="28.5703125" style="1" bestFit="1" customWidth="1"/>
    <col min="34" max="34" width="26.7109375" style="1" bestFit="1" customWidth="1"/>
    <col min="35" max="36" width="24.85546875" style="1" customWidth="1"/>
    <col min="37" max="37" width="9.28515625" style="1"/>
    <col min="38" max="38" width="23.7109375" style="1" bestFit="1" customWidth="1"/>
    <col min="39" max="47" width="22" style="1" customWidth="1"/>
    <col min="48" max="48" width="40.28515625" style="1" bestFit="1" customWidth="1"/>
    <col min="49" max="49" width="40.140625" style="1" bestFit="1" customWidth="1"/>
    <col min="50" max="50" width="42.42578125" style="1" customWidth="1"/>
    <col min="51" max="52" width="33.28515625" style="1" customWidth="1"/>
    <col min="53" max="54" width="24.85546875" style="1" customWidth="1"/>
    <col min="55" max="16384" width="9.28515625" style="1"/>
  </cols>
  <sheetData>
    <row r="1" spans="1:55" ht="15" x14ac:dyDescent="0.25">
      <c r="A1" s="38" t="s">
        <v>220</v>
      </c>
      <c r="B1" s="38"/>
      <c r="C1" s="38"/>
      <c r="D1" s="38"/>
      <c r="E1" s="38"/>
      <c r="F1" s="38"/>
      <c r="G1" s="38"/>
      <c r="H1" s="38"/>
      <c r="I1" s="38"/>
      <c r="J1" s="38"/>
      <c r="K1" s="38"/>
      <c r="L1" s="38"/>
      <c r="M1" s="38"/>
      <c r="N1" s="38"/>
      <c r="O1" s="38"/>
      <c r="P1" s="38"/>
      <c r="Q1" s="38"/>
      <c r="R1" s="38"/>
      <c r="T1" s="38" t="s">
        <v>220</v>
      </c>
      <c r="U1" s="38"/>
      <c r="V1" s="38"/>
      <c r="W1" s="38"/>
      <c r="X1" s="38"/>
      <c r="Y1" s="38"/>
      <c r="Z1" s="38"/>
      <c r="AA1" s="38"/>
      <c r="AB1" s="38"/>
      <c r="AC1" s="38"/>
      <c r="AD1" s="38"/>
      <c r="AE1" s="38"/>
      <c r="AF1" s="38"/>
      <c r="AG1" s="38"/>
      <c r="AH1" s="38"/>
      <c r="AI1" s="38"/>
      <c r="AJ1" s="38"/>
      <c r="AK1" s="38"/>
      <c r="AL1" s="38" t="s">
        <v>220</v>
      </c>
      <c r="AM1" s="38"/>
      <c r="AN1" s="38"/>
      <c r="AO1" s="38"/>
      <c r="AP1" s="38"/>
      <c r="AQ1" s="38"/>
      <c r="AR1" s="38"/>
      <c r="AS1" s="38"/>
      <c r="AT1" s="38"/>
      <c r="AU1" s="38"/>
      <c r="AV1" s="38"/>
      <c r="AW1" s="38"/>
      <c r="AX1" s="38"/>
      <c r="AY1" s="38"/>
      <c r="AZ1" s="38"/>
      <c r="BA1" s="38"/>
      <c r="BB1" s="38"/>
      <c r="BC1" s="38"/>
    </row>
    <row r="2" spans="1:55" ht="15" x14ac:dyDescent="0.25">
      <c r="A2" s="38" t="s">
        <v>218</v>
      </c>
      <c r="B2" s="38"/>
      <c r="C2" s="38"/>
      <c r="D2" s="38"/>
      <c r="E2" s="38"/>
      <c r="F2" s="38"/>
      <c r="G2" s="38"/>
      <c r="H2" s="38"/>
      <c r="I2" s="38"/>
      <c r="J2" s="38"/>
      <c r="K2" s="38"/>
      <c r="L2" s="38"/>
      <c r="M2" s="38"/>
      <c r="N2" s="38"/>
      <c r="O2" s="38"/>
      <c r="P2" s="38"/>
      <c r="Q2" s="38"/>
      <c r="R2" s="38"/>
      <c r="T2" s="38" t="s">
        <v>218</v>
      </c>
      <c r="U2" s="38"/>
      <c r="V2" s="38"/>
      <c r="W2" s="38"/>
      <c r="X2" s="38"/>
      <c r="Y2" s="38"/>
      <c r="Z2" s="38"/>
      <c r="AA2" s="38"/>
      <c r="AB2" s="38"/>
      <c r="AC2" s="38"/>
      <c r="AD2" s="38"/>
      <c r="AE2" s="38"/>
      <c r="AF2" s="38"/>
      <c r="AG2" s="38"/>
      <c r="AH2" s="38"/>
      <c r="AI2" s="38"/>
      <c r="AJ2" s="38"/>
      <c r="AK2" s="38"/>
      <c r="AL2" s="38" t="s">
        <v>218</v>
      </c>
      <c r="AM2" s="38"/>
      <c r="AN2" s="38"/>
      <c r="AO2" s="38"/>
      <c r="AP2" s="38"/>
      <c r="AQ2" s="38"/>
      <c r="AR2" s="38"/>
      <c r="AS2" s="38"/>
      <c r="AT2" s="38"/>
      <c r="AU2" s="38"/>
      <c r="AV2" s="38"/>
      <c r="AW2" s="38"/>
      <c r="AX2" s="38"/>
      <c r="AY2" s="38"/>
      <c r="AZ2" s="38"/>
      <c r="BA2" s="38"/>
      <c r="BB2" s="38"/>
      <c r="BC2" s="38"/>
    </row>
    <row r="3" spans="1:55" ht="15" x14ac:dyDescent="0.25">
      <c r="A3" s="38" t="s">
        <v>219</v>
      </c>
      <c r="B3" s="38"/>
      <c r="C3" s="38"/>
      <c r="D3" s="38"/>
      <c r="E3" s="38"/>
      <c r="F3" s="38"/>
      <c r="G3" s="38"/>
      <c r="H3" s="38"/>
      <c r="I3" s="38"/>
      <c r="J3" s="38"/>
      <c r="K3" s="38"/>
      <c r="L3" s="38"/>
      <c r="M3" s="38"/>
      <c r="N3" s="38"/>
      <c r="O3" s="38"/>
      <c r="P3" s="38"/>
      <c r="Q3" s="38"/>
      <c r="R3" s="38"/>
      <c r="T3" s="38" t="s">
        <v>219</v>
      </c>
      <c r="U3" s="38"/>
      <c r="V3" s="38"/>
      <c r="W3" s="38"/>
      <c r="X3" s="38"/>
      <c r="Y3" s="38"/>
      <c r="Z3" s="38"/>
      <c r="AA3" s="38"/>
      <c r="AB3" s="38"/>
      <c r="AC3" s="38"/>
      <c r="AD3" s="38"/>
      <c r="AE3" s="38"/>
      <c r="AF3" s="38"/>
      <c r="AG3" s="38"/>
      <c r="AH3" s="38"/>
      <c r="AI3" s="38"/>
      <c r="AJ3" s="38"/>
      <c r="AK3" s="38"/>
      <c r="AL3" s="38" t="s">
        <v>219</v>
      </c>
      <c r="AM3" s="38"/>
      <c r="AN3" s="38"/>
      <c r="AO3" s="38"/>
      <c r="AP3" s="38"/>
      <c r="AQ3" s="38"/>
      <c r="AR3" s="38"/>
      <c r="AS3" s="38"/>
      <c r="AT3" s="38"/>
      <c r="AU3" s="38"/>
      <c r="AV3" s="38"/>
      <c r="AW3" s="38"/>
      <c r="AX3" s="38"/>
      <c r="AY3" s="38"/>
      <c r="AZ3" s="38"/>
      <c r="BA3" s="38"/>
      <c r="BB3" s="38"/>
      <c r="BC3" s="38"/>
    </row>
    <row r="4" spans="1:55" ht="15" x14ac:dyDescent="0.25">
      <c r="A4" s="38" t="s">
        <v>225</v>
      </c>
      <c r="B4" s="38"/>
      <c r="C4" s="38"/>
      <c r="D4" s="38"/>
      <c r="E4" s="38"/>
      <c r="F4" s="38"/>
      <c r="G4" s="38"/>
      <c r="H4" s="38"/>
      <c r="I4" s="38"/>
      <c r="J4" s="38"/>
      <c r="K4" s="38"/>
      <c r="L4" s="38"/>
      <c r="M4" s="38"/>
      <c r="N4" s="38"/>
      <c r="O4" s="38"/>
      <c r="P4" s="38"/>
      <c r="Q4" s="38"/>
      <c r="R4" s="38"/>
      <c r="T4" s="38" t="s">
        <v>225</v>
      </c>
      <c r="U4" s="38"/>
      <c r="V4" s="38"/>
      <c r="W4" s="38"/>
      <c r="X4" s="38"/>
      <c r="Y4" s="38"/>
      <c r="Z4" s="38"/>
      <c r="AA4" s="38"/>
      <c r="AB4" s="38"/>
      <c r="AC4" s="38"/>
      <c r="AD4" s="38"/>
      <c r="AE4" s="38"/>
      <c r="AF4" s="38"/>
      <c r="AG4" s="38"/>
      <c r="AH4" s="38"/>
      <c r="AI4" s="38"/>
      <c r="AJ4" s="38"/>
      <c r="AK4" s="38"/>
      <c r="AL4" s="38" t="s">
        <v>225</v>
      </c>
      <c r="AM4" s="38"/>
      <c r="AN4" s="38"/>
      <c r="AO4" s="38"/>
      <c r="AP4" s="38"/>
      <c r="AQ4" s="38"/>
      <c r="AR4" s="38"/>
      <c r="AS4" s="38"/>
      <c r="AT4" s="38"/>
      <c r="AU4" s="38"/>
      <c r="AV4" s="38"/>
      <c r="AW4" s="38"/>
      <c r="AX4" s="38"/>
      <c r="AY4" s="38"/>
      <c r="AZ4" s="38"/>
      <c r="BA4" s="38"/>
      <c r="BB4" s="38"/>
      <c r="BC4" s="38"/>
    </row>
    <row r="5" spans="1:55" ht="15" x14ac:dyDescent="0.25">
      <c r="A5" s="38" t="s">
        <v>222</v>
      </c>
      <c r="B5" s="38"/>
      <c r="C5" s="38"/>
      <c r="D5" s="38"/>
      <c r="E5" s="38"/>
      <c r="F5" s="38"/>
      <c r="G5" s="38"/>
      <c r="H5" s="38"/>
      <c r="I5" s="38"/>
      <c r="J5" s="38"/>
      <c r="K5" s="38"/>
      <c r="L5" s="38"/>
      <c r="M5" s="38"/>
      <c r="N5" s="38"/>
      <c r="O5" s="38"/>
      <c r="P5" s="38"/>
      <c r="Q5" s="38"/>
      <c r="R5" s="38"/>
      <c r="T5" s="38" t="s">
        <v>222</v>
      </c>
      <c r="U5" s="38"/>
      <c r="V5" s="38"/>
      <c r="W5" s="38"/>
      <c r="X5" s="38"/>
      <c r="Y5" s="38"/>
      <c r="Z5" s="38"/>
      <c r="AA5" s="38"/>
      <c r="AB5" s="38"/>
      <c r="AC5" s="38"/>
      <c r="AD5" s="38"/>
      <c r="AE5" s="38"/>
      <c r="AF5" s="38"/>
      <c r="AG5" s="38"/>
      <c r="AH5" s="38"/>
      <c r="AI5" s="38"/>
      <c r="AJ5" s="38"/>
      <c r="AK5" s="38"/>
      <c r="AL5" s="38" t="s">
        <v>222</v>
      </c>
      <c r="AM5" s="38"/>
      <c r="AN5" s="38"/>
      <c r="AO5" s="38"/>
      <c r="AP5" s="38"/>
      <c r="AQ5" s="38"/>
      <c r="AR5" s="38"/>
      <c r="AS5" s="38"/>
      <c r="AT5" s="38"/>
      <c r="AU5" s="38"/>
      <c r="AV5" s="38"/>
      <c r="AW5" s="38"/>
      <c r="AX5" s="38"/>
      <c r="AY5" s="38"/>
      <c r="AZ5" s="38"/>
      <c r="BA5" s="38"/>
      <c r="BB5" s="38"/>
      <c r="BC5" s="38"/>
    </row>
    <row r="8" spans="1:55" ht="15" x14ac:dyDescent="0.25">
      <c r="B8" s="39" t="s">
        <v>224</v>
      </c>
      <c r="C8" s="40"/>
      <c r="D8" s="40"/>
      <c r="E8" s="40"/>
      <c r="F8" s="40"/>
      <c r="G8" s="40"/>
      <c r="H8" s="40"/>
      <c r="I8" s="40"/>
      <c r="J8" s="40"/>
      <c r="K8" s="40"/>
      <c r="L8" s="40"/>
      <c r="M8" s="40"/>
      <c r="N8" s="40"/>
      <c r="O8" s="40"/>
      <c r="P8" s="40"/>
      <c r="Q8" s="40"/>
      <c r="R8" s="41"/>
    </row>
    <row r="10" spans="1:55" ht="15" x14ac:dyDescent="0.25">
      <c r="B10" s="2" t="s">
        <v>6</v>
      </c>
    </row>
    <row r="11" spans="1:55" ht="15" x14ac:dyDescent="0.25">
      <c r="B11" s="2" t="s">
        <v>7</v>
      </c>
    </row>
    <row r="12" spans="1:55" ht="21.75" customHeight="1" x14ac:dyDescent="0.25"/>
    <row r="13" spans="1:55" ht="20.25" x14ac:dyDescent="0.25">
      <c r="B13" s="42" t="s">
        <v>235</v>
      </c>
      <c r="C13" s="43"/>
      <c r="D13" s="44"/>
      <c r="E13" s="45" t="s">
        <v>8</v>
      </c>
      <c r="F13" s="45"/>
      <c r="G13" s="45"/>
      <c r="H13" s="45"/>
      <c r="I13" s="45"/>
      <c r="J13" s="45"/>
      <c r="K13" s="45"/>
      <c r="L13" s="45"/>
      <c r="M13" s="45"/>
      <c r="N13" s="45"/>
      <c r="O13" s="45"/>
      <c r="P13" s="45"/>
      <c r="Q13" s="46" t="s">
        <v>9</v>
      </c>
      <c r="R13" s="47"/>
      <c r="T13" s="42" t="s">
        <v>138</v>
      </c>
      <c r="U13" s="43"/>
      <c r="V13" s="44"/>
      <c r="W13" s="45" t="s">
        <v>8</v>
      </c>
      <c r="X13" s="45"/>
      <c r="Y13" s="45"/>
      <c r="Z13" s="45"/>
      <c r="AA13" s="45"/>
      <c r="AB13" s="45"/>
      <c r="AC13" s="45"/>
      <c r="AD13" s="45"/>
      <c r="AE13" s="45"/>
      <c r="AF13" s="45"/>
      <c r="AG13" s="45"/>
      <c r="AH13" s="45"/>
      <c r="AI13" s="46" t="s">
        <v>9</v>
      </c>
      <c r="AJ13" s="47"/>
      <c r="AL13" s="42" t="s">
        <v>137</v>
      </c>
      <c r="AM13" s="43"/>
      <c r="AN13" s="44"/>
      <c r="AO13" s="45" t="s">
        <v>8</v>
      </c>
      <c r="AP13" s="45"/>
      <c r="AQ13" s="45"/>
      <c r="AR13" s="45"/>
      <c r="AS13" s="45"/>
      <c r="AT13" s="45"/>
      <c r="AU13" s="45"/>
      <c r="AV13" s="45"/>
      <c r="AW13" s="45"/>
      <c r="AX13" s="45"/>
      <c r="AY13" s="45"/>
      <c r="AZ13" s="45"/>
      <c r="BA13" s="46" t="s">
        <v>9</v>
      </c>
      <c r="BB13" s="47"/>
    </row>
    <row r="14" spans="1:55" s="35" customFormat="1" ht="75" x14ac:dyDescent="0.25">
      <c r="B14" s="4" t="s">
        <v>238</v>
      </c>
      <c r="C14" s="4" t="s">
        <v>239</v>
      </c>
      <c r="D14" s="4" t="s">
        <v>240</v>
      </c>
      <c r="E14" s="5" t="s">
        <v>241</v>
      </c>
      <c r="F14" s="5" t="s">
        <v>242</v>
      </c>
      <c r="G14" s="5" t="s">
        <v>243</v>
      </c>
      <c r="H14" s="5" t="s">
        <v>244</v>
      </c>
      <c r="I14" s="5" t="s">
        <v>245</v>
      </c>
      <c r="J14" s="5" t="s">
        <v>246</v>
      </c>
      <c r="K14" s="5" t="s">
        <v>247</v>
      </c>
      <c r="L14" s="5" t="s">
        <v>248</v>
      </c>
      <c r="M14" s="5" t="s">
        <v>249</v>
      </c>
      <c r="N14" s="5" t="s">
        <v>250</v>
      </c>
      <c r="O14" s="5" t="s">
        <v>251</v>
      </c>
      <c r="P14" s="5" t="s">
        <v>252</v>
      </c>
      <c r="Q14" s="5" t="s">
        <v>253</v>
      </c>
      <c r="R14" s="5" t="s">
        <v>10</v>
      </c>
      <c r="T14" s="4" t="s">
        <v>254</v>
      </c>
      <c r="U14" s="4" t="s">
        <v>255</v>
      </c>
      <c r="V14" s="4" t="s">
        <v>256</v>
      </c>
      <c r="W14" s="10" t="s">
        <v>257</v>
      </c>
      <c r="X14" s="5" t="s">
        <v>258</v>
      </c>
      <c r="Y14" s="5" t="s">
        <v>259</v>
      </c>
      <c r="Z14" s="5" t="s">
        <v>260</v>
      </c>
      <c r="AA14" s="10" t="s">
        <v>261</v>
      </c>
      <c r="AB14" s="10" t="s">
        <v>262</v>
      </c>
      <c r="AC14" s="10" t="s">
        <v>263</v>
      </c>
      <c r="AD14" s="10" t="s">
        <v>264</v>
      </c>
      <c r="AE14" s="10" t="s">
        <v>265</v>
      </c>
      <c r="AF14" s="10" t="s">
        <v>266</v>
      </c>
      <c r="AG14" s="10" t="s">
        <v>267</v>
      </c>
      <c r="AH14" s="10" t="s">
        <v>268</v>
      </c>
      <c r="AI14" s="10" t="s">
        <v>269</v>
      </c>
      <c r="AJ14" s="10" t="s">
        <v>270</v>
      </c>
      <c r="AL14" s="36" t="s">
        <v>271</v>
      </c>
      <c r="AM14" s="36" t="s">
        <v>272</v>
      </c>
      <c r="AN14" s="4" t="s">
        <v>273</v>
      </c>
      <c r="AO14" s="5" t="s">
        <v>274</v>
      </c>
      <c r="AP14" s="5" t="s">
        <v>275</v>
      </c>
      <c r="AQ14" s="5" t="s">
        <v>276</v>
      </c>
      <c r="AR14" s="5" t="s">
        <v>277</v>
      </c>
      <c r="AS14" s="5" t="s">
        <v>278</v>
      </c>
      <c r="AT14" s="5" t="s">
        <v>279</v>
      </c>
      <c r="AU14" s="5" t="s">
        <v>280</v>
      </c>
      <c r="AV14" s="5" t="s">
        <v>281</v>
      </c>
      <c r="AW14" s="5" t="s">
        <v>282</v>
      </c>
      <c r="AX14" s="5" t="s">
        <v>283</v>
      </c>
      <c r="AY14" s="5" t="s">
        <v>284</v>
      </c>
      <c r="AZ14" s="5" t="s">
        <v>285</v>
      </c>
      <c r="BA14" s="5" t="s">
        <v>286</v>
      </c>
      <c r="BB14" s="5" t="s">
        <v>287</v>
      </c>
    </row>
    <row r="15" spans="1:55" x14ac:dyDescent="0.25">
      <c r="B15" s="34" t="s">
        <v>232</v>
      </c>
      <c r="C15" s="34" t="s">
        <v>11</v>
      </c>
      <c r="D15" s="26">
        <v>10</v>
      </c>
      <c r="E15" s="8">
        <v>1</v>
      </c>
      <c r="F15" s="26">
        <v>6</v>
      </c>
      <c r="G15" s="26">
        <v>3</v>
      </c>
      <c r="H15" s="26">
        <v>1</v>
      </c>
      <c r="I15" s="27">
        <v>0.95</v>
      </c>
      <c r="J15" s="27">
        <v>0.7</v>
      </c>
      <c r="K15" s="27">
        <v>0.95</v>
      </c>
      <c r="L15" s="9">
        <f t="shared" ref="L15:N17" si="0">($E15/$D15) * F15 * I15</f>
        <v>0.57000000000000006</v>
      </c>
      <c r="M15" s="9">
        <f t="shared" si="0"/>
        <v>0.21000000000000002</v>
      </c>
      <c r="N15" s="9">
        <f t="shared" si="0"/>
        <v>9.5000000000000001E-2</v>
      </c>
      <c r="O15" s="8">
        <f>L15 + M15 + N15</f>
        <v>0.875</v>
      </c>
      <c r="P15" s="8">
        <f>E15 - O15</f>
        <v>0.125</v>
      </c>
      <c r="Q15" s="26">
        <v>1.1000000000000001</v>
      </c>
      <c r="R15" s="8">
        <f>P15 * Q15</f>
        <v>0.13750000000000001</v>
      </c>
      <c r="T15" s="34" t="s">
        <v>232</v>
      </c>
      <c r="U15" s="34" t="s">
        <v>11</v>
      </c>
      <c r="V15" s="26">
        <v>10</v>
      </c>
      <c r="W15" s="8">
        <v>0.02</v>
      </c>
      <c r="X15" s="26">
        <v>6</v>
      </c>
      <c r="Y15" s="26">
        <v>3</v>
      </c>
      <c r="Z15" s="26">
        <v>1</v>
      </c>
      <c r="AA15" s="27">
        <v>1</v>
      </c>
      <c r="AB15" s="27">
        <v>0.52</v>
      </c>
      <c r="AC15" s="27">
        <v>1</v>
      </c>
      <c r="AD15" s="9">
        <f t="shared" ref="AD15:AF17" si="1">($W15/$V15) * X15 * AA15</f>
        <v>1.2E-2</v>
      </c>
      <c r="AE15" s="9">
        <f t="shared" si="1"/>
        <v>3.1200000000000004E-3</v>
      </c>
      <c r="AF15" s="9">
        <f t="shared" si="1"/>
        <v>2E-3</v>
      </c>
      <c r="AG15" s="8">
        <f>AD15 + AE15 + AF15</f>
        <v>1.7120000000000003E-2</v>
      </c>
      <c r="AH15" s="8">
        <f>W15 - AG15</f>
        <v>2.8799999999999971E-3</v>
      </c>
      <c r="AI15" s="26">
        <v>1.1200000000000001</v>
      </c>
      <c r="AJ15" s="8">
        <f>AH15 * AI15</f>
        <v>3.2255999999999973E-3</v>
      </c>
      <c r="AL15" s="34" t="s">
        <v>232</v>
      </c>
      <c r="AM15" s="34" t="s">
        <v>11</v>
      </c>
      <c r="AN15" s="26">
        <v>10</v>
      </c>
      <c r="AO15" s="8">
        <v>7.0000000000000007E-2</v>
      </c>
      <c r="AP15" s="26">
        <v>6</v>
      </c>
      <c r="AQ15" s="26">
        <v>3</v>
      </c>
      <c r="AR15" s="26">
        <v>1</v>
      </c>
      <c r="AS15" s="27">
        <v>1</v>
      </c>
      <c r="AT15" s="27">
        <v>0</v>
      </c>
      <c r="AU15" s="27">
        <v>1</v>
      </c>
      <c r="AV15" s="9">
        <f t="shared" ref="AV15:AX17" si="2">($AO15/$AN15) * AP15 * AS15</f>
        <v>4.200000000000001E-2</v>
      </c>
      <c r="AW15" s="9">
        <f t="shared" si="2"/>
        <v>0</v>
      </c>
      <c r="AX15" s="9">
        <f t="shared" si="2"/>
        <v>7.000000000000001E-3</v>
      </c>
      <c r="AY15" s="8">
        <f>AV15 + AW15 + AX15</f>
        <v>4.9000000000000009E-2</v>
      </c>
      <c r="AZ15" s="8">
        <f>AO15 - AY15</f>
        <v>2.0999999999999998E-2</v>
      </c>
      <c r="BA15" s="26">
        <v>1.1100000000000001</v>
      </c>
      <c r="BB15" s="8">
        <f>AZ15 * BA15</f>
        <v>2.3310000000000001E-2</v>
      </c>
    </row>
    <row r="16" spans="1:55" x14ac:dyDescent="0.25">
      <c r="B16" s="34" t="s">
        <v>233</v>
      </c>
      <c r="C16" s="34" t="s">
        <v>16</v>
      </c>
      <c r="D16" s="26">
        <v>10</v>
      </c>
      <c r="E16" s="8">
        <v>2</v>
      </c>
      <c r="F16" s="26">
        <v>6</v>
      </c>
      <c r="G16" s="26">
        <v>3</v>
      </c>
      <c r="H16" s="26">
        <v>1</v>
      </c>
      <c r="I16" s="27">
        <v>0.95</v>
      </c>
      <c r="J16" s="27">
        <v>0.7</v>
      </c>
      <c r="K16" s="27">
        <v>0.95</v>
      </c>
      <c r="L16" s="9">
        <f t="shared" si="0"/>
        <v>1.1400000000000001</v>
      </c>
      <c r="M16" s="9">
        <f t="shared" si="0"/>
        <v>0.42000000000000004</v>
      </c>
      <c r="N16" s="9">
        <f t="shared" si="0"/>
        <v>0.19</v>
      </c>
      <c r="O16" s="8">
        <f>L16 + M16 + N16</f>
        <v>1.75</v>
      </c>
      <c r="P16" s="8">
        <f>E16 - O16</f>
        <v>0.25</v>
      </c>
      <c r="Q16" s="26">
        <v>1.1000000000000001</v>
      </c>
      <c r="R16" s="8">
        <f>P16 * Q16</f>
        <v>0.27500000000000002</v>
      </c>
      <c r="T16" s="34" t="s">
        <v>233</v>
      </c>
      <c r="U16" s="34" t="s">
        <v>16</v>
      </c>
      <c r="V16" s="26">
        <v>10</v>
      </c>
      <c r="W16" s="8">
        <v>3.78</v>
      </c>
      <c r="X16" s="26">
        <v>6</v>
      </c>
      <c r="Y16" s="26">
        <v>3</v>
      </c>
      <c r="Z16" s="26">
        <v>1</v>
      </c>
      <c r="AA16" s="27">
        <v>1</v>
      </c>
      <c r="AB16" s="27">
        <v>0.52</v>
      </c>
      <c r="AC16" s="27">
        <v>1</v>
      </c>
      <c r="AD16" s="9">
        <f t="shared" si="1"/>
        <v>2.2679999999999998</v>
      </c>
      <c r="AE16" s="9">
        <f t="shared" si="1"/>
        <v>0.58967999999999998</v>
      </c>
      <c r="AF16" s="9">
        <f t="shared" si="1"/>
        <v>0.378</v>
      </c>
      <c r="AG16" s="8">
        <f>AD16 + AE16 + AF16</f>
        <v>3.2356799999999999</v>
      </c>
      <c r="AH16" s="8">
        <f>W16 - AG16</f>
        <v>0.54431999999999992</v>
      </c>
      <c r="AI16" s="26">
        <v>1.1200000000000001</v>
      </c>
      <c r="AJ16" s="8">
        <f>AH16 * AI16</f>
        <v>0.60963839999999991</v>
      </c>
      <c r="AL16" s="34" t="s">
        <v>233</v>
      </c>
      <c r="AM16" s="34" t="s">
        <v>16</v>
      </c>
      <c r="AN16" s="26">
        <v>10</v>
      </c>
      <c r="AO16" s="8">
        <v>2.82</v>
      </c>
      <c r="AP16" s="26">
        <v>6</v>
      </c>
      <c r="AQ16" s="26">
        <v>3</v>
      </c>
      <c r="AR16" s="26">
        <v>1</v>
      </c>
      <c r="AS16" s="27">
        <v>1</v>
      </c>
      <c r="AT16" s="27">
        <v>0</v>
      </c>
      <c r="AU16" s="27">
        <v>1</v>
      </c>
      <c r="AV16" s="9">
        <f t="shared" si="2"/>
        <v>1.6919999999999997</v>
      </c>
      <c r="AW16" s="9">
        <f t="shared" si="2"/>
        <v>0</v>
      </c>
      <c r="AX16" s="9">
        <f t="shared" si="2"/>
        <v>0.28199999999999997</v>
      </c>
      <c r="AY16" s="8">
        <f>AV16 + AW16 + AX16</f>
        <v>1.9739999999999998</v>
      </c>
      <c r="AZ16" s="8">
        <f>AO16 - AY16</f>
        <v>0.84600000000000009</v>
      </c>
      <c r="BA16" s="26">
        <v>1.1100000000000001</v>
      </c>
      <c r="BB16" s="8">
        <f>AZ16 * BA16</f>
        <v>0.93906000000000023</v>
      </c>
    </row>
    <row r="17" spans="2:54" x14ac:dyDescent="0.25">
      <c r="B17" s="34" t="s">
        <v>234</v>
      </c>
      <c r="C17" s="34" t="s">
        <v>21</v>
      </c>
      <c r="D17" s="26">
        <v>10</v>
      </c>
      <c r="E17" s="8">
        <v>4</v>
      </c>
      <c r="F17" s="26">
        <v>6</v>
      </c>
      <c r="G17" s="26">
        <v>3</v>
      </c>
      <c r="H17" s="26">
        <v>1</v>
      </c>
      <c r="I17" s="27">
        <v>0.95</v>
      </c>
      <c r="J17" s="27">
        <v>0.7</v>
      </c>
      <c r="K17" s="27">
        <v>0.95</v>
      </c>
      <c r="L17" s="9">
        <f t="shared" si="0"/>
        <v>2.2800000000000002</v>
      </c>
      <c r="M17" s="9">
        <f t="shared" si="0"/>
        <v>0.84000000000000008</v>
      </c>
      <c r="N17" s="9">
        <f t="shared" si="0"/>
        <v>0.38</v>
      </c>
      <c r="O17" s="8">
        <f>L17 + M17 + N17</f>
        <v>3.5</v>
      </c>
      <c r="P17" s="8">
        <f>E17 - O17</f>
        <v>0.5</v>
      </c>
      <c r="Q17" s="26">
        <v>1.1000000000000001</v>
      </c>
      <c r="R17" s="8">
        <f>P17 * Q17</f>
        <v>0.55000000000000004</v>
      </c>
      <c r="T17" s="34" t="s">
        <v>234</v>
      </c>
      <c r="U17" s="34" t="s">
        <v>21</v>
      </c>
      <c r="V17" s="26">
        <v>10</v>
      </c>
      <c r="W17" s="8">
        <v>16.079999999999998</v>
      </c>
      <c r="X17" s="26">
        <v>6</v>
      </c>
      <c r="Y17" s="26">
        <v>3</v>
      </c>
      <c r="Z17" s="26">
        <v>1</v>
      </c>
      <c r="AA17" s="27">
        <v>1</v>
      </c>
      <c r="AB17" s="27">
        <v>0.52</v>
      </c>
      <c r="AC17" s="27">
        <v>1</v>
      </c>
      <c r="AD17" s="9">
        <f t="shared" si="1"/>
        <v>9.6479999999999997</v>
      </c>
      <c r="AE17" s="9">
        <f t="shared" si="1"/>
        <v>2.50848</v>
      </c>
      <c r="AF17" s="9">
        <f t="shared" si="1"/>
        <v>1.6079999999999999</v>
      </c>
      <c r="AG17" s="8">
        <f>AD17 + AE17 + AF17</f>
        <v>13.764480000000001</v>
      </c>
      <c r="AH17" s="8">
        <f>W17 - AG17</f>
        <v>2.3155199999999976</v>
      </c>
      <c r="AI17" s="26">
        <v>1.1200000000000001</v>
      </c>
      <c r="AJ17" s="8">
        <f>AH17 * AI17</f>
        <v>2.5933823999999976</v>
      </c>
      <c r="AL17" s="34" t="s">
        <v>234</v>
      </c>
      <c r="AM17" s="34" t="s">
        <v>21</v>
      </c>
      <c r="AN17" s="26">
        <v>10</v>
      </c>
      <c r="AO17" s="8">
        <v>6.51</v>
      </c>
      <c r="AP17" s="26">
        <v>6</v>
      </c>
      <c r="AQ17" s="26">
        <v>3</v>
      </c>
      <c r="AR17" s="26">
        <v>1</v>
      </c>
      <c r="AS17" s="27">
        <v>1</v>
      </c>
      <c r="AT17" s="27">
        <v>0</v>
      </c>
      <c r="AU17" s="27">
        <v>1</v>
      </c>
      <c r="AV17" s="9">
        <f t="shared" si="2"/>
        <v>3.9060000000000001</v>
      </c>
      <c r="AW17" s="9">
        <f t="shared" si="2"/>
        <v>0</v>
      </c>
      <c r="AX17" s="9">
        <f t="shared" si="2"/>
        <v>0.65100000000000002</v>
      </c>
      <c r="AY17" s="8">
        <f>AV17 + AW17 + AX17</f>
        <v>4.5570000000000004</v>
      </c>
      <c r="AZ17" s="8">
        <f>AO17 - AY17</f>
        <v>1.9529999999999994</v>
      </c>
      <c r="BA17" s="26">
        <v>1.1100000000000001</v>
      </c>
      <c r="BB17" s="8">
        <f>AZ17 * BA17</f>
        <v>2.1678299999999995</v>
      </c>
    </row>
    <row r="18" spans="2:54" ht="27" customHeight="1" x14ac:dyDescent="0.25">
      <c r="B18" s="48" t="s">
        <v>237</v>
      </c>
      <c r="C18" s="48"/>
      <c r="D18" s="48"/>
      <c r="E18" s="48"/>
      <c r="F18" s="48"/>
      <c r="G18" s="48"/>
      <c r="H18" s="48"/>
      <c r="I18" s="48"/>
      <c r="J18" s="48"/>
      <c r="K18" s="48"/>
      <c r="L18" s="48"/>
      <c r="M18" s="48"/>
      <c r="N18" s="48"/>
      <c r="O18" s="48"/>
      <c r="P18" s="48"/>
      <c r="Q18" s="48"/>
      <c r="R18" s="48"/>
    </row>
    <row r="19" spans="2:54" ht="15" x14ac:dyDescent="0.25">
      <c r="B19" s="33"/>
      <c r="C19" s="33"/>
      <c r="D19" s="33"/>
      <c r="E19" s="33"/>
      <c r="F19" s="33"/>
      <c r="G19" s="33"/>
      <c r="H19" s="33"/>
      <c r="I19" s="33"/>
      <c r="J19" s="33"/>
      <c r="K19" s="33"/>
      <c r="L19" s="33"/>
      <c r="M19" s="33"/>
      <c r="N19" s="33"/>
      <c r="O19" s="33"/>
      <c r="P19" s="33"/>
      <c r="Q19" s="33"/>
      <c r="R19" s="33"/>
    </row>
    <row r="20" spans="2:54" ht="20.25" x14ac:dyDescent="0.25">
      <c r="B20" s="42" t="s">
        <v>236</v>
      </c>
      <c r="C20" s="43"/>
      <c r="D20" s="44"/>
      <c r="E20" s="45" t="s">
        <v>8</v>
      </c>
      <c r="F20" s="45"/>
      <c r="G20" s="45"/>
      <c r="H20" s="45"/>
      <c r="I20" s="45"/>
      <c r="J20" s="45"/>
      <c r="K20" s="45"/>
      <c r="L20" s="45"/>
      <c r="M20" s="45"/>
      <c r="N20" s="45"/>
      <c r="O20" s="45"/>
      <c r="P20" s="45"/>
      <c r="Q20" s="46" t="s">
        <v>9</v>
      </c>
      <c r="R20" s="47"/>
      <c r="T20" s="42" t="s">
        <v>138</v>
      </c>
      <c r="U20" s="43"/>
      <c r="V20" s="44"/>
      <c r="W20" s="45" t="s">
        <v>8</v>
      </c>
      <c r="X20" s="45"/>
      <c r="Y20" s="45"/>
      <c r="Z20" s="45"/>
      <c r="AA20" s="45"/>
      <c r="AB20" s="45"/>
      <c r="AC20" s="45"/>
      <c r="AD20" s="45"/>
      <c r="AE20" s="45"/>
      <c r="AF20" s="45"/>
      <c r="AG20" s="45"/>
      <c r="AH20" s="45"/>
      <c r="AI20" s="46" t="s">
        <v>9</v>
      </c>
      <c r="AJ20" s="47"/>
      <c r="AL20" s="42" t="s">
        <v>137</v>
      </c>
      <c r="AM20" s="43"/>
      <c r="AN20" s="44"/>
      <c r="AO20" s="45" t="s">
        <v>8</v>
      </c>
      <c r="AP20" s="45"/>
      <c r="AQ20" s="45"/>
      <c r="AR20" s="45"/>
      <c r="AS20" s="45"/>
      <c r="AT20" s="45"/>
      <c r="AU20" s="45"/>
      <c r="AV20" s="45"/>
      <c r="AW20" s="45"/>
      <c r="AX20" s="45"/>
      <c r="AY20" s="45"/>
      <c r="AZ20" s="45"/>
      <c r="BA20" s="46" t="s">
        <v>9</v>
      </c>
      <c r="BB20" s="47"/>
    </row>
    <row r="21" spans="2:54" s="3" customFormat="1" ht="75" x14ac:dyDescent="0.25">
      <c r="B21" s="4" t="s">
        <v>238</v>
      </c>
      <c r="C21" s="4" t="s">
        <v>239</v>
      </c>
      <c r="D21" s="4" t="s">
        <v>240</v>
      </c>
      <c r="E21" s="5" t="s">
        <v>241</v>
      </c>
      <c r="F21" s="5" t="s">
        <v>242</v>
      </c>
      <c r="G21" s="5" t="s">
        <v>243</v>
      </c>
      <c r="H21" s="5" t="s">
        <v>244</v>
      </c>
      <c r="I21" s="5" t="s">
        <v>245</v>
      </c>
      <c r="J21" s="5" t="s">
        <v>246</v>
      </c>
      <c r="K21" s="5" t="s">
        <v>247</v>
      </c>
      <c r="L21" s="5" t="s">
        <v>248</v>
      </c>
      <c r="M21" s="5" t="s">
        <v>249</v>
      </c>
      <c r="N21" s="5" t="s">
        <v>250</v>
      </c>
      <c r="O21" s="5" t="s">
        <v>251</v>
      </c>
      <c r="P21" s="5" t="s">
        <v>252</v>
      </c>
      <c r="Q21" s="5" t="s">
        <v>253</v>
      </c>
      <c r="R21" s="5" t="s">
        <v>10</v>
      </c>
      <c r="S21" s="1"/>
      <c r="T21" s="4" t="s">
        <v>254</v>
      </c>
      <c r="U21" s="4" t="s">
        <v>255</v>
      </c>
      <c r="V21" s="4" t="s">
        <v>256</v>
      </c>
      <c r="W21" s="10" t="s">
        <v>257</v>
      </c>
      <c r="X21" s="5" t="s">
        <v>258</v>
      </c>
      <c r="Y21" s="5" t="s">
        <v>259</v>
      </c>
      <c r="Z21" s="5" t="s">
        <v>260</v>
      </c>
      <c r="AA21" s="10" t="s">
        <v>261</v>
      </c>
      <c r="AB21" s="10" t="s">
        <v>262</v>
      </c>
      <c r="AC21" s="10" t="s">
        <v>263</v>
      </c>
      <c r="AD21" s="10" t="s">
        <v>264</v>
      </c>
      <c r="AE21" s="10" t="s">
        <v>265</v>
      </c>
      <c r="AF21" s="10" t="s">
        <v>266</v>
      </c>
      <c r="AG21" s="10" t="s">
        <v>267</v>
      </c>
      <c r="AH21" s="10" t="s">
        <v>268</v>
      </c>
      <c r="AI21" s="10" t="s">
        <v>269</v>
      </c>
      <c r="AJ21" s="10" t="s">
        <v>270</v>
      </c>
      <c r="AL21" s="4" t="s">
        <v>271</v>
      </c>
      <c r="AM21" s="4" t="s">
        <v>272</v>
      </c>
      <c r="AN21" s="4" t="s">
        <v>273</v>
      </c>
      <c r="AO21" s="5" t="s">
        <v>274</v>
      </c>
      <c r="AP21" s="5" t="s">
        <v>275</v>
      </c>
      <c r="AQ21" s="5" t="s">
        <v>276</v>
      </c>
      <c r="AR21" s="5" t="s">
        <v>277</v>
      </c>
      <c r="AS21" s="5" t="s">
        <v>278</v>
      </c>
      <c r="AT21" s="5" t="s">
        <v>279</v>
      </c>
      <c r="AU21" s="5" t="s">
        <v>280</v>
      </c>
      <c r="AV21" s="5" t="s">
        <v>281</v>
      </c>
      <c r="AW21" s="5" t="s">
        <v>282</v>
      </c>
      <c r="AX21" s="5" t="s">
        <v>283</v>
      </c>
      <c r="AY21" s="5" t="s">
        <v>284</v>
      </c>
      <c r="AZ21" s="5" t="s">
        <v>285</v>
      </c>
      <c r="BA21" s="5" t="s">
        <v>286</v>
      </c>
      <c r="BB21" s="5" t="s">
        <v>287</v>
      </c>
    </row>
    <row r="22" spans="2:54" x14ac:dyDescent="0.25">
      <c r="B22" s="6">
        <v>1</v>
      </c>
      <c r="C22" s="7" t="s">
        <v>11</v>
      </c>
      <c r="D22" s="9" t="s">
        <v>13</v>
      </c>
      <c r="E22" s="9" t="s">
        <v>14</v>
      </c>
      <c r="F22" s="9" t="s">
        <v>15</v>
      </c>
      <c r="G22" s="9" t="s">
        <v>288</v>
      </c>
      <c r="H22" s="9" t="s">
        <v>289</v>
      </c>
      <c r="I22" s="9" t="s">
        <v>290</v>
      </c>
      <c r="J22" s="9" t="s">
        <v>291</v>
      </c>
      <c r="K22" s="9" t="s">
        <v>292</v>
      </c>
      <c r="L22" s="9" t="s">
        <v>293</v>
      </c>
      <c r="M22" s="9" t="s">
        <v>294</v>
      </c>
      <c r="N22" s="9" t="s">
        <v>295</v>
      </c>
      <c r="O22" s="9" t="s">
        <v>296</v>
      </c>
      <c r="P22" s="9" t="s">
        <v>297</v>
      </c>
      <c r="Q22" s="9" t="s">
        <v>298</v>
      </c>
      <c r="R22" s="37" t="s">
        <v>299</v>
      </c>
      <c r="T22" s="6">
        <v>1</v>
      </c>
      <c r="U22" s="7" t="s">
        <v>11</v>
      </c>
      <c r="V22" s="9" t="s">
        <v>12</v>
      </c>
      <c r="W22" s="9" t="s">
        <v>588</v>
      </c>
      <c r="X22" s="9" t="s">
        <v>589</v>
      </c>
      <c r="Y22" s="9" t="s">
        <v>590</v>
      </c>
      <c r="Z22" s="9" t="s">
        <v>591</v>
      </c>
      <c r="AA22" s="9" t="s">
        <v>592</v>
      </c>
      <c r="AB22" s="9" t="s">
        <v>593</v>
      </c>
      <c r="AC22" s="9" t="s">
        <v>594</v>
      </c>
      <c r="AD22" s="9" t="s">
        <v>595</v>
      </c>
      <c r="AE22" s="9" t="s">
        <v>596</v>
      </c>
      <c r="AF22" s="9" t="s">
        <v>597</v>
      </c>
      <c r="AG22" s="9" t="s">
        <v>598</v>
      </c>
      <c r="AH22" s="9" t="s">
        <v>599</v>
      </c>
      <c r="AI22" s="9" t="s">
        <v>600</v>
      </c>
      <c r="AJ22" s="37" t="s">
        <v>601</v>
      </c>
      <c r="AL22" s="6">
        <v>1</v>
      </c>
      <c r="AM22" s="7" t="s">
        <v>11</v>
      </c>
      <c r="AN22" s="9" t="s">
        <v>938</v>
      </c>
      <c r="AO22" s="9" t="s">
        <v>939</v>
      </c>
      <c r="AP22" s="9" t="s">
        <v>940</v>
      </c>
      <c r="AQ22" s="9" t="s">
        <v>941</v>
      </c>
      <c r="AR22" s="9" t="s">
        <v>942</v>
      </c>
      <c r="AS22" s="9" t="s">
        <v>943</v>
      </c>
      <c r="AT22" s="9" t="s">
        <v>944</v>
      </c>
      <c r="AU22" s="9" t="s">
        <v>945</v>
      </c>
      <c r="AV22" s="9" t="s">
        <v>946</v>
      </c>
      <c r="AW22" s="9" t="s">
        <v>947</v>
      </c>
      <c r="AX22" s="9" t="s">
        <v>948</v>
      </c>
      <c r="AY22" s="9" t="s">
        <v>949</v>
      </c>
      <c r="AZ22" s="9" t="s">
        <v>950</v>
      </c>
      <c r="BA22" s="9" t="s">
        <v>951</v>
      </c>
      <c r="BB22" s="37" t="s">
        <v>952</v>
      </c>
    </row>
    <row r="23" spans="2:54" x14ac:dyDescent="0.25">
      <c r="B23" s="6">
        <v>2</v>
      </c>
      <c r="C23" s="7" t="s">
        <v>16</v>
      </c>
      <c r="D23" s="9" t="s">
        <v>18</v>
      </c>
      <c r="E23" s="9" t="s">
        <v>19</v>
      </c>
      <c r="F23" s="9" t="s">
        <v>20</v>
      </c>
      <c r="G23" s="9" t="s">
        <v>300</v>
      </c>
      <c r="H23" s="9" t="s">
        <v>301</v>
      </c>
      <c r="I23" s="3" t="s">
        <v>302</v>
      </c>
      <c r="J23" s="9" t="s">
        <v>303</v>
      </c>
      <c r="K23" s="9" t="s">
        <v>304</v>
      </c>
      <c r="L23" s="9" t="s">
        <v>305</v>
      </c>
      <c r="M23" s="9" t="s">
        <v>306</v>
      </c>
      <c r="N23" s="9" t="s">
        <v>307</v>
      </c>
      <c r="O23" s="9" t="s">
        <v>308</v>
      </c>
      <c r="P23" s="9" t="s">
        <v>309</v>
      </c>
      <c r="Q23" s="9" t="s">
        <v>310</v>
      </c>
      <c r="R23" s="37" t="s">
        <v>311</v>
      </c>
      <c r="T23" s="6">
        <v>2</v>
      </c>
      <c r="U23" s="7" t="s">
        <v>16</v>
      </c>
      <c r="V23" s="9" t="s">
        <v>17</v>
      </c>
      <c r="W23" s="9" t="s">
        <v>602</v>
      </c>
      <c r="X23" s="9" t="s">
        <v>603</v>
      </c>
      <c r="Y23" s="9" t="s">
        <v>604</v>
      </c>
      <c r="Z23" s="9" t="s">
        <v>605</v>
      </c>
      <c r="AA23" s="3" t="s">
        <v>606</v>
      </c>
      <c r="AB23" s="9" t="s">
        <v>607</v>
      </c>
      <c r="AC23" s="9" t="s">
        <v>608</v>
      </c>
      <c r="AD23" s="9" t="s">
        <v>609</v>
      </c>
      <c r="AE23" s="9" t="s">
        <v>610</v>
      </c>
      <c r="AF23" s="9" t="s">
        <v>611</v>
      </c>
      <c r="AG23" s="9" t="s">
        <v>612</v>
      </c>
      <c r="AH23" s="9" t="s">
        <v>613</v>
      </c>
      <c r="AI23" s="9" t="s">
        <v>614</v>
      </c>
      <c r="AJ23" s="37" t="s">
        <v>615</v>
      </c>
      <c r="AL23" s="6">
        <v>2</v>
      </c>
      <c r="AM23" s="7" t="s">
        <v>16</v>
      </c>
      <c r="AN23" s="9" t="s">
        <v>953</v>
      </c>
      <c r="AO23" s="9" t="s">
        <v>954</v>
      </c>
      <c r="AP23" s="9" t="s">
        <v>955</v>
      </c>
      <c r="AQ23" s="9" t="s">
        <v>956</v>
      </c>
      <c r="AR23" s="9" t="s">
        <v>957</v>
      </c>
      <c r="AS23" s="3" t="s">
        <v>958</v>
      </c>
      <c r="AT23" s="9" t="s">
        <v>959</v>
      </c>
      <c r="AU23" s="9" t="s">
        <v>960</v>
      </c>
      <c r="AV23" s="9" t="s">
        <v>961</v>
      </c>
      <c r="AW23" s="9" t="s">
        <v>962</v>
      </c>
      <c r="AX23" s="9" t="s">
        <v>963</v>
      </c>
      <c r="AY23" s="9" t="s">
        <v>964</v>
      </c>
      <c r="AZ23" s="9" t="s">
        <v>965</v>
      </c>
      <c r="BA23" s="9" t="s">
        <v>966</v>
      </c>
      <c r="BB23" s="37" t="s">
        <v>967</v>
      </c>
    </row>
    <row r="24" spans="2:54" x14ac:dyDescent="0.25">
      <c r="B24" s="6">
        <v>3</v>
      </c>
      <c r="C24" s="7" t="s">
        <v>21</v>
      </c>
      <c r="D24" s="9" t="s">
        <v>23</v>
      </c>
      <c r="E24" s="9" t="s">
        <v>24</v>
      </c>
      <c r="F24" s="9" t="s">
        <v>25</v>
      </c>
      <c r="G24" s="9" t="s">
        <v>312</v>
      </c>
      <c r="H24" s="9" t="s">
        <v>313</v>
      </c>
      <c r="I24" s="9" t="s">
        <v>314</v>
      </c>
      <c r="J24" s="9" t="s">
        <v>315</v>
      </c>
      <c r="K24" s="9" t="s">
        <v>316</v>
      </c>
      <c r="L24" s="9" t="s">
        <v>317</v>
      </c>
      <c r="M24" s="9" t="s">
        <v>318</v>
      </c>
      <c r="N24" s="9" t="s">
        <v>319</v>
      </c>
      <c r="O24" s="9" t="s">
        <v>320</v>
      </c>
      <c r="P24" s="9" t="s">
        <v>321</v>
      </c>
      <c r="Q24" s="9" t="s">
        <v>322</v>
      </c>
      <c r="R24" s="37" t="s">
        <v>323</v>
      </c>
      <c r="T24" s="6">
        <v>3</v>
      </c>
      <c r="U24" s="7" t="s">
        <v>21</v>
      </c>
      <c r="V24" s="9" t="s">
        <v>22</v>
      </c>
      <c r="W24" s="9" t="s">
        <v>616</v>
      </c>
      <c r="X24" s="9" t="s">
        <v>617</v>
      </c>
      <c r="Y24" s="9" t="s">
        <v>618</v>
      </c>
      <c r="Z24" s="9" t="s">
        <v>619</v>
      </c>
      <c r="AA24" s="9" t="s">
        <v>620</v>
      </c>
      <c r="AB24" s="9" t="s">
        <v>621</v>
      </c>
      <c r="AC24" s="9" t="s">
        <v>622</v>
      </c>
      <c r="AD24" s="9" t="s">
        <v>623</v>
      </c>
      <c r="AE24" s="9" t="s">
        <v>624</v>
      </c>
      <c r="AF24" s="9" t="s">
        <v>625</v>
      </c>
      <c r="AG24" s="9" t="s">
        <v>626</v>
      </c>
      <c r="AH24" s="9" t="s">
        <v>627</v>
      </c>
      <c r="AI24" s="9" t="s">
        <v>628</v>
      </c>
      <c r="AJ24" s="37" t="s">
        <v>629</v>
      </c>
      <c r="AL24" s="6">
        <v>3</v>
      </c>
      <c r="AM24" s="7" t="s">
        <v>21</v>
      </c>
      <c r="AN24" s="9" t="s">
        <v>968</v>
      </c>
      <c r="AO24" s="9" t="s">
        <v>969</v>
      </c>
      <c r="AP24" s="9" t="s">
        <v>970</v>
      </c>
      <c r="AQ24" s="9" t="s">
        <v>971</v>
      </c>
      <c r="AR24" s="9" t="s">
        <v>972</v>
      </c>
      <c r="AS24" s="9" t="s">
        <v>973</v>
      </c>
      <c r="AT24" s="9" t="s">
        <v>974</v>
      </c>
      <c r="AU24" s="9" t="s">
        <v>975</v>
      </c>
      <c r="AV24" s="9" t="s">
        <v>976</v>
      </c>
      <c r="AW24" s="9" t="s">
        <v>977</v>
      </c>
      <c r="AX24" s="9" t="s">
        <v>978</v>
      </c>
      <c r="AY24" s="9" t="s">
        <v>979</v>
      </c>
      <c r="AZ24" s="9" t="s">
        <v>980</v>
      </c>
      <c r="BA24" s="9" t="s">
        <v>981</v>
      </c>
      <c r="BB24" s="37" t="s">
        <v>982</v>
      </c>
    </row>
    <row r="25" spans="2:54" x14ac:dyDescent="0.25">
      <c r="B25" s="6">
        <v>4</v>
      </c>
      <c r="C25" s="7" t="s">
        <v>26</v>
      </c>
      <c r="D25" s="9" t="s">
        <v>28</v>
      </c>
      <c r="E25" s="9" t="s">
        <v>29</v>
      </c>
      <c r="F25" s="9" t="s">
        <v>30</v>
      </c>
      <c r="G25" s="9" t="s">
        <v>324</v>
      </c>
      <c r="H25" s="9" t="s">
        <v>325</v>
      </c>
      <c r="I25" s="9" t="s">
        <v>326</v>
      </c>
      <c r="J25" s="9" t="s">
        <v>327</v>
      </c>
      <c r="K25" s="9" t="s">
        <v>328</v>
      </c>
      <c r="L25" s="9" t="s">
        <v>329</v>
      </c>
      <c r="M25" s="9" t="s">
        <v>330</v>
      </c>
      <c r="N25" s="9" t="s">
        <v>331</v>
      </c>
      <c r="O25" s="9" t="s">
        <v>332</v>
      </c>
      <c r="P25" s="9" t="s">
        <v>333</v>
      </c>
      <c r="Q25" s="9" t="s">
        <v>334</v>
      </c>
      <c r="R25" s="37" t="s">
        <v>335</v>
      </c>
      <c r="T25" s="6">
        <v>4</v>
      </c>
      <c r="U25" s="7" t="s">
        <v>26</v>
      </c>
      <c r="V25" s="9" t="s">
        <v>27</v>
      </c>
      <c r="W25" s="9" t="s">
        <v>630</v>
      </c>
      <c r="X25" s="9" t="s">
        <v>631</v>
      </c>
      <c r="Y25" s="9" t="s">
        <v>632</v>
      </c>
      <c r="Z25" s="9" t="s">
        <v>633</v>
      </c>
      <c r="AA25" s="9" t="s">
        <v>634</v>
      </c>
      <c r="AB25" s="9" t="s">
        <v>635</v>
      </c>
      <c r="AC25" s="9" t="s">
        <v>636</v>
      </c>
      <c r="AD25" s="9" t="s">
        <v>637</v>
      </c>
      <c r="AE25" s="9" t="s">
        <v>638</v>
      </c>
      <c r="AF25" s="9" t="s">
        <v>639</v>
      </c>
      <c r="AG25" s="9" t="s">
        <v>640</v>
      </c>
      <c r="AH25" s="9" t="s">
        <v>641</v>
      </c>
      <c r="AI25" s="9" t="s">
        <v>642</v>
      </c>
      <c r="AJ25" s="37" t="s">
        <v>643</v>
      </c>
      <c r="AL25" s="6">
        <v>4</v>
      </c>
      <c r="AM25" s="7" t="s">
        <v>26</v>
      </c>
      <c r="AN25" s="9" t="s">
        <v>983</v>
      </c>
      <c r="AO25" s="9" t="s">
        <v>984</v>
      </c>
      <c r="AP25" s="9" t="s">
        <v>985</v>
      </c>
      <c r="AQ25" s="9" t="s">
        <v>986</v>
      </c>
      <c r="AR25" s="9" t="s">
        <v>987</v>
      </c>
      <c r="AS25" s="9" t="s">
        <v>988</v>
      </c>
      <c r="AT25" s="9" t="s">
        <v>989</v>
      </c>
      <c r="AU25" s="9" t="s">
        <v>990</v>
      </c>
      <c r="AV25" s="9" t="s">
        <v>991</v>
      </c>
      <c r="AW25" s="9" t="s">
        <v>992</v>
      </c>
      <c r="AX25" s="9" t="s">
        <v>993</v>
      </c>
      <c r="AY25" s="9" t="s">
        <v>994</v>
      </c>
      <c r="AZ25" s="9" t="s">
        <v>995</v>
      </c>
      <c r="BA25" s="9" t="s">
        <v>996</v>
      </c>
      <c r="BB25" s="37" t="s">
        <v>997</v>
      </c>
    </row>
    <row r="26" spans="2:54" x14ac:dyDescent="0.25">
      <c r="B26" s="6">
        <v>5</v>
      </c>
      <c r="C26" s="7" t="s">
        <v>31</v>
      </c>
      <c r="D26" s="9" t="s">
        <v>33</v>
      </c>
      <c r="E26" s="9" t="s">
        <v>34</v>
      </c>
      <c r="F26" s="9" t="s">
        <v>35</v>
      </c>
      <c r="G26" s="9" t="s">
        <v>336</v>
      </c>
      <c r="H26" s="9" t="s">
        <v>337</v>
      </c>
      <c r="I26" s="9" t="s">
        <v>338</v>
      </c>
      <c r="J26" s="9" t="s">
        <v>339</v>
      </c>
      <c r="K26" s="9" t="s">
        <v>340</v>
      </c>
      <c r="L26" s="9" t="s">
        <v>341</v>
      </c>
      <c r="M26" s="9" t="s">
        <v>342</v>
      </c>
      <c r="N26" s="9" t="s">
        <v>343</v>
      </c>
      <c r="O26" s="9" t="s">
        <v>344</v>
      </c>
      <c r="P26" s="9" t="s">
        <v>345</v>
      </c>
      <c r="Q26" s="9" t="s">
        <v>346</v>
      </c>
      <c r="R26" s="37" t="s">
        <v>347</v>
      </c>
      <c r="T26" s="6">
        <v>5</v>
      </c>
      <c r="U26" s="7" t="s">
        <v>31</v>
      </c>
      <c r="V26" s="9" t="s">
        <v>32</v>
      </c>
      <c r="W26" s="9" t="s">
        <v>644</v>
      </c>
      <c r="X26" s="9" t="s">
        <v>645</v>
      </c>
      <c r="Y26" s="9" t="s">
        <v>646</v>
      </c>
      <c r="Z26" s="9" t="s">
        <v>647</v>
      </c>
      <c r="AA26" s="9" t="s">
        <v>648</v>
      </c>
      <c r="AB26" s="9" t="s">
        <v>649</v>
      </c>
      <c r="AC26" s="9" t="s">
        <v>650</v>
      </c>
      <c r="AD26" s="9" t="s">
        <v>651</v>
      </c>
      <c r="AE26" s="9" t="s">
        <v>652</v>
      </c>
      <c r="AF26" s="9" t="s">
        <v>653</v>
      </c>
      <c r="AG26" s="9" t="s">
        <v>654</v>
      </c>
      <c r="AH26" s="9" t="s">
        <v>655</v>
      </c>
      <c r="AI26" s="9" t="s">
        <v>656</v>
      </c>
      <c r="AJ26" s="37" t="s">
        <v>657</v>
      </c>
      <c r="AL26" s="6">
        <v>5</v>
      </c>
      <c r="AM26" s="7" t="s">
        <v>31</v>
      </c>
      <c r="AN26" s="9" t="s">
        <v>998</v>
      </c>
      <c r="AO26" s="9" t="s">
        <v>999</v>
      </c>
      <c r="AP26" s="9" t="s">
        <v>1000</v>
      </c>
      <c r="AQ26" s="9" t="s">
        <v>1001</v>
      </c>
      <c r="AR26" s="9" t="s">
        <v>1002</v>
      </c>
      <c r="AS26" s="9" t="s">
        <v>1003</v>
      </c>
      <c r="AT26" s="9" t="s">
        <v>1004</v>
      </c>
      <c r="AU26" s="9" t="s">
        <v>1005</v>
      </c>
      <c r="AV26" s="9" t="s">
        <v>1006</v>
      </c>
      <c r="AW26" s="9" t="s">
        <v>1007</v>
      </c>
      <c r="AX26" s="9" t="s">
        <v>1008</v>
      </c>
      <c r="AY26" s="9" t="s">
        <v>1009</v>
      </c>
      <c r="AZ26" s="9" t="s">
        <v>1010</v>
      </c>
      <c r="BA26" s="9" t="s">
        <v>1011</v>
      </c>
      <c r="BB26" s="37" t="s">
        <v>1012</v>
      </c>
    </row>
    <row r="27" spans="2:54" x14ac:dyDescent="0.25">
      <c r="B27" s="6">
        <v>6</v>
      </c>
      <c r="C27" s="7" t="s">
        <v>36</v>
      </c>
      <c r="D27" s="9" t="s">
        <v>38</v>
      </c>
      <c r="E27" s="9" t="s">
        <v>39</v>
      </c>
      <c r="F27" s="9" t="s">
        <v>40</v>
      </c>
      <c r="G27" s="9" t="s">
        <v>348</v>
      </c>
      <c r="H27" s="9" t="s">
        <v>349</v>
      </c>
      <c r="I27" s="9" t="s">
        <v>350</v>
      </c>
      <c r="J27" s="9" t="s">
        <v>351</v>
      </c>
      <c r="K27" s="9" t="s">
        <v>352</v>
      </c>
      <c r="L27" s="9" t="s">
        <v>353</v>
      </c>
      <c r="M27" s="9" t="s">
        <v>354</v>
      </c>
      <c r="N27" s="9" t="s">
        <v>355</v>
      </c>
      <c r="O27" s="9" t="s">
        <v>356</v>
      </c>
      <c r="P27" s="9" t="s">
        <v>357</v>
      </c>
      <c r="Q27" s="9" t="s">
        <v>358</v>
      </c>
      <c r="R27" s="37" t="s">
        <v>359</v>
      </c>
      <c r="T27" s="6">
        <v>6</v>
      </c>
      <c r="U27" s="7" t="s">
        <v>36</v>
      </c>
      <c r="V27" s="9" t="s">
        <v>37</v>
      </c>
      <c r="W27" s="9" t="s">
        <v>658</v>
      </c>
      <c r="X27" s="9" t="s">
        <v>659</v>
      </c>
      <c r="Y27" s="9" t="s">
        <v>660</v>
      </c>
      <c r="Z27" s="9" t="s">
        <v>661</v>
      </c>
      <c r="AA27" s="9" t="s">
        <v>662</v>
      </c>
      <c r="AB27" s="9" t="s">
        <v>663</v>
      </c>
      <c r="AC27" s="9" t="s">
        <v>664</v>
      </c>
      <c r="AD27" s="9" t="s">
        <v>665</v>
      </c>
      <c r="AE27" s="9" t="s">
        <v>666</v>
      </c>
      <c r="AF27" s="9" t="s">
        <v>667</v>
      </c>
      <c r="AG27" s="9" t="s">
        <v>668</v>
      </c>
      <c r="AH27" s="9" t="s">
        <v>669</v>
      </c>
      <c r="AI27" s="9" t="s">
        <v>670</v>
      </c>
      <c r="AJ27" s="37" t="s">
        <v>671</v>
      </c>
      <c r="AL27" s="6">
        <v>6</v>
      </c>
      <c r="AM27" s="7" t="s">
        <v>36</v>
      </c>
      <c r="AN27" s="9" t="s">
        <v>1013</v>
      </c>
      <c r="AO27" s="9" t="s">
        <v>1014</v>
      </c>
      <c r="AP27" s="9" t="s">
        <v>1015</v>
      </c>
      <c r="AQ27" s="9" t="s">
        <v>1016</v>
      </c>
      <c r="AR27" s="9" t="s">
        <v>1017</v>
      </c>
      <c r="AS27" s="9" t="s">
        <v>1018</v>
      </c>
      <c r="AT27" s="9" t="s">
        <v>1019</v>
      </c>
      <c r="AU27" s="9" t="s">
        <v>1020</v>
      </c>
      <c r="AV27" s="9" t="s">
        <v>1021</v>
      </c>
      <c r="AW27" s="9" t="s">
        <v>1022</v>
      </c>
      <c r="AX27" s="9" t="s">
        <v>1023</v>
      </c>
      <c r="AY27" s="9" t="s">
        <v>1024</v>
      </c>
      <c r="AZ27" s="9" t="s">
        <v>1025</v>
      </c>
      <c r="BA27" s="9" t="s">
        <v>1026</v>
      </c>
      <c r="BB27" s="37" t="s">
        <v>1027</v>
      </c>
    </row>
    <row r="28" spans="2:54" x14ac:dyDescent="0.25">
      <c r="B28" s="6">
        <v>7</v>
      </c>
      <c r="C28" s="7" t="s">
        <v>41</v>
      </c>
      <c r="D28" s="9" t="s">
        <v>43</v>
      </c>
      <c r="E28" s="9" t="s">
        <v>44</v>
      </c>
      <c r="F28" s="9" t="s">
        <v>45</v>
      </c>
      <c r="G28" s="9" t="s">
        <v>360</v>
      </c>
      <c r="H28" s="9" t="s">
        <v>361</v>
      </c>
      <c r="I28" s="9" t="s">
        <v>362</v>
      </c>
      <c r="J28" s="9" t="s">
        <v>363</v>
      </c>
      <c r="K28" s="9" t="s">
        <v>364</v>
      </c>
      <c r="L28" s="9" t="s">
        <v>365</v>
      </c>
      <c r="M28" s="9" t="s">
        <v>366</v>
      </c>
      <c r="N28" s="9" t="s">
        <v>367</v>
      </c>
      <c r="O28" s="9" t="s">
        <v>368</v>
      </c>
      <c r="P28" s="9" t="s">
        <v>369</v>
      </c>
      <c r="Q28" s="9" t="s">
        <v>370</v>
      </c>
      <c r="R28" s="37" t="s">
        <v>371</v>
      </c>
      <c r="T28" s="6">
        <v>7</v>
      </c>
      <c r="U28" s="7" t="s">
        <v>41</v>
      </c>
      <c r="V28" s="9" t="s">
        <v>42</v>
      </c>
      <c r="W28" s="9" t="s">
        <v>672</v>
      </c>
      <c r="X28" s="9" t="s">
        <v>673</v>
      </c>
      <c r="Y28" s="9" t="s">
        <v>674</v>
      </c>
      <c r="Z28" s="9" t="s">
        <v>675</v>
      </c>
      <c r="AA28" s="9" t="s">
        <v>676</v>
      </c>
      <c r="AB28" s="9" t="s">
        <v>677</v>
      </c>
      <c r="AC28" s="9" t="s">
        <v>678</v>
      </c>
      <c r="AD28" s="9" t="s">
        <v>679</v>
      </c>
      <c r="AE28" s="9" t="s">
        <v>680</v>
      </c>
      <c r="AF28" s="9" t="s">
        <v>681</v>
      </c>
      <c r="AG28" s="9" t="s">
        <v>682</v>
      </c>
      <c r="AH28" s="9" t="s">
        <v>683</v>
      </c>
      <c r="AI28" s="9" t="s">
        <v>684</v>
      </c>
      <c r="AJ28" s="37" t="s">
        <v>685</v>
      </c>
      <c r="AL28" s="6">
        <v>7</v>
      </c>
      <c r="AM28" s="7" t="s">
        <v>41</v>
      </c>
      <c r="AN28" s="9" t="s">
        <v>1028</v>
      </c>
      <c r="AO28" s="9" t="s">
        <v>1029</v>
      </c>
      <c r="AP28" s="9" t="s">
        <v>1030</v>
      </c>
      <c r="AQ28" s="9" t="s">
        <v>1031</v>
      </c>
      <c r="AR28" s="9" t="s">
        <v>1032</v>
      </c>
      <c r="AS28" s="9" t="s">
        <v>1033</v>
      </c>
      <c r="AT28" s="9" t="s">
        <v>1034</v>
      </c>
      <c r="AU28" s="9" t="s">
        <v>1035</v>
      </c>
      <c r="AV28" s="9" t="s">
        <v>1036</v>
      </c>
      <c r="AW28" s="9" t="s">
        <v>1037</v>
      </c>
      <c r="AX28" s="9" t="s">
        <v>1038</v>
      </c>
      <c r="AY28" s="9" t="s">
        <v>1039</v>
      </c>
      <c r="AZ28" s="9" t="s">
        <v>1040</v>
      </c>
      <c r="BA28" s="9" t="s">
        <v>1041</v>
      </c>
      <c r="BB28" s="37" t="s">
        <v>1042</v>
      </c>
    </row>
    <row r="29" spans="2:54" x14ac:dyDescent="0.25">
      <c r="B29" s="6">
        <v>8</v>
      </c>
      <c r="C29" s="7" t="s">
        <v>46</v>
      </c>
      <c r="D29" s="9" t="s">
        <v>48</v>
      </c>
      <c r="E29" s="9" t="s">
        <v>49</v>
      </c>
      <c r="F29" s="9" t="s">
        <v>50</v>
      </c>
      <c r="G29" s="9" t="s">
        <v>372</v>
      </c>
      <c r="H29" s="9" t="s">
        <v>373</v>
      </c>
      <c r="I29" s="9" t="s">
        <v>374</v>
      </c>
      <c r="J29" s="9" t="s">
        <v>375</v>
      </c>
      <c r="K29" s="9" t="s">
        <v>376</v>
      </c>
      <c r="L29" s="9" t="s">
        <v>377</v>
      </c>
      <c r="M29" s="9" t="s">
        <v>378</v>
      </c>
      <c r="N29" s="9" t="s">
        <v>379</v>
      </c>
      <c r="O29" s="9" t="s">
        <v>380</v>
      </c>
      <c r="P29" s="9" t="s">
        <v>381</v>
      </c>
      <c r="Q29" s="9" t="s">
        <v>382</v>
      </c>
      <c r="R29" s="37" t="s">
        <v>383</v>
      </c>
      <c r="T29" s="6">
        <v>8</v>
      </c>
      <c r="U29" s="7" t="s">
        <v>46</v>
      </c>
      <c r="V29" s="9" t="s">
        <v>47</v>
      </c>
      <c r="W29" s="9" t="s">
        <v>686</v>
      </c>
      <c r="X29" s="9" t="s">
        <v>687</v>
      </c>
      <c r="Y29" s="9" t="s">
        <v>688</v>
      </c>
      <c r="Z29" s="9" t="s">
        <v>689</v>
      </c>
      <c r="AA29" s="9" t="s">
        <v>690</v>
      </c>
      <c r="AB29" s="9" t="s">
        <v>691</v>
      </c>
      <c r="AC29" s="9" t="s">
        <v>692</v>
      </c>
      <c r="AD29" s="9" t="s">
        <v>693</v>
      </c>
      <c r="AE29" s="9" t="s">
        <v>694</v>
      </c>
      <c r="AF29" s="9" t="s">
        <v>695</v>
      </c>
      <c r="AG29" s="9" t="s">
        <v>696</v>
      </c>
      <c r="AH29" s="9" t="s">
        <v>697</v>
      </c>
      <c r="AI29" s="9" t="s">
        <v>698</v>
      </c>
      <c r="AJ29" s="37" t="s">
        <v>699</v>
      </c>
      <c r="AL29" s="6">
        <v>8</v>
      </c>
      <c r="AM29" s="7" t="s">
        <v>46</v>
      </c>
      <c r="AN29" s="9" t="s">
        <v>1043</v>
      </c>
      <c r="AO29" s="9" t="s">
        <v>1044</v>
      </c>
      <c r="AP29" s="9" t="s">
        <v>1045</v>
      </c>
      <c r="AQ29" s="9" t="s">
        <v>1046</v>
      </c>
      <c r="AR29" s="9" t="s">
        <v>1047</v>
      </c>
      <c r="AS29" s="9" t="s">
        <v>1048</v>
      </c>
      <c r="AT29" s="9" t="s">
        <v>1049</v>
      </c>
      <c r="AU29" s="9" t="s">
        <v>1050</v>
      </c>
      <c r="AV29" s="9" t="s">
        <v>1051</v>
      </c>
      <c r="AW29" s="9" t="s">
        <v>1052</v>
      </c>
      <c r="AX29" s="9" t="s">
        <v>1053</v>
      </c>
      <c r="AY29" s="9" t="s">
        <v>1054</v>
      </c>
      <c r="AZ29" s="9" t="s">
        <v>1055</v>
      </c>
      <c r="BA29" s="9" t="s">
        <v>1056</v>
      </c>
      <c r="BB29" s="37" t="s">
        <v>1057</v>
      </c>
    </row>
    <row r="30" spans="2:54" x14ac:dyDescent="0.25">
      <c r="B30" s="6">
        <v>9</v>
      </c>
      <c r="C30" s="7" t="s">
        <v>51</v>
      </c>
      <c r="D30" s="9" t="s">
        <v>53</v>
      </c>
      <c r="E30" s="9" t="s">
        <v>54</v>
      </c>
      <c r="F30" s="9" t="s">
        <v>55</v>
      </c>
      <c r="G30" s="9" t="s">
        <v>384</v>
      </c>
      <c r="H30" s="9" t="s">
        <v>385</v>
      </c>
      <c r="I30" s="9" t="s">
        <v>386</v>
      </c>
      <c r="J30" s="9" t="s">
        <v>387</v>
      </c>
      <c r="K30" s="9" t="s">
        <v>388</v>
      </c>
      <c r="L30" s="9" t="s">
        <v>389</v>
      </c>
      <c r="M30" s="9" t="s">
        <v>390</v>
      </c>
      <c r="N30" s="9" t="s">
        <v>391</v>
      </c>
      <c r="O30" s="9" t="s">
        <v>392</v>
      </c>
      <c r="P30" s="9" t="s">
        <v>393</v>
      </c>
      <c r="Q30" s="9" t="s">
        <v>394</v>
      </c>
      <c r="R30" s="37" t="s">
        <v>395</v>
      </c>
      <c r="T30" s="6">
        <v>9</v>
      </c>
      <c r="U30" s="7" t="s">
        <v>51</v>
      </c>
      <c r="V30" s="9" t="s">
        <v>52</v>
      </c>
      <c r="W30" s="9" t="s">
        <v>700</v>
      </c>
      <c r="X30" s="9" t="s">
        <v>701</v>
      </c>
      <c r="Y30" s="9" t="s">
        <v>702</v>
      </c>
      <c r="Z30" s="9" t="s">
        <v>703</v>
      </c>
      <c r="AA30" s="9" t="s">
        <v>704</v>
      </c>
      <c r="AB30" s="9" t="s">
        <v>705</v>
      </c>
      <c r="AC30" s="9" t="s">
        <v>706</v>
      </c>
      <c r="AD30" s="9" t="s">
        <v>707</v>
      </c>
      <c r="AE30" s="9" t="s">
        <v>708</v>
      </c>
      <c r="AF30" s="9" t="s">
        <v>709</v>
      </c>
      <c r="AG30" s="9" t="s">
        <v>710</v>
      </c>
      <c r="AH30" s="9" t="s">
        <v>711</v>
      </c>
      <c r="AI30" s="9" t="s">
        <v>712</v>
      </c>
      <c r="AJ30" s="37" t="s">
        <v>713</v>
      </c>
      <c r="AL30" s="6">
        <v>9</v>
      </c>
      <c r="AM30" s="7" t="s">
        <v>51</v>
      </c>
      <c r="AN30" s="9" t="s">
        <v>1058</v>
      </c>
      <c r="AO30" s="9" t="s">
        <v>1059</v>
      </c>
      <c r="AP30" s="9" t="s">
        <v>1060</v>
      </c>
      <c r="AQ30" s="9" t="s">
        <v>1061</v>
      </c>
      <c r="AR30" s="9" t="s">
        <v>1062</v>
      </c>
      <c r="AS30" s="9" t="s">
        <v>1063</v>
      </c>
      <c r="AT30" s="9" t="s">
        <v>1064</v>
      </c>
      <c r="AU30" s="9" t="s">
        <v>1065</v>
      </c>
      <c r="AV30" s="9" t="s">
        <v>1066</v>
      </c>
      <c r="AW30" s="9" t="s">
        <v>1067</v>
      </c>
      <c r="AX30" s="9" t="s">
        <v>1068</v>
      </c>
      <c r="AY30" s="9" t="s">
        <v>1069</v>
      </c>
      <c r="AZ30" s="9" t="s">
        <v>1070</v>
      </c>
      <c r="BA30" s="9" t="s">
        <v>1071</v>
      </c>
      <c r="BB30" s="37" t="s">
        <v>1072</v>
      </c>
    </row>
    <row r="31" spans="2:54" x14ac:dyDescent="0.25">
      <c r="B31" s="6">
        <v>10</v>
      </c>
      <c r="C31" s="7" t="s">
        <v>56</v>
      </c>
      <c r="D31" s="9" t="s">
        <v>58</v>
      </c>
      <c r="E31" s="9" t="s">
        <v>59</v>
      </c>
      <c r="F31" s="9" t="s">
        <v>60</v>
      </c>
      <c r="G31" s="9" t="s">
        <v>396</v>
      </c>
      <c r="H31" s="9" t="s">
        <v>397</v>
      </c>
      <c r="I31" s="9" t="s">
        <v>398</v>
      </c>
      <c r="J31" s="9" t="s">
        <v>399</v>
      </c>
      <c r="K31" s="9" t="s">
        <v>400</v>
      </c>
      <c r="L31" s="9" t="s">
        <v>401</v>
      </c>
      <c r="M31" s="9" t="s">
        <v>402</v>
      </c>
      <c r="N31" s="9" t="s">
        <v>403</v>
      </c>
      <c r="O31" s="9" t="s">
        <v>404</v>
      </c>
      <c r="P31" s="9" t="s">
        <v>405</v>
      </c>
      <c r="Q31" s="9" t="s">
        <v>406</v>
      </c>
      <c r="R31" s="37" t="s">
        <v>407</v>
      </c>
      <c r="T31" s="6">
        <v>10</v>
      </c>
      <c r="U31" s="7" t="s">
        <v>56</v>
      </c>
      <c r="V31" s="9" t="s">
        <v>57</v>
      </c>
      <c r="W31" s="9" t="s">
        <v>714</v>
      </c>
      <c r="X31" s="9" t="s">
        <v>715</v>
      </c>
      <c r="Y31" s="9" t="s">
        <v>716</v>
      </c>
      <c r="Z31" s="9" t="s">
        <v>717</v>
      </c>
      <c r="AA31" s="9" t="s">
        <v>718</v>
      </c>
      <c r="AB31" s="9" t="s">
        <v>719</v>
      </c>
      <c r="AC31" s="9" t="s">
        <v>720</v>
      </c>
      <c r="AD31" s="9" t="s">
        <v>721</v>
      </c>
      <c r="AE31" s="9" t="s">
        <v>722</v>
      </c>
      <c r="AF31" s="9" t="s">
        <v>723</v>
      </c>
      <c r="AG31" s="9" t="s">
        <v>724</v>
      </c>
      <c r="AH31" s="9" t="s">
        <v>725</v>
      </c>
      <c r="AI31" s="9" t="s">
        <v>726</v>
      </c>
      <c r="AJ31" s="37" t="s">
        <v>727</v>
      </c>
      <c r="AL31" s="6">
        <v>10</v>
      </c>
      <c r="AM31" s="7" t="s">
        <v>56</v>
      </c>
      <c r="AN31" s="9" t="s">
        <v>1073</v>
      </c>
      <c r="AO31" s="9" t="s">
        <v>1074</v>
      </c>
      <c r="AP31" s="9" t="s">
        <v>1075</v>
      </c>
      <c r="AQ31" s="9" t="s">
        <v>1076</v>
      </c>
      <c r="AR31" s="9" t="s">
        <v>1077</v>
      </c>
      <c r="AS31" s="9" t="s">
        <v>1078</v>
      </c>
      <c r="AT31" s="9" t="s">
        <v>1079</v>
      </c>
      <c r="AU31" s="9" t="s">
        <v>1080</v>
      </c>
      <c r="AV31" s="9" t="s">
        <v>1081</v>
      </c>
      <c r="AW31" s="9" t="s">
        <v>1082</v>
      </c>
      <c r="AX31" s="9" t="s">
        <v>1083</v>
      </c>
      <c r="AY31" s="9" t="s">
        <v>1084</v>
      </c>
      <c r="AZ31" s="9" t="s">
        <v>1085</v>
      </c>
      <c r="BA31" s="9" t="s">
        <v>1086</v>
      </c>
      <c r="BB31" s="37" t="s">
        <v>1087</v>
      </c>
    </row>
    <row r="32" spans="2:54" x14ac:dyDescent="0.25">
      <c r="B32" s="6">
        <v>11</v>
      </c>
      <c r="C32" s="7" t="s">
        <v>61</v>
      </c>
      <c r="D32" s="9" t="s">
        <v>63</v>
      </c>
      <c r="E32" s="9" t="s">
        <v>64</v>
      </c>
      <c r="F32" s="9" t="s">
        <v>65</v>
      </c>
      <c r="G32" s="9" t="s">
        <v>408</v>
      </c>
      <c r="H32" s="9" t="s">
        <v>409</v>
      </c>
      <c r="I32" s="9" t="s">
        <v>410</v>
      </c>
      <c r="J32" s="9" t="s">
        <v>411</v>
      </c>
      <c r="K32" s="9" t="s">
        <v>412</v>
      </c>
      <c r="L32" s="9" t="s">
        <v>413</v>
      </c>
      <c r="M32" s="9" t="s">
        <v>414</v>
      </c>
      <c r="N32" s="9" t="s">
        <v>415</v>
      </c>
      <c r="O32" s="9" t="s">
        <v>416</v>
      </c>
      <c r="P32" s="9" t="s">
        <v>417</v>
      </c>
      <c r="Q32" s="9" t="s">
        <v>418</v>
      </c>
      <c r="R32" s="37" t="s">
        <v>419</v>
      </c>
      <c r="T32" s="6">
        <v>11</v>
      </c>
      <c r="U32" s="7" t="s">
        <v>61</v>
      </c>
      <c r="V32" s="9" t="s">
        <v>62</v>
      </c>
      <c r="W32" s="9" t="s">
        <v>728</v>
      </c>
      <c r="X32" s="9" t="s">
        <v>729</v>
      </c>
      <c r="Y32" s="9" t="s">
        <v>730</v>
      </c>
      <c r="Z32" s="9" t="s">
        <v>731</v>
      </c>
      <c r="AA32" s="9" t="s">
        <v>732</v>
      </c>
      <c r="AB32" s="9" t="s">
        <v>733</v>
      </c>
      <c r="AC32" s="9" t="s">
        <v>734</v>
      </c>
      <c r="AD32" s="9" t="s">
        <v>735</v>
      </c>
      <c r="AE32" s="9" t="s">
        <v>736</v>
      </c>
      <c r="AF32" s="9" t="s">
        <v>737</v>
      </c>
      <c r="AG32" s="9" t="s">
        <v>738</v>
      </c>
      <c r="AH32" s="9" t="s">
        <v>739</v>
      </c>
      <c r="AI32" s="9" t="s">
        <v>740</v>
      </c>
      <c r="AJ32" s="37" t="s">
        <v>741</v>
      </c>
      <c r="AL32" s="6">
        <v>11</v>
      </c>
      <c r="AM32" s="7" t="s">
        <v>61</v>
      </c>
      <c r="AN32" s="9" t="s">
        <v>1088</v>
      </c>
      <c r="AO32" s="9" t="s">
        <v>1089</v>
      </c>
      <c r="AP32" s="9" t="s">
        <v>1090</v>
      </c>
      <c r="AQ32" s="9" t="s">
        <v>1091</v>
      </c>
      <c r="AR32" s="9" t="s">
        <v>1092</v>
      </c>
      <c r="AS32" s="9" t="s">
        <v>1093</v>
      </c>
      <c r="AT32" s="9" t="s">
        <v>1094</v>
      </c>
      <c r="AU32" s="9" t="s">
        <v>1095</v>
      </c>
      <c r="AV32" s="9" t="s">
        <v>1096</v>
      </c>
      <c r="AW32" s="9" t="s">
        <v>1097</v>
      </c>
      <c r="AX32" s="9" t="s">
        <v>1098</v>
      </c>
      <c r="AY32" s="9" t="s">
        <v>1099</v>
      </c>
      <c r="AZ32" s="9" t="s">
        <v>1100</v>
      </c>
      <c r="BA32" s="9" t="s">
        <v>1101</v>
      </c>
      <c r="BB32" s="37" t="s">
        <v>1102</v>
      </c>
    </row>
    <row r="33" spans="2:54" x14ac:dyDescent="0.25">
      <c r="B33" s="6">
        <v>12</v>
      </c>
      <c r="C33" s="7" t="s">
        <v>66</v>
      </c>
      <c r="D33" s="9" t="s">
        <v>68</v>
      </c>
      <c r="E33" s="9" t="s">
        <v>69</v>
      </c>
      <c r="F33" s="9" t="s">
        <v>70</v>
      </c>
      <c r="G33" s="9" t="s">
        <v>420</v>
      </c>
      <c r="H33" s="9" t="s">
        <v>421</v>
      </c>
      <c r="I33" s="9" t="s">
        <v>422</v>
      </c>
      <c r="J33" s="9" t="s">
        <v>423</v>
      </c>
      <c r="K33" s="9" t="s">
        <v>424</v>
      </c>
      <c r="L33" s="9" t="s">
        <v>425</v>
      </c>
      <c r="M33" s="9" t="s">
        <v>426</v>
      </c>
      <c r="N33" s="9" t="s">
        <v>427</v>
      </c>
      <c r="O33" s="9" t="s">
        <v>428</v>
      </c>
      <c r="P33" s="9" t="s">
        <v>429</v>
      </c>
      <c r="Q33" s="9" t="s">
        <v>430</v>
      </c>
      <c r="R33" s="37" t="s">
        <v>431</v>
      </c>
      <c r="T33" s="6">
        <v>12</v>
      </c>
      <c r="U33" s="7" t="s">
        <v>66</v>
      </c>
      <c r="V33" s="9" t="s">
        <v>67</v>
      </c>
      <c r="W33" s="9" t="s">
        <v>742</v>
      </c>
      <c r="X33" s="9" t="s">
        <v>743</v>
      </c>
      <c r="Y33" s="9" t="s">
        <v>744</v>
      </c>
      <c r="Z33" s="9" t="s">
        <v>745</v>
      </c>
      <c r="AA33" s="9" t="s">
        <v>746</v>
      </c>
      <c r="AB33" s="9" t="s">
        <v>747</v>
      </c>
      <c r="AC33" s="9" t="s">
        <v>748</v>
      </c>
      <c r="AD33" s="9" t="s">
        <v>749</v>
      </c>
      <c r="AE33" s="9" t="s">
        <v>750</v>
      </c>
      <c r="AF33" s="9" t="s">
        <v>751</v>
      </c>
      <c r="AG33" s="9" t="s">
        <v>752</v>
      </c>
      <c r="AH33" s="9" t="s">
        <v>753</v>
      </c>
      <c r="AI33" s="9" t="s">
        <v>754</v>
      </c>
      <c r="AJ33" s="37" t="s">
        <v>755</v>
      </c>
      <c r="AL33" s="6">
        <v>12</v>
      </c>
      <c r="AM33" s="7" t="s">
        <v>66</v>
      </c>
      <c r="AN33" s="9" t="s">
        <v>1103</v>
      </c>
      <c r="AO33" s="9" t="s">
        <v>1104</v>
      </c>
      <c r="AP33" s="9" t="s">
        <v>1105</v>
      </c>
      <c r="AQ33" s="9" t="s">
        <v>1106</v>
      </c>
      <c r="AR33" s="9" t="s">
        <v>1107</v>
      </c>
      <c r="AS33" s="9" t="s">
        <v>1108</v>
      </c>
      <c r="AT33" s="9" t="s">
        <v>1109</v>
      </c>
      <c r="AU33" s="9" t="s">
        <v>1110</v>
      </c>
      <c r="AV33" s="9" t="s">
        <v>1111</v>
      </c>
      <c r="AW33" s="9" t="s">
        <v>1112</v>
      </c>
      <c r="AX33" s="9" t="s">
        <v>1113</v>
      </c>
      <c r="AY33" s="9" t="s">
        <v>1114</v>
      </c>
      <c r="AZ33" s="9" t="s">
        <v>1115</v>
      </c>
      <c r="BA33" s="9" t="s">
        <v>1116</v>
      </c>
      <c r="BB33" s="37" t="s">
        <v>1117</v>
      </c>
    </row>
    <row r="34" spans="2:54" x14ac:dyDescent="0.25">
      <c r="B34" s="6">
        <v>13</v>
      </c>
      <c r="C34" s="7" t="s">
        <v>71</v>
      </c>
      <c r="D34" s="9" t="s">
        <v>73</v>
      </c>
      <c r="E34" s="9" t="s">
        <v>74</v>
      </c>
      <c r="F34" s="9" t="s">
        <v>75</v>
      </c>
      <c r="G34" s="9" t="s">
        <v>432</v>
      </c>
      <c r="H34" s="9" t="s">
        <v>433</v>
      </c>
      <c r="I34" s="9" t="s">
        <v>434</v>
      </c>
      <c r="J34" s="9" t="s">
        <v>435</v>
      </c>
      <c r="K34" s="9" t="s">
        <v>436</v>
      </c>
      <c r="L34" s="9" t="s">
        <v>437</v>
      </c>
      <c r="M34" s="9" t="s">
        <v>438</v>
      </c>
      <c r="N34" s="9" t="s">
        <v>439</v>
      </c>
      <c r="O34" s="9" t="s">
        <v>440</v>
      </c>
      <c r="P34" s="9" t="s">
        <v>441</v>
      </c>
      <c r="Q34" s="9" t="s">
        <v>442</v>
      </c>
      <c r="R34" s="37" t="s">
        <v>443</v>
      </c>
      <c r="T34" s="6">
        <v>13</v>
      </c>
      <c r="U34" s="7" t="s">
        <v>71</v>
      </c>
      <c r="V34" s="9" t="s">
        <v>72</v>
      </c>
      <c r="W34" s="9" t="s">
        <v>756</v>
      </c>
      <c r="X34" s="9" t="s">
        <v>757</v>
      </c>
      <c r="Y34" s="9" t="s">
        <v>758</v>
      </c>
      <c r="Z34" s="9" t="s">
        <v>759</v>
      </c>
      <c r="AA34" s="9" t="s">
        <v>760</v>
      </c>
      <c r="AB34" s="9" t="s">
        <v>761</v>
      </c>
      <c r="AC34" s="9" t="s">
        <v>762</v>
      </c>
      <c r="AD34" s="9" t="s">
        <v>763</v>
      </c>
      <c r="AE34" s="9" t="s">
        <v>764</v>
      </c>
      <c r="AF34" s="9" t="s">
        <v>765</v>
      </c>
      <c r="AG34" s="9" t="s">
        <v>766</v>
      </c>
      <c r="AH34" s="9" t="s">
        <v>767</v>
      </c>
      <c r="AI34" s="9" t="s">
        <v>768</v>
      </c>
      <c r="AJ34" s="37" t="s">
        <v>769</v>
      </c>
      <c r="AL34" s="6">
        <v>13</v>
      </c>
      <c r="AM34" s="7" t="s">
        <v>71</v>
      </c>
      <c r="AN34" s="9" t="s">
        <v>1118</v>
      </c>
      <c r="AO34" s="9" t="s">
        <v>1119</v>
      </c>
      <c r="AP34" s="9" t="s">
        <v>1120</v>
      </c>
      <c r="AQ34" s="9" t="s">
        <v>1121</v>
      </c>
      <c r="AR34" s="9" t="s">
        <v>1122</v>
      </c>
      <c r="AS34" s="9" t="s">
        <v>1123</v>
      </c>
      <c r="AT34" s="9" t="s">
        <v>1124</v>
      </c>
      <c r="AU34" s="9" t="s">
        <v>1125</v>
      </c>
      <c r="AV34" s="9" t="s">
        <v>1126</v>
      </c>
      <c r="AW34" s="9" t="s">
        <v>1127</v>
      </c>
      <c r="AX34" s="9" t="s">
        <v>1128</v>
      </c>
      <c r="AY34" s="9" t="s">
        <v>1129</v>
      </c>
      <c r="AZ34" s="9" t="s">
        <v>1130</v>
      </c>
      <c r="BA34" s="9" t="s">
        <v>1131</v>
      </c>
      <c r="BB34" s="37" t="s">
        <v>1132</v>
      </c>
    </row>
    <row r="35" spans="2:54" x14ac:dyDescent="0.25">
      <c r="B35" s="6">
        <v>14</v>
      </c>
      <c r="C35" s="7" t="s">
        <v>76</v>
      </c>
      <c r="D35" s="9" t="s">
        <v>78</v>
      </c>
      <c r="E35" s="9" t="s">
        <v>79</v>
      </c>
      <c r="F35" s="9" t="s">
        <v>80</v>
      </c>
      <c r="G35" s="9" t="s">
        <v>444</v>
      </c>
      <c r="H35" s="9" t="s">
        <v>445</v>
      </c>
      <c r="I35" s="9" t="s">
        <v>446</v>
      </c>
      <c r="J35" s="9" t="s">
        <v>447</v>
      </c>
      <c r="K35" s="9" t="s">
        <v>448</v>
      </c>
      <c r="L35" s="9" t="s">
        <v>449</v>
      </c>
      <c r="M35" s="9" t="s">
        <v>450</v>
      </c>
      <c r="N35" s="9" t="s">
        <v>451</v>
      </c>
      <c r="O35" s="9" t="s">
        <v>452</v>
      </c>
      <c r="P35" s="9" t="s">
        <v>453</v>
      </c>
      <c r="Q35" s="9" t="s">
        <v>454</v>
      </c>
      <c r="R35" s="37" t="s">
        <v>455</v>
      </c>
      <c r="T35" s="6">
        <v>14</v>
      </c>
      <c r="U35" s="7" t="s">
        <v>76</v>
      </c>
      <c r="V35" s="9" t="s">
        <v>77</v>
      </c>
      <c r="W35" s="9" t="s">
        <v>770</v>
      </c>
      <c r="X35" s="9" t="s">
        <v>771</v>
      </c>
      <c r="Y35" s="9" t="s">
        <v>772</v>
      </c>
      <c r="Z35" s="9" t="s">
        <v>773</v>
      </c>
      <c r="AA35" s="9" t="s">
        <v>774</v>
      </c>
      <c r="AB35" s="9" t="s">
        <v>775</v>
      </c>
      <c r="AC35" s="9" t="s">
        <v>776</v>
      </c>
      <c r="AD35" s="9" t="s">
        <v>777</v>
      </c>
      <c r="AE35" s="9" t="s">
        <v>778</v>
      </c>
      <c r="AF35" s="9" t="s">
        <v>779</v>
      </c>
      <c r="AG35" s="9" t="s">
        <v>780</v>
      </c>
      <c r="AH35" s="9" t="s">
        <v>781</v>
      </c>
      <c r="AI35" s="9" t="s">
        <v>782</v>
      </c>
      <c r="AJ35" s="37" t="s">
        <v>783</v>
      </c>
      <c r="AL35" s="6">
        <v>14</v>
      </c>
      <c r="AM35" s="7" t="s">
        <v>76</v>
      </c>
      <c r="AN35" s="9" t="s">
        <v>1133</v>
      </c>
      <c r="AO35" s="9" t="s">
        <v>1134</v>
      </c>
      <c r="AP35" s="9" t="s">
        <v>1135</v>
      </c>
      <c r="AQ35" s="9" t="s">
        <v>1136</v>
      </c>
      <c r="AR35" s="9" t="s">
        <v>1137</v>
      </c>
      <c r="AS35" s="9" t="s">
        <v>1138</v>
      </c>
      <c r="AT35" s="9" t="s">
        <v>1139</v>
      </c>
      <c r="AU35" s="9" t="s">
        <v>1140</v>
      </c>
      <c r="AV35" s="9" t="s">
        <v>1141</v>
      </c>
      <c r="AW35" s="9" t="s">
        <v>1142</v>
      </c>
      <c r="AX35" s="9" t="s">
        <v>1143</v>
      </c>
      <c r="AY35" s="9" t="s">
        <v>1144</v>
      </c>
      <c r="AZ35" s="9" t="s">
        <v>1145</v>
      </c>
      <c r="BA35" s="9" t="s">
        <v>1146</v>
      </c>
      <c r="BB35" s="37" t="s">
        <v>1147</v>
      </c>
    </row>
    <row r="36" spans="2:54" x14ac:dyDescent="0.25">
      <c r="B36" s="6">
        <v>15</v>
      </c>
      <c r="C36" s="7" t="s">
        <v>81</v>
      </c>
      <c r="D36" s="9" t="s">
        <v>83</v>
      </c>
      <c r="E36" s="9" t="s">
        <v>84</v>
      </c>
      <c r="F36" s="9" t="s">
        <v>85</v>
      </c>
      <c r="G36" s="9" t="s">
        <v>456</v>
      </c>
      <c r="H36" s="9" t="s">
        <v>457</v>
      </c>
      <c r="I36" s="9" t="s">
        <v>458</v>
      </c>
      <c r="J36" s="9" t="s">
        <v>459</v>
      </c>
      <c r="K36" s="9" t="s">
        <v>460</v>
      </c>
      <c r="L36" s="9" t="s">
        <v>461</v>
      </c>
      <c r="M36" s="9" t="s">
        <v>462</v>
      </c>
      <c r="N36" s="9" t="s">
        <v>463</v>
      </c>
      <c r="O36" s="9" t="s">
        <v>464</v>
      </c>
      <c r="P36" s="9" t="s">
        <v>465</v>
      </c>
      <c r="Q36" s="9" t="s">
        <v>466</v>
      </c>
      <c r="R36" s="37" t="s">
        <v>467</v>
      </c>
      <c r="T36" s="6">
        <v>15</v>
      </c>
      <c r="U36" s="7" t="s">
        <v>81</v>
      </c>
      <c r="V36" s="9" t="s">
        <v>82</v>
      </c>
      <c r="W36" s="9" t="s">
        <v>784</v>
      </c>
      <c r="X36" s="9" t="s">
        <v>785</v>
      </c>
      <c r="Y36" s="9" t="s">
        <v>786</v>
      </c>
      <c r="Z36" s="9" t="s">
        <v>787</v>
      </c>
      <c r="AA36" s="9" t="s">
        <v>788</v>
      </c>
      <c r="AB36" s="9" t="s">
        <v>789</v>
      </c>
      <c r="AC36" s="9" t="s">
        <v>790</v>
      </c>
      <c r="AD36" s="9" t="s">
        <v>791</v>
      </c>
      <c r="AE36" s="9" t="s">
        <v>792</v>
      </c>
      <c r="AF36" s="9" t="s">
        <v>793</v>
      </c>
      <c r="AG36" s="9" t="s">
        <v>794</v>
      </c>
      <c r="AH36" s="9" t="s">
        <v>795</v>
      </c>
      <c r="AI36" s="9" t="s">
        <v>796</v>
      </c>
      <c r="AJ36" s="37" t="s">
        <v>797</v>
      </c>
      <c r="AL36" s="6">
        <v>15</v>
      </c>
      <c r="AM36" s="7" t="s">
        <v>81</v>
      </c>
      <c r="AN36" s="9" t="s">
        <v>1148</v>
      </c>
      <c r="AO36" s="9" t="s">
        <v>1149</v>
      </c>
      <c r="AP36" s="9" t="s">
        <v>1150</v>
      </c>
      <c r="AQ36" s="9" t="s">
        <v>1151</v>
      </c>
      <c r="AR36" s="9" t="s">
        <v>1152</v>
      </c>
      <c r="AS36" s="9" t="s">
        <v>1153</v>
      </c>
      <c r="AT36" s="9" t="s">
        <v>1154</v>
      </c>
      <c r="AU36" s="9" t="s">
        <v>1155</v>
      </c>
      <c r="AV36" s="9" t="s">
        <v>1156</v>
      </c>
      <c r="AW36" s="9" t="s">
        <v>1157</v>
      </c>
      <c r="AX36" s="9" t="s">
        <v>1158</v>
      </c>
      <c r="AY36" s="9" t="s">
        <v>1159</v>
      </c>
      <c r="AZ36" s="9" t="s">
        <v>1160</v>
      </c>
      <c r="BA36" s="9" t="s">
        <v>1161</v>
      </c>
      <c r="BB36" s="37" t="s">
        <v>1162</v>
      </c>
    </row>
    <row r="37" spans="2:54" x14ac:dyDescent="0.25">
      <c r="B37" s="6">
        <v>16</v>
      </c>
      <c r="C37" s="7" t="s">
        <v>86</v>
      </c>
      <c r="D37" s="9" t="s">
        <v>88</v>
      </c>
      <c r="E37" s="9" t="s">
        <v>89</v>
      </c>
      <c r="F37" s="9" t="s">
        <v>90</v>
      </c>
      <c r="G37" s="9" t="s">
        <v>468</v>
      </c>
      <c r="H37" s="9" t="s">
        <v>469</v>
      </c>
      <c r="I37" s="9" t="s">
        <v>470</v>
      </c>
      <c r="J37" s="9" t="s">
        <v>471</v>
      </c>
      <c r="K37" s="9" t="s">
        <v>472</v>
      </c>
      <c r="L37" s="9" t="s">
        <v>473</v>
      </c>
      <c r="M37" s="9" t="s">
        <v>474</v>
      </c>
      <c r="N37" s="9" t="s">
        <v>475</v>
      </c>
      <c r="O37" s="9" t="s">
        <v>476</v>
      </c>
      <c r="P37" s="9" t="s">
        <v>477</v>
      </c>
      <c r="Q37" s="9" t="s">
        <v>478</v>
      </c>
      <c r="R37" s="37" t="s">
        <v>479</v>
      </c>
      <c r="T37" s="6">
        <v>16</v>
      </c>
      <c r="U37" s="7" t="s">
        <v>86</v>
      </c>
      <c r="V37" s="9" t="s">
        <v>87</v>
      </c>
      <c r="W37" s="9" t="s">
        <v>798</v>
      </c>
      <c r="X37" s="9" t="s">
        <v>799</v>
      </c>
      <c r="Y37" s="9" t="s">
        <v>800</v>
      </c>
      <c r="Z37" s="9" t="s">
        <v>801</v>
      </c>
      <c r="AA37" s="9" t="s">
        <v>802</v>
      </c>
      <c r="AB37" s="9" t="s">
        <v>803</v>
      </c>
      <c r="AC37" s="9" t="s">
        <v>804</v>
      </c>
      <c r="AD37" s="9" t="s">
        <v>805</v>
      </c>
      <c r="AE37" s="9" t="s">
        <v>806</v>
      </c>
      <c r="AF37" s="9" t="s">
        <v>807</v>
      </c>
      <c r="AG37" s="9" t="s">
        <v>808</v>
      </c>
      <c r="AH37" s="9" t="s">
        <v>809</v>
      </c>
      <c r="AI37" s="9" t="s">
        <v>810</v>
      </c>
      <c r="AJ37" s="37" t="s">
        <v>811</v>
      </c>
      <c r="AL37" s="6">
        <v>16</v>
      </c>
      <c r="AM37" s="7" t="s">
        <v>86</v>
      </c>
      <c r="AN37" s="9" t="s">
        <v>1163</v>
      </c>
      <c r="AO37" s="9" t="s">
        <v>1164</v>
      </c>
      <c r="AP37" s="9" t="s">
        <v>1165</v>
      </c>
      <c r="AQ37" s="9" t="s">
        <v>1166</v>
      </c>
      <c r="AR37" s="9" t="s">
        <v>1167</v>
      </c>
      <c r="AS37" s="9" t="s">
        <v>1168</v>
      </c>
      <c r="AT37" s="9" t="s">
        <v>1169</v>
      </c>
      <c r="AU37" s="9" t="s">
        <v>1170</v>
      </c>
      <c r="AV37" s="9" t="s">
        <v>1171</v>
      </c>
      <c r="AW37" s="9" t="s">
        <v>1172</v>
      </c>
      <c r="AX37" s="9" t="s">
        <v>1173</v>
      </c>
      <c r="AY37" s="9" t="s">
        <v>1174</v>
      </c>
      <c r="AZ37" s="9" t="s">
        <v>1175</v>
      </c>
      <c r="BA37" s="9" t="s">
        <v>1176</v>
      </c>
      <c r="BB37" s="37" t="s">
        <v>1177</v>
      </c>
    </row>
    <row r="38" spans="2:54" x14ac:dyDescent="0.25">
      <c r="B38" s="6">
        <v>17</v>
      </c>
      <c r="C38" s="7" t="s">
        <v>91</v>
      </c>
      <c r="D38" s="9" t="s">
        <v>93</v>
      </c>
      <c r="E38" s="9" t="s">
        <v>94</v>
      </c>
      <c r="F38" s="9" t="s">
        <v>95</v>
      </c>
      <c r="G38" s="9" t="s">
        <v>480</v>
      </c>
      <c r="H38" s="9" t="s">
        <v>481</v>
      </c>
      <c r="I38" s="9" t="s">
        <v>482</v>
      </c>
      <c r="J38" s="9" t="s">
        <v>483</v>
      </c>
      <c r="K38" s="9" t="s">
        <v>484</v>
      </c>
      <c r="L38" s="9" t="s">
        <v>485</v>
      </c>
      <c r="M38" s="9" t="s">
        <v>486</v>
      </c>
      <c r="N38" s="9" t="s">
        <v>487</v>
      </c>
      <c r="O38" s="9" t="s">
        <v>488</v>
      </c>
      <c r="P38" s="9" t="s">
        <v>489</v>
      </c>
      <c r="Q38" s="9" t="s">
        <v>490</v>
      </c>
      <c r="R38" s="37" t="s">
        <v>491</v>
      </c>
      <c r="T38" s="6">
        <v>17</v>
      </c>
      <c r="U38" s="7" t="s">
        <v>91</v>
      </c>
      <c r="V38" s="9" t="s">
        <v>92</v>
      </c>
      <c r="W38" s="9" t="s">
        <v>812</v>
      </c>
      <c r="X38" s="9" t="s">
        <v>813</v>
      </c>
      <c r="Y38" s="9" t="s">
        <v>814</v>
      </c>
      <c r="Z38" s="9" t="s">
        <v>815</v>
      </c>
      <c r="AA38" s="9" t="s">
        <v>816</v>
      </c>
      <c r="AB38" s="9" t="s">
        <v>817</v>
      </c>
      <c r="AC38" s="9" t="s">
        <v>818</v>
      </c>
      <c r="AD38" s="9" t="s">
        <v>819</v>
      </c>
      <c r="AE38" s="9" t="s">
        <v>820</v>
      </c>
      <c r="AF38" s="9" t="s">
        <v>821</v>
      </c>
      <c r="AG38" s="9" t="s">
        <v>822</v>
      </c>
      <c r="AH38" s="9" t="s">
        <v>823</v>
      </c>
      <c r="AI38" s="9" t="s">
        <v>824</v>
      </c>
      <c r="AJ38" s="37" t="s">
        <v>825</v>
      </c>
      <c r="AL38" s="6">
        <v>17</v>
      </c>
      <c r="AM38" s="7" t="s">
        <v>91</v>
      </c>
      <c r="AN38" s="9" t="s">
        <v>1178</v>
      </c>
      <c r="AO38" s="9" t="s">
        <v>1179</v>
      </c>
      <c r="AP38" s="9" t="s">
        <v>1180</v>
      </c>
      <c r="AQ38" s="9" t="s">
        <v>1181</v>
      </c>
      <c r="AR38" s="9" t="s">
        <v>1182</v>
      </c>
      <c r="AS38" s="9" t="s">
        <v>1183</v>
      </c>
      <c r="AT38" s="9" t="s">
        <v>1184</v>
      </c>
      <c r="AU38" s="9" t="s">
        <v>1185</v>
      </c>
      <c r="AV38" s="9" t="s">
        <v>1186</v>
      </c>
      <c r="AW38" s="9" t="s">
        <v>1187</v>
      </c>
      <c r="AX38" s="9" t="s">
        <v>1188</v>
      </c>
      <c r="AY38" s="9" t="s">
        <v>1189</v>
      </c>
      <c r="AZ38" s="9" t="s">
        <v>1190</v>
      </c>
      <c r="BA38" s="9" t="s">
        <v>1191</v>
      </c>
      <c r="BB38" s="37" t="s">
        <v>1192</v>
      </c>
    </row>
    <row r="39" spans="2:54" x14ac:dyDescent="0.25">
      <c r="B39" s="6">
        <v>18</v>
      </c>
      <c r="C39" s="7" t="s">
        <v>96</v>
      </c>
      <c r="D39" s="9" t="s">
        <v>98</v>
      </c>
      <c r="E39" s="9" t="s">
        <v>99</v>
      </c>
      <c r="F39" s="9" t="s">
        <v>100</v>
      </c>
      <c r="G39" s="9" t="s">
        <v>492</v>
      </c>
      <c r="H39" s="9" t="s">
        <v>493</v>
      </c>
      <c r="I39" s="9" t="s">
        <v>494</v>
      </c>
      <c r="J39" s="9" t="s">
        <v>495</v>
      </c>
      <c r="K39" s="9" t="s">
        <v>496</v>
      </c>
      <c r="L39" s="9" t="s">
        <v>497</v>
      </c>
      <c r="M39" s="9" t="s">
        <v>498</v>
      </c>
      <c r="N39" s="9" t="s">
        <v>499</v>
      </c>
      <c r="O39" s="9" t="s">
        <v>500</v>
      </c>
      <c r="P39" s="9" t="s">
        <v>501</v>
      </c>
      <c r="Q39" s="9" t="s">
        <v>502</v>
      </c>
      <c r="R39" s="37" t="s">
        <v>503</v>
      </c>
      <c r="T39" s="6">
        <v>18</v>
      </c>
      <c r="U39" s="7" t="s">
        <v>96</v>
      </c>
      <c r="V39" s="9" t="s">
        <v>97</v>
      </c>
      <c r="W39" s="9" t="s">
        <v>826</v>
      </c>
      <c r="X39" s="9" t="s">
        <v>827</v>
      </c>
      <c r="Y39" s="9" t="s">
        <v>828</v>
      </c>
      <c r="Z39" s="9" t="s">
        <v>829</v>
      </c>
      <c r="AA39" s="9" t="s">
        <v>830</v>
      </c>
      <c r="AB39" s="9" t="s">
        <v>831</v>
      </c>
      <c r="AC39" s="9" t="s">
        <v>832</v>
      </c>
      <c r="AD39" s="9" t="s">
        <v>833</v>
      </c>
      <c r="AE39" s="9" t="s">
        <v>834</v>
      </c>
      <c r="AF39" s="9" t="s">
        <v>835</v>
      </c>
      <c r="AG39" s="9" t="s">
        <v>836</v>
      </c>
      <c r="AH39" s="9" t="s">
        <v>837</v>
      </c>
      <c r="AI39" s="9" t="s">
        <v>838</v>
      </c>
      <c r="AJ39" s="37" t="s">
        <v>839</v>
      </c>
      <c r="AL39" s="6">
        <v>18</v>
      </c>
      <c r="AM39" s="7" t="s">
        <v>96</v>
      </c>
      <c r="AN39" s="9" t="s">
        <v>1193</v>
      </c>
      <c r="AO39" s="9" t="s">
        <v>1194</v>
      </c>
      <c r="AP39" s="9" t="s">
        <v>1195</v>
      </c>
      <c r="AQ39" s="9" t="s">
        <v>1196</v>
      </c>
      <c r="AR39" s="9" t="s">
        <v>1197</v>
      </c>
      <c r="AS39" s="9" t="s">
        <v>1198</v>
      </c>
      <c r="AT39" s="9" t="s">
        <v>1199</v>
      </c>
      <c r="AU39" s="9" t="s">
        <v>1200</v>
      </c>
      <c r="AV39" s="9" t="s">
        <v>1201</v>
      </c>
      <c r="AW39" s="9" t="s">
        <v>1202</v>
      </c>
      <c r="AX39" s="9" t="s">
        <v>1203</v>
      </c>
      <c r="AY39" s="9" t="s">
        <v>1204</v>
      </c>
      <c r="AZ39" s="9" t="s">
        <v>1205</v>
      </c>
      <c r="BA39" s="9" t="s">
        <v>1206</v>
      </c>
      <c r="BB39" s="37" t="s">
        <v>1207</v>
      </c>
    </row>
    <row r="40" spans="2:54" x14ac:dyDescent="0.25">
      <c r="B40" s="6">
        <v>19</v>
      </c>
      <c r="C40" s="7" t="s">
        <v>101</v>
      </c>
      <c r="D40" s="9" t="s">
        <v>103</v>
      </c>
      <c r="E40" s="9" t="s">
        <v>104</v>
      </c>
      <c r="F40" s="9" t="s">
        <v>105</v>
      </c>
      <c r="G40" s="9" t="s">
        <v>504</v>
      </c>
      <c r="H40" s="9" t="s">
        <v>505</v>
      </c>
      <c r="I40" s="9" t="s">
        <v>506</v>
      </c>
      <c r="J40" s="9" t="s">
        <v>507</v>
      </c>
      <c r="K40" s="9" t="s">
        <v>508</v>
      </c>
      <c r="L40" s="9" t="s">
        <v>509</v>
      </c>
      <c r="M40" s="9" t="s">
        <v>510</v>
      </c>
      <c r="N40" s="9" t="s">
        <v>511</v>
      </c>
      <c r="O40" s="9" t="s">
        <v>512</v>
      </c>
      <c r="P40" s="9" t="s">
        <v>513</v>
      </c>
      <c r="Q40" s="9" t="s">
        <v>514</v>
      </c>
      <c r="R40" s="37" t="s">
        <v>515</v>
      </c>
      <c r="T40" s="6">
        <v>19</v>
      </c>
      <c r="U40" s="7" t="s">
        <v>101</v>
      </c>
      <c r="V40" s="9" t="s">
        <v>102</v>
      </c>
      <c r="W40" s="9" t="s">
        <v>840</v>
      </c>
      <c r="X40" s="9" t="s">
        <v>841</v>
      </c>
      <c r="Y40" s="9" t="s">
        <v>842</v>
      </c>
      <c r="Z40" s="9" t="s">
        <v>843</v>
      </c>
      <c r="AA40" s="9" t="s">
        <v>844</v>
      </c>
      <c r="AB40" s="9" t="s">
        <v>845</v>
      </c>
      <c r="AC40" s="9" t="s">
        <v>846</v>
      </c>
      <c r="AD40" s="9" t="s">
        <v>847</v>
      </c>
      <c r="AE40" s="9" t="s">
        <v>848</v>
      </c>
      <c r="AF40" s="9" t="s">
        <v>849</v>
      </c>
      <c r="AG40" s="9" t="s">
        <v>850</v>
      </c>
      <c r="AH40" s="9" t="s">
        <v>851</v>
      </c>
      <c r="AI40" s="9" t="s">
        <v>852</v>
      </c>
      <c r="AJ40" s="37" t="s">
        <v>853</v>
      </c>
      <c r="AL40" s="6">
        <v>19</v>
      </c>
      <c r="AM40" s="7" t="s">
        <v>101</v>
      </c>
      <c r="AN40" s="9" t="s">
        <v>1208</v>
      </c>
      <c r="AO40" s="9" t="s">
        <v>1209</v>
      </c>
      <c r="AP40" s="9" t="s">
        <v>1210</v>
      </c>
      <c r="AQ40" s="9" t="s">
        <v>1211</v>
      </c>
      <c r="AR40" s="9" t="s">
        <v>1212</v>
      </c>
      <c r="AS40" s="9" t="s">
        <v>1213</v>
      </c>
      <c r="AT40" s="9" t="s">
        <v>1214</v>
      </c>
      <c r="AU40" s="9" t="s">
        <v>1215</v>
      </c>
      <c r="AV40" s="9" t="s">
        <v>1216</v>
      </c>
      <c r="AW40" s="9" t="s">
        <v>1217</v>
      </c>
      <c r="AX40" s="9" t="s">
        <v>1218</v>
      </c>
      <c r="AY40" s="9" t="s">
        <v>1219</v>
      </c>
      <c r="AZ40" s="9" t="s">
        <v>1220</v>
      </c>
      <c r="BA40" s="9" t="s">
        <v>1221</v>
      </c>
      <c r="BB40" s="37" t="s">
        <v>1222</v>
      </c>
    </row>
    <row r="41" spans="2:54" x14ac:dyDescent="0.25">
      <c r="B41" s="6">
        <v>20</v>
      </c>
      <c r="C41" s="7" t="s">
        <v>106</v>
      </c>
      <c r="D41" s="9" t="s">
        <v>108</v>
      </c>
      <c r="E41" s="9" t="s">
        <v>109</v>
      </c>
      <c r="F41" s="9" t="s">
        <v>110</v>
      </c>
      <c r="G41" s="9" t="s">
        <v>516</v>
      </c>
      <c r="H41" s="9" t="s">
        <v>517</v>
      </c>
      <c r="I41" s="9" t="s">
        <v>518</v>
      </c>
      <c r="J41" s="9" t="s">
        <v>519</v>
      </c>
      <c r="K41" s="9" t="s">
        <v>520</v>
      </c>
      <c r="L41" s="9" t="s">
        <v>521</v>
      </c>
      <c r="M41" s="9" t="s">
        <v>522</v>
      </c>
      <c r="N41" s="9" t="s">
        <v>523</v>
      </c>
      <c r="O41" s="9" t="s">
        <v>524</v>
      </c>
      <c r="P41" s="9" t="s">
        <v>525</v>
      </c>
      <c r="Q41" s="9" t="s">
        <v>526</v>
      </c>
      <c r="R41" s="37" t="s">
        <v>527</v>
      </c>
      <c r="T41" s="6">
        <v>20</v>
      </c>
      <c r="U41" s="7" t="s">
        <v>106</v>
      </c>
      <c r="V41" s="9" t="s">
        <v>107</v>
      </c>
      <c r="W41" s="9" t="s">
        <v>854</v>
      </c>
      <c r="X41" s="9" t="s">
        <v>855</v>
      </c>
      <c r="Y41" s="9" t="s">
        <v>856</v>
      </c>
      <c r="Z41" s="9" t="s">
        <v>857</v>
      </c>
      <c r="AA41" s="9" t="s">
        <v>858</v>
      </c>
      <c r="AB41" s="9" t="s">
        <v>859</v>
      </c>
      <c r="AC41" s="9" t="s">
        <v>860</v>
      </c>
      <c r="AD41" s="9" t="s">
        <v>861</v>
      </c>
      <c r="AE41" s="9" t="s">
        <v>862</v>
      </c>
      <c r="AF41" s="9" t="s">
        <v>863</v>
      </c>
      <c r="AG41" s="9" t="s">
        <v>864</v>
      </c>
      <c r="AH41" s="9" t="s">
        <v>865</v>
      </c>
      <c r="AI41" s="9" t="s">
        <v>866</v>
      </c>
      <c r="AJ41" s="37" t="s">
        <v>867</v>
      </c>
      <c r="AL41" s="6">
        <v>20</v>
      </c>
      <c r="AM41" s="7" t="s">
        <v>106</v>
      </c>
      <c r="AN41" s="9" t="s">
        <v>1223</v>
      </c>
      <c r="AO41" s="9" t="s">
        <v>1224</v>
      </c>
      <c r="AP41" s="9" t="s">
        <v>1225</v>
      </c>
      <c r="AQ41" s="9" t="s">
        <v>1226</v>
      </c>
      <c r="AR41" s="9" t="s">
        <v>1227</v>
      </c>
      <c r="AS41" s="9" t="s">
        <v>1228</v>
      </c>
      <c r="AT41" s="9" t="s">
        <v>1229</v>
      </c>
      <c r="AU41" s="9" t="s">
        <v>1230</v>
      </c>
      <c r="AV41" s="9" t="s">
        <v>1231</v>
      </c>
      <c r="AW41" s="9" t="s">
        <v>1232</v>
      </c>
      <c r="AX41" s="9" t="s">
        <v>1233</v>
      </c>
      <c r="AY41" s="9" t="s">
        <v>1234</v>
      </c>
      <c r="AZ41" s="9" t="s">
        <v>1235</v>
      </c>
      <c r="BA41" s="9" t="s">
        <v>1236</v>
      </c>
      <c r="BB41" s="37" t="s">
        <v>1237</v>
      </c>
    </row>
    <row r="42" spans="2:54" x14ac:dyDescent="0.25">
      <c r="B42" s="6">
        <v>21</v>
      </c>
      <c r="C42" s="7" t="s">
        <v>111</v>
      </c>
      <c r="D42" s="9" t="s">
        <v>113</v>
      </c>
      <c r="E42" s="9" t="s">
        <v>114</v>
      </c>
      <c r="F42" s="9" t="s">
        <v>115</v>
      </c>
      <c r="G42" s="9" t="s">
        <v>528</v>
      </c>
      <c r="H42" s="9" t="s">
        <v>529</v>
      </c>
      <c r="I42" s="9" t="s">
        <v>530</v>
      </c>
      <c r="J42" s="9" t="s">
        <v>531</v>
      </c>
      <c r="K42" s="9" t="s">
        <v>532</v>
      </c>
      <c r="L42" s="9" t="s">
        <v>533</v>
      </c>
      <c r="M42" s="9" t="s">
        <v>534</v>
      </c>
      <c r="N42" s="9" t="s">
        <v>535</v>
      </c>
      <c r="O42" s="9" t="s">
        <v>536</v>
      </c>
      <c r="P42" s="9" t="s">
        <v>537</v>
      </c>
      <c r="Q42" s="9" t="s">
        <v>538</v>
      </c>
      <c r="R42" s="37" t="s">
        <v>539</v>
      </c>
      <c r="T42" s="6">
        <v>21</v>
      </c>
      <c r="U42" s="7" t="s">
        <v>111</v>
      </c>
      <c r="V42" s="9" t="s">
        <v>112</v>
      </c>
      <c r="W42" s="9" t="s">
        <v>868</v>
      </c>
      <c r="X42" s="9" t="s">
        <v>869</v>
      </c>
      <c r="Y42" s="9" t="s">
        <v>870</v>
      </c>
      <c r="Z42" s="9" t="s">
        <v>871</v>
      </c>
      <c r="AA42" s="9" t="s">
        <v>872</v>
      </c>
      <c r="AB42" s="9" t="s">
        <v>873</v>
      </c>
      <c r="AC42" s="9" t="s">
        <v>874</v>
      </c>
      <c r="AD42" s="9" t="s">
        <v>875</v>
      </c>
      <c r="AE42" s="9" t="s">
        <v>876</v>
      </c>
      <c r="AF42" s="9" t="s">
        <v>877</v>
      </c>
      <c r="AG42" s="9" t="s">
        <v>878</v>
      </c>
      <c r="AH42" s="9" t="s">
        <v>879</v>
      </c>
      <c r="AI42" s="9" t="s">
        <v>880</v>
      </c>
      <c r="AJ42" s="37" t="s">
        <v>881</v>
      </c>
      <c r="AL42" s="6">
        <v>21</v>
      </c>
      <c r="AM42" s="7" t="s">
        <v>111</v>
      </c>
      <c r="AN42" s="9" t="s">
        <v>1238</v>
      </c>
      <c r="AO42" s="9" t="s">
        <v>1239</v>
      </c>
      <c r="AP42" s="9" t="s">
        <v>1240</v>
      </c>
      <c r="AQ42" s="9" t="s">
        <v>1241</v>
      </c>
      <c r="AR42" s="9" t="s">
        <v>1242</v>
      </c>
      <c r="AS42" s="9" t="s">
        <v>1243</v>
      </c>
      <c r="AT42" s="9" t="s">
        <v>1244</v>
      </c>
      <c r="AU42" s="9" t="s">
        <v>1245</v>
      </c>
      <c r="AV42" s="9" t="s">
        <v>1246</v>
      </c>
      <c r="AW42" s="9" t="s">
        <v>1247</v>
      </c>
      <c r="AX42" s="9" t="s">
        <v>1248</v>
      </c>
      <c r="AY42" s="9" t="s">
        <v>1249</v>
      </c>
      <c r="AZ42" s="9" t="s">
        <v>1250</v>
      </c>
      <c r="BA42" s="9" t="s">
        <v>1251</v>
      </c>
      <c r="BB42" s="37" t="s">
        <v>1252</v>
      </c>
    </row>
    <row r="43" spans="2:54" x14ac:dyDescent="0.25">
      <c r="B43" s="6">
        <v>22</v>
      </c>
      <c r="C43" s="7" t="s">
        <v>116</v>
      </c>
      <c r="D43" s="9" t="s">
        <v>118</v>
      </c>
      <c r="E43" s="9" t="s">
        <v>119</v>
      </c>
      <c r="F43" s="9" t="s">
        <v>120</v>
      </c>
      <c r="G43" s="9" t="s">
        <v>540</v>
      </c>
      <c r="H43" s="9" t="s">
        <v>541</v>
      </c>
      <c r="I43" s="9" t="s">
        <v>542</v>
      </c>
      <c r="J43" s="9" t="s">
        <v>543</v>
      </c>
      <c r="K43" s="9" t="s">
        <v>544</v>
      </c>
      <c r="L43" s="9" t="s">
        <v>545</v>
      </c>
      <c r="M43" s="9" t="s">
        <v>546</v>
      </c>
      <c r="N43" s="9" t="s">
        <v>547</v>
      </c>
      <c r="O43" s="9" t="s">
        <v>548</v>
      </c>
      <c r="P43" s="9" t="s">
        <v>549</v>
      </c>
      <c r="Q43" s="9" t="s">
        <v>550</v>
      </c>
      <c r="R43" s="37" t="s">
        <v>551</v>
      </c>
      <c r="T43" s="6">
        <v>22</v>
      </c>
      <c r="U43" s="7" t="s">
        <v>116</v>
      </c>
      <c r="V43" s="9" t="s">
        <v>117</v>
      </c>
      <c r="W43" s="9" t="s">
        <v>882</v>
      </c>
      <c r="X43" s="9" t="s">
        <v>883</v>
      </c>
      <c r="Y43" s="9" t="s">
        <v>884</v>
      </c>
      <c r="Z43" s="9" t="s">
        <v>885</v>
      </c>
      <c r="AA43" s="9" t="s">
        <v>886</v>
      </c>
      <c r="AB43" s="9" t="s">
        <v>887</v>
      </c>
      <c r="AC43" s="9" t="s">
        <v>888</v>
      </c>
      <c r="AD43" s="9" t="s">
        <v>889</v>
      </c>
      <c r="AE43" s="9" t="s">
        <v>890</v>
      </c>
      <c r="AF43" s="9" t="s">
        <v>891</v>
      </c>
      <c r="AG43" s="9" t="s">
        <v>892</v>
      </c>
      <c r="AH43" s="9" t="s">
        <v>893</v>
      </c>
      <c r="AI43" s="9" t="s">
        <v>894</v>
      </c>
      <c r="AJ43" s="37" t="s">
        <v>895</v>
      </c>
      <c r="AL43" s="6">
        <v>22</v>
      </c>
      <c r="AM43" s="7" t="s">
        <v>116</v>
      </c>
      <c r="AN43" s="9" t="s">
        <v>1253</v>
      </c>
      <c r="AO43" s="9" t="s">
        <v>1254</v>
      </c>
      <c r="AP43" s="9" t="s">
        <v>1255</v>
      </c>
      <c r="AQ43" s="9" t="s">
        <v>1256</v>
      </c>
      <c r="AR43" s="9" t="s">
        <v>1257</v>
      </c>
      <c r="AS43" s="9" t="s">
        <v>1258</v>
      </c>
      <c r="AT43" s="9" t="s">
        <v>1259</v>
      </c>
      <c r="AU43" s="9" t="s">
        <v>1260</v>
      </c>
      <c r="AV43" s="9" t="s">
        <v>1261</v>
      </c>
      <c r="AW43" s="9" t="s">
        <v>1262</v>
      </c>
      <c r="AX43" s="9" t="s">
        <v>1263</v>
      </c>
      <c r="AY43" s="9" t="s">
        <v>1264</v>
      </c>
      <c r="AZ43" s="9" t="s">
        <v>1265</v>
      </c>
      <c r="BA43" s="9" t="s">
        <v>1266</v>
      </c>
      <c r="BB43" s="37" t="s">
        <v>1267</v>
      </c>
    </row>
    <row r="44" spans="2:54" x14ac:dyDescent="0.25">
      <c r="B44" s="6">
        <v>23</v>
      </c>
      <c r="C44" s="7" t="s">
        <v>121</v>
      </c>
      <c r="D44" s="9" t="s">
        <v>123</v>
      </c>
      <c r="E44" s="9" t="s">
        <v>124</v>
      </c>
      <c r="F44" s="9" t="s">
        <v>125</v>
      </c>
      <c r="G44" s="9" t="s">
        <v>552</v>
      </c>
      <c r="H44" s="9" t="s">
        <v>553</v>
      </c>
      <c r="I44" s="9" t="s">
        <v>554</v>
      </c>
      <c r="J44" s="9" t="s">
        <v>555</v>
      </c>
      <c r="K44" s="9" t="s">
        <v>556</v>
      </c>
      <c r="L44" s="9" t="s">
        <v>557</v>
      </c>
      <c r="M44" s="9" t="s">
        <v>558</v>
      </c>
      <c r="N44" s="9" t="s">
        <v>559</v>
      </c>
      <c r="O44" s="9" t="s">
        <v>560</v>
      </c>
      <c r="P44" s="9" t="s">
        <v>561</v>
      </c>
      <c r="Q44" s="9" t="s">
        <v>562</v>
      </c>
      <c r="R44" s="37" t="s">
        <v>563</v>
      </c>
      <c r="T44" s="6">
        <v>23</v>
      </c>
      <c r="U44" s="7" t="s">
        <v>121</v>
      </c>
      <c r="V44" s="9" t="s">
        <v>122</v>
      </c>
      <c r="W44" s="9" t="s">
        <v>896</v>
      </c>
      <c r="X44" s="9" t="s">
        <v>897</v>
      </c>
      <c r="Y44" s="9" t="s">
        <v>898</v>
      </c>
      <c r="Z44" s="9" t="s">
        <v>899</v>
      </c>
      <c r="AA44" s="9" t="s">
        <v>900</v>
      </c>
      <c r="AB44" s="9" t="s">
        <v>901</v>
      </c>
      <c r="AC44" s="9" t="s">
        <v>902</v>
      </c>
      <c r="AD44" s="9" t="s">
        <v>903</v>
      </c>
      <c r="AE44" s="9" t="s">
        <v>904</v>
      </c>
      <c r="AF44" s="9" t="s">
        <v>905</v>
      </c>
      <c r="AG44" s="9" t="s">
        <v>906</v>
      </c>
      <c r="AH44" s="9" t="s">
        <v>907</v>
      </c>
      <c r="AI44" s="9" t="s">
        <v>908</v>
      </c>
      <c r="AJ44" s="37" t="s">
        <v>909</v>
      </c>
      <c r="AL44" s="6">
        <v>23</v>
      </c>
      <c r="AM44" s="7" t="s">
        <v>121</v>
      </c>
      <c r="AN44" s="9" t="s">
        <v>1268</v>
      </c>
      <c r="AO44" s="9" t="s">
        <v>1269</v>
      </c>
      <c r="AP44" s="9" t="s">
        <v>1270</v>
      </c>
      <c r="AQ44" s="9" t="s">
        <v>1271</v>
      </c>
      <c r="AR44" s="9" t="s">
        <v>1272</v>
      </c>
      <c r="AS44" s="9" t="s">
        <v>1273</v>
      </c>
      <c r="AT44" s="9" t="s">
        <v>1274</v>
      </c>
      <c r="AU44" s="9" t="s">
        <v>1275</v>
      </c>
      <c r="AV44" s="9" t="s">
        <v>1276</v>
      </c>
      <c r="AW44" s="9" t="s">
        <v>1277</v>
      </c>
      <c r="AX44" s="9" t="s">
        <v>1278</v>
      </c>
      <c r="AY44" s="9" t="s">
        <v>1279</v>
      </c>
      <c r="AZ44" s="9" t="s">
        <v>1280</v>
      </c>
      <c r="BA44" s="9" t="s">
        <v>1281</v>
      </c>
      <c r="BB44" s="37" t="s">
        <v>1282</v>
      </c>
    </row>
    <row r="45" spans="2:54" x14ac:dyDescent="0.25">
      <c r="B45" s="6">
        <v>24</v>
      </c>
      <c r="C45" s="7" t="s">
        <v>126</v>
      </c>
      <c r="D45" s="9" t="s">
        <v>128</v>
      </c>
      <c r="E45" s="9" t="s">
        <v>129</v>
      </c>
      <c r="F45" s="9" t="s">
        <v>130</v>
      </c>
      <c r="G45" s="9" t="s">
        <v>564</v>
      </c>
      <c r="H45" s="9" t="s">
        <v>565</v>
      </c>
      <c r="I45" s="9" t="s">
        <v>566</v>
      </c>
      <c r="J45" s="9" t="s">
        <v>567</v>
      </c>
      <c r="K45" s="9" t="s">
        <v>568</v>
      </c>
      <c r="L45" s="9" t="s">
        <v>569</v>
      </c>
      <c r="M45" s="9" t="s">
        <v>570</v>
      </c>
      <c r="N45" s="9" t="s">
        <v>571</v>
      </c>
      <c r="O45" s="9" t="s">
        <v>572</v>
      </c>
      <c r="P45" s="9" t="s">
        <v>573</v>
      </c>
      <c r="Q45" s="9" t="s">
        <v>574</v>
      </c>
      <c r="R45" s="37" t="s">
        <v>575</v>
      </c>
      <c r="T45" s="6">
        <v>24</v>
      </c>
      <c r="U45" s="7" t="s">
        <v>126</v>
      </c>
      <c r="V45" s="9" t="s">
        <v>127</v>
      </c>
      <c r="W45" s="9" t="s">
        <v>910</v>
      </c>
      <c r="X45" s="9" t="s">
        <v>911</v>
      </c>
      <c r="Y45" s="9" t="s">
        <v>912</v>
      </c>
      <c r="Z45" s="9" t="s">
        <v>913</v>
      </c>
      <c r="AA45" s="9" t="s">
        <v>914</v>
      </c>
      <c r="AB45" s="9" t="s">
        <v>915</v>
      </c>
      <c r="AC45" s="9" t="s">
        <v>916</v>
      </c>
      <c r="AD45" s="9" t="s">
        <v>917</v>
      </c>
      <c r="AE45" s="9" t="s">
        <v>918</v>
      </c>
      <c r="AF45" s="9" t="s">
        <v>919</v>
      </c>
      <c r="AG45" s="9" t="s">
        <v>920</v>
      </c>
      <c r="AH45" s="9" t="s">
        <v>921</v>
      </c>
      <c r="AI45" s="9" t="s">
        <v>922</v>
      </c>
      <c r="AJ45" s="37" t="s">
        <v>923</v>
      </c>
      <c r="AL45" s="6">
        <v>24</v>
      </c>
      <c r="AM45" s="7" t="s">
        <v>126</v>
      </c>
      <c r="AN45" s="9" t="s">
        <v>1283</v>
      </c>
      <c r="AO45" s="9" t="s">
        <v>1284</v>
      </c>
      <c r="AP45" s="9" t="s">
        <v>1285</v>
      </c>
      <c r="AQ45" s="9" t="s">
        <v>1286</v>
      </c>
      <c r="AR45" s="9" t="s">
        <v>1287</v>
      </c>
      <c r="AS45" s="9" t="s">
        <v>1288</v>
      </c>
      <c r="AT45" s="9" t="s">
        <v>1289</v>
      </c>
      <c r="AU45" s="9" t="s">
        <v>1290</v>
      </c>
      <c r="AV45" s="9" t="s">
        <v>1291</v>
      </c>
      <c r="AW45" s="9" t="s">
        <v>1292</v>
      </c>
      <c r="AX45" s="9" t="s">
        <v>1293</v>
      </c>
      <c r="AY45" s="9" t="s">
        <v>1294</v>
      </c>
      <c r="AZ45" s="9" t="s">
        <v>1295</v>
      </c>
      <c r="BA45" s="9" t="s">
        <v>1296</v>
      </c>
      <c r="BB45" s="37" t="s">
        <v>1297</v>
      </c>
    </row>
    <row r="46" spans="2:54" x14ac:dyDescent="0.25">
      <c r="B46" s="6">
        <v>25</v>
      </c>
      <c r="C46" s="7" t="s">
        <v>131</v>
      </c>
      <c r="D46" s="9" t="s">
        <v>133</v>
      </c>
      <c r="E46" s="9" t="s">
        <v>134</v>
      </c>
      <c r="F46" s="9" t="s">
        <v>135</v>
      </c>
      <c r="G46" s="9" t="s">
        <v>576</v>
      </c>
      <c r="H46" s="9" t="s">
        <v>577</v>
      </c>
      <c r="I46" s="9" t="s">
        <v>578</v>
      </c>
      <c r="J46" s="9" t="s">
        <v>579</v>
      </c>
      <c r="K46" s="9" t="s">
        <v>580</v>
      </c>
      <c r="L46" s="9" t="s">
        <v>581</v>
      </c>
      <c r="M46" s="9" t="s">
        <v>582</v>
      </c>
      <c r="N46" s="9" t="s">
        <v>583</v>
      </c>
      <c r="O46" s="9" t="s">
        <v>584</v>
      </c>
      <c r="P46" s="9" t="s">
        <v>585</v>
      </c>
      <c r="Q46" s="9" t="s">
        <v>586</v>
      </c>
      <c r="R46" s="37" t="s">
        <v>587</v>
      </c>
      <c r="T46" s="6">
        <v>25</v>
      </c>
      <c r="U46" s="7" t="s">
        <v>131</v>
      </c>
      <c r="V46" s="9" t="s">
        <v>132</v>
      </c>
      <c r="W46" s="9" t="s">
        <v>924</v>
      </c>
      <c r="X46" s="9" t="s">
        <v>925</v>
      </c>
      <c r="Y46" s="9" t="s">
        <v>926</v>
      </c>
      <c r="Z46" s="9" t="s">
        <v>927</v>
      </c>
      <c r="AA46" s="9" t="s">
        <v>928</v>
      </c>
      <c r="AB46" s="9" t="s">
        <v>929</v>
      </c>
      <c r="AC46" s="9" t="s">
        <v>930</v>
      </c>
      <c r="AD46" s="9" t="s">
        <v>931</v>
      </c>
      <c r="AE46" s="9" t="s">
        <v>932</v>
      </c>
      <c r="AF46" s="9" t="s">
        <v>933</v>
      </c>
      <c r="AG46" s="9" t="s">
        <v>934</v>
      </c>
      <c r="AH46" s="9" t="s">
        <v>935</v>
      </c>
      <c r="AI46" s="9" t="s">
        <v>936</v>
      </c>
      <c r="AJ46" s="37" t="s">
        <v>937</v>
      </c>
      <c r="AL46" s="6">
        <v>25</v>
      </c>
      <c r="AM46" s="7" t="s">
        <v>131</v>
      </c>
      <c r="AN46" s="9" t="s">
        <v>1298</v>
      </c>
      <c r="AO46" s="9" t="s">
        <v>1299</v>
      </c>
      <c r="AP46" s="9" t="s">
        <v>1300</v>
      </c>
      <c r="AQ46" s="9" t="s">
        <v>1301</v>
      </c>
      <c r="AR46" s="9" t="s">
        <v>1302</v>
      </c>
      <c r="AS46" s="9" t="s">
        <v>1303</v>
      </c>
      <c r="AT46" s="9" t="s">
        <v>1304</v>
      </c>
      <c r="AU46" s="9" t="s">
        <v>1305</v>
      </c>
      <c r="AV46" s="9" t="s">
        <v>1306</v>
      </c>
      <c r="AW46" s="9" t="s">
        <v>1307</v>
      </c>
      <c r="AX46" s="9" t="s">
        <v>1308</v>
      </c>
      <c r="AY46" s="9" t="s">
        <v>1309</v>
      </c>
      <c r="AZ46" s="9" t="s">
        <v>1310</v>
      </c>
      <c r="BA46" s="9" t="s">
        <v>1311</v>
      </c>
      <c r="BB46" s="37" t="s">
        <v>1312</v>
      </c>
    </row>
    <row r="47" spans="2:54" ht="22.5" customHeight="1" x14ac:dyDescent="0.25">
      <c r="B47" s="48" t="s">
        <v>136</v>
      </c>
      <c r="C47" s="48"/>
      <c r="D47" s="48"/>
      <c r="E47" s="48"/>
      <c r="F47" s="48"/>
      <c r="G47" s="48"/>
      <c r="H47" s="48"/>
      <c r="I47" s="48"/>
      <c r="J47" s="48"/>
      <c r="K47" s="48"/>
      <c r="L47" s="48"/>
      <c r="M47" s="48"/>
      <c r="N47" s="48"/>
      <c r="O47" s="48"/>
      <c r="P47" s="48"/>
      <c r="Q47" s="48"/>
      <c r="R47" s="48"/>
      <c r="AL47" s="33" t="s">
        <v>136</v>
      </c>
      <c r="AM47" s="33"/>
      <c r="AN47" s="33"/>
      <c r="AO47" s="33"/>
      <c r="AP47" s="33"/>
      <c r="AQ47" s="33"/>
      <c r="AR47" s="33"/>
      <c r="AS47" s="33"/>
      <c r="AT47" s="33"/>
      <c r="AU47" s="33"/>
      <c r="AV47" s="33"/>
      <c r="AW47" s="33"/>
      <c r="AX47" s="33"/>
      <c r="AY47" s="33"/>
      <c r="AZ47" s="33"/>
      <c r="BA47" s="33"/>
      <c r="BB47" s="33"/>
    </row>
    <row r="57" s="3" customFormat="1" x14ac:dyDescent="0.25"/>
    <row r="93" s="3" customFormat="1" x14ac:dyDescent="0.25"/>
  </sheetData>
  <mergeCells count="36">
    <mergeCell ref="AL1:BC1"/>
    <mergeCell ref="AL2:BC2"/>
    <mergeCell ref="AL3:BC3"/>
    <mergeCell ref="AL4:BC4"/>
    <mergeCell ref="AL5:BC5"/>
    <mergeCell ref="T1:AK1"/>
    <mergeCell ref="T2:AK2"/>
    <mergeCell ref="T3:AK3"/>
    <mergeCell ref="T4:AK4"/>
    <mergeCell ref="T5:AK5"/>
    <mergeCell ref="AL20:AN20"/>
    <mergeCell ref="AO20:AZ20"/>
    <mergeCell ref="BA20:BB20"/>
    <mergeCell ref="AL13:AN13"/>
    <mergeCell ref="AO13:AZ13"/>
    <mergeCell ref="BA13:BB13"/>
    <mergeCell ref="T13:V13"/>
    <mergeCell ref="W13:AH13"/>
    <mergeCell ref="AI13:AJ13"/>
    <mergeCell ref="B18:R18"/>
    <mergeCell ref="T20:V20"/>
    <mergeCell ref="W20:AH20"/>
    <mergeCell ref="AI20:AJ20"/>
    <mergeCell ref="B20:D20"/>
    <mergeCell ref="E20:P20"/>
    <mergeCell ref="Q20:R20"/>
    <mergeCell ref="B8:R8"/>
    <mergeCell ref="B13:D13"/>
    <mergeCell ref="E13:P13"/>
    <mergeCell ref="Q13:R13"/>
    <mergeCell ref="B47:R47"/>
    <mergeCell ref="A1:R1"/>
    <mergeCell ref="A2:R2"/>
    <mergeCell ref="A3:R3"/>
    <mergeCell ref="A4:R4"/>
    <mergeCell ref="A5:R5"/>
  </mergeCells>
  <pageMargins left="0.7" right="0.7" top="0.75" bottom="0.75" header="0.3" footer="0.3"/>
  <pageSetup paperSize="3" scale="41" orientation="landscape" r:id="rId1"/>
  <headerFooter>
    <oddHeader>&amp;R&amp;F
&amp;A</oddHeader>
  </headerFooter>
  <colBreaks count="2" manualBreakCount="2">
    <brk id="19" max="1048575" man="1"/>
    <brk id="36"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B5AEBB-5EDB-406D-85A0-24C4F53CC547}">
  <dimension ref="B1:CD80"/>
  <sheetViews>
    <sheetView showGridLines="0" view="pageBreakPreview" zoomScale="60" zoomScaleNormal="100" workbookViewId="0">
      <selection activeCell="P1" sqref="P1:S5"/>
    </sheetView>
  </sheetViews>
  <sheetFormatPr defaultColWidth="9.28515625" defaultRowHeight="14.25" x14ac:dyDescent="0.25"/>
  <cols>
    <col min="1" max="1" width="2.7109375" style="12" customWidth="1"/>
    <col min="2" max="2" width="65.42578125" style="12" customWidth="1"/>
    <col min="3" max="3" width="4.42578125" style="12" customWidth="1"/>
    <col min="4" max="4" width="38.28515625" style="12" customWidth="1"/>
    <col min="5" max="5" width="39.7109375" style="12" customWidth="1"/>
    <col min="6" max="6" width="4.42578125" style="12" customWidth="1"/>
    <col min="7" max="9" width="14.7109375" style="12" customWidth="1"/>
    <col min="10" max="10" width="19.42578125" style="12" customWidth="1"/>
    <col min="11" max="11" width="42.28515625" style="12" customWidth="1"/>
    <col min="12" max="12" width="25.28515625" style="12" customWidth="1"/>
    <col min="13" max="13" width="28.7109375" style="12" customWidth="1"/>
    <col min="14" max="14" width="48.5703125" style="12" customWidth="1"/>
    <col min="15" max="15" width="23.5703125" style="12" customWidth="1"/>
    <col min="16" max="16" width="34" style="12" customWidth="1"/>
    <col min="17" max="17" width="46.7109375" style="12" customWidth="1"/>
    <col min="18" max="18" width="21.28515625" style="12" bestFit="1" customWidth="1"/>
    <col min="19" max="19" width="38.28515625" style="12" customWidth="1"/>
    <col min="20" max="20" width="56.7109375" style="12" customWidth="1"/>
    <col min="21" max="21" width="28.5703125" style="12" customWidth="1"/>
    <col min="22" max="22" width="35.7109375" style="12" customWidth="1"/>
    <col min="23" max="23" width="9.28515625" style="12"/>
    <col min="24" max="24" width="38.28515625" style="12" customWidth="1"/>
    <col min="25" max="25" width="39.7109375" style="12" customWidth="1"/>
    <col min="26" max="26" width="9.28515625" style="12"/>
    <col min="27" max="29" width="14.7109375" style="12" customWidth="1"/>
    <col min="30" max="30" width="19.42578125" style="12" customWidth="1"/>
    <col min="31" max="31" width="42.28515625" style="12" customWidth="1"/>
    <col min="32" max="32" width="25.28515625" style="12" customWidth="1"/>
    <col min="33" max="33" width="28.7109375" style="12" customWidth="1"/>
    <col min="34" max="34" width="48.5703125" style="12" customWidth="1"/>
    <col min="35" max="35" width="23.5703125" style="12" customWidth="1"/>
    <col min="36" max="36" width="34" style="12" customWidth="1"/>
    <col min="37" max="37" width="46.7109375" style="12" customWidth="1"/>
    <col min="38" max="38" width="21.28515625" style="12" bestFit="1" customWidth="1"/>
    <col min="39" max="39" width="38.28515625" style="12" customWidth="1"/>
    <col min="40" max="40" width="56.7109375" style="12" customWidth="1"/>
    <col min="41" max="41" width="28.5703125" style="12" customWidth="1"/>
    <col min="42" max="42" width="35.7109375" style="12" customWidth="1"/>
    <col min="43" max="43" width="9.28515625" style="12"/>
    <col min="44" max="44" width="38.28515625" style="12" customWidth="1"/>
    <col min="45" max="45" width="39.7109375" style="12" customWidth="1"/>
    <col min="46" max="46" width="9.28515625" style="12"/>
    <col min="47" max="49" width="14.7109375" style="12" customWidth="1"/>
    <col min="50" max="50" width="19.42578125" style="12" customWidth="1"/>
    <col min="51" max="51" width="42.28515625" style="12" customWidth="1"/>
    <col min="52" max="52" width="25.28515625" style="12" customWidth="1"/>
    <col min="53" max="53" width="28.7109375" style="12" customWidth="1"/>
    <col min="54" max="54" width="48.5703125" style="12" customWidth="1"/>
    <col min="55" max="55" width="23.5703125" style="12" customWidth="1"/>
    <col min="56" max="56" width="34" style="12" customWidth="1"/>
    <col min="57" max="57" width="46.7109375" style="12" customWidth="1"/>
    <col min="58" max="58" width="21.28515625" style="12" bestFit="1" customWidth="1"/>
    <col min="59" max="59" width="38.28515625" style="12" customWidth="1"/>
    <col min="60" max="60" width="56.7109375" style="12" customWidth="1"/>
    <col min="61" max="61" width="28.5703125" style="12" customWidth="1"/>
    <col min="62" max="62" width="35.7109375" style="12" customWidth="1"/>
    <col min="63" max="63" width="9.28515625" style="12"/>
    <col min="64" max="64" width="38.28515625" style="12" customWidth="1"/>
    <col min="65" max="65" width="39.7109375" style="12" customWidth="1"/>
    <col min="66" max="66" width="9.28515625" style="12"/>
    <col min="67" max="69" width="14.7109375" style="12" customWidth="1"/>
    <col min="70" max="70" width="19.42578125" style="12" customWidth="1"/>
    <col min="71" max="71" width="42.28515625" style="12" customWidth="1"/>
    <col min="72" max="72" width="25.28515625" style="12" customWidth="1"/>
    <col min="73" max="73" width="28.7109375" style="12" customWidth="1"/>
    <col min="74" max="74" width="48.5703125" style="12" customWidth="1"/>
    <col min="75" max="75" width="23.5703125" style="12" customWidth="1"/>
    <col min="76" max="76" width="34" style="12" customWidth="1"/>
    <col min="77" max="77" width="46.7109375" style="12" customWidth="1"/>
    <col min="78" max="78" width="21.28515625" style="12" bestFit="1" customWidth="1"/>
    <col min="79" max="79" width="38.28515625" style="12" customWidth="1"/>
    <col min="80" max="80" width="56.7109375" style="12" customWidth="1"/>
    <col min="81" max="81" width="28.5703125" style="12" customWidth="1"/>
    <col min="82" max="82" width="35.7109375" style="12" customWidth="1"/>
    <col min="83" max="16384" width="9.28515625" style="12"/>
  </cols>
  <sheetData>
    <row r="1" spans="2:82" s="1" customFormat="1" ht="15" x14ac:dyDescent="0.25">
      <c r="B1" s="38" t="s">
        <v>220</v>
      </c>
      <c r="C1" s="38"/>
      <c r="D1" s="38"/>
      <c r="E1" s="38"/>
      <c r="F1" s="25"/>
      <c r="G1" s="25"/>
      <c r="H1" s="25"/>
      <c r="I1" s="25"/>
      <c r="J1" s="25"/>
      <c r="K1" s="25"/>
      <c r="L1" s="25"/>
      <c r="M1" s="25"/>
      <c r="N1" s="25"/>
      <c r="O1" s="25"/>
      <c r="P1" s="38"/>
      <c r="Q1" s="38"/>
      <c r="R1" s="38"/>
      <c r="S1" s="38"/>
      <c r="T1" s="25"/>
      <c r="U1" s="25"/>
      <c r="V1" s="25"/>
    </row>
    <row r="2" spans="2:82" s="1" customFormat="1" ht="15" x14ac:dyDescent="0.25">
      <c r="B2" s="38" t="s">
        <v>218</v>
      </c>
      <c r="C2" s="38"/>
      <c r="D2" s="38"/>
      <c r="E2" s="38"/>
      <c r="F2" s="25"/>
      <c r="G2" s="25"/>
      <c r="H2" s="25"/>
      <c r="I2" s="25"/>
      <c r="J2" s="25"/>
      <c r="K2" s="25"/>
      <c r="L2" s="25"/>
      <c r="M2" s="25"/>
      <c r="N2" s="25"/>
      <c r="O2" s="25"/>
      <c r="P2" s="38"/>
      <c r="Q2" s="38"/>
      <c r="R2" s="38"/>
      <c r="S2" s="38"/>
      <c r="T2" s="25"/>
      <c r="U2" s="25"/>
      <c r="V2" s="25"/>
    </row>
    <row r="3" spans="2:82" s="1" customFormat="1" ht="15" x14ac:dyDescent="0.25">
      <c r="B3" s="38" t="s">
        <v>219</v>
      </c>
      <c r="C3" s="38"/>
      <c r="D3" s="38"/>
      <c r="E3" s="38"/>
      <c r="F3" s="25"/>
      <c r="G3" s="25"/>
      <c r="H3" s="25"/>
      <c r="I3" s="25"/>
      <c r="J3" s="25"/>
      <c r="K3" s="25"/>
      <c r="L3" s="25"/>
      <c r="M3" s="25"/>
      <c r="N3" s="25"/>
      <c r="O3" s="25"/>
      <c r="P3" s="38"/>
      <c r="Q3" s="38"/>
      <c r="R3" s="38"/>
      <c r="S3" s="38"/>
      <c r="T3" s="25"/>
      <c r="U3" s="25"/>
      <c r="V3" s="25"/>
    </row>
    <row r="4" spans="2:82" s="1" customFormat="1" ht="15" x14ac:dyDescent="0.25">
      <c r="B4" s="38" t="s">
        <v>225</v>
      </c>
      <c r="C4" s="38"/>
      <c r="D4" s="38"/>
      <c r="E4" s="38"/>
      <c r="F4" s="25"/>
      <c r="G4" s="25"/>
      <c r="H4" s="25"/>
      <c r="I4" s="25"/>
      <c r="J4" s="25"/>
      <c r="K4" s="25"/>
      <c r="L4" s="25"/>
      <c r="M4" s="25"/>
      <c r="N4" s="25"/>
      <c r="O4" s="25"/>
      <c r="P4" s="38"/>
      <c r="Q4" s="38"/>
      <c r="R4" s="38"/>
      <c r="S4" s="38"/>
      <c r="T4" s="25"/>
      <c r="U4" s="25"/>
      <c r="V4" s="25"/>
    </row>
    <row r="5" spans="2:82" ht="15" x14ac:dyDescent="0.25">
      <c r="B5" s="38" t="s">
        <v>223</v>
      </c>
      <c r="C5" s="38"/>
      <c r="D5" s="38"/>
      <c r="E5" s="38"/>
      <c r="F5" s="25"/>
      <c r="G5" s="25"/>
      <c r="H5" s="25"/>
      <c r="I5" s="25"/>
      <c r="J5" s="25"/>
      <c r="K5" s="25"/>
      <c r="L5" s="25"/>
      <c r="M5" s="25"/>
      <c r="N5" s="25"/>
      <c r="O5" s="25"/>
      <c r="P5" s="58"/>
      <c r="Q5" s="38"/>
      <c r="R5" s="38"/>
      <c r="S5" s="38"/>
      <c r="T5" s="25"/>
      <c r="U5" s="25"/>
      <c r="V5" s="25"/>
    </row>
    <row r="7" spans="2:82" s="13" customFormat="1" x14ac:dyDescent="0.2">
      <c r="E7" s="12"/>
    </row>
    <row r="8" spans="2:82" s="13" customFormat="1" x14ac:dyDescent="0.2">
      <c r="E8" s="12"/>
    </row>
    <row r="9" spans="2:82" s="13" customFormat="1" ht="15" x14ac:dyDescent="0.25">
      <c r="B9" s="14" t="s">
        <v>139</v>
      </c>
      <c r="D9" s="14" t="s">
        <v>140</v>
      </c>
      <c r="E9" s="15"/>
      <c r="G9" s="14" t="s">
        <v>141</v>
      </c>
      <c r="H9" s="16"/>
      <c r="I9" s="16"/>
      <c r="J9" s="16"/>
      <c r="K9" s="16"/>
      <c r="L9" s="16"/>
      <c r="M9" s="16"/>
      <c r="N9" s="16"/>
      <c r="O9" s="16"/>
      <c r="P9" s="16"/>
      <c r="Q9" s="16"/>
      <c r="R9" s="16"/>
      <c r="S9" s="16"/>
      <c r="T9" s="16"/>
      <c r="U9" s="16"/>
      <c r="V9" s="16"/>
      <c r="X9" s="14" t="s">
        <v>226</v>
      </c>
      <c r="Y9" s="16"/>
      <c r="Z9" s="16"/>
      <c r="AA9" s="16"/>
      <c r="AB9" s="16"/>
      <c r="AC9" s="16"/>
      <c r="AD9" s="16"/>
      <c r="AE9" s="16"/>
      <c r="AF9" s="16"/>
      <c r="AG9" s="16"/>
      <c r="AH9" s="16"/>
      <c r="AI9" s="16"/>
      <c r="AJ9" s="16"/>
      <c r="AK9" s="16"/>
      <c r="AL9" s="16"/>
      <c r="AM9" s="16"/>
      <c r="AN9" s="16"/>
      <c r="AO9" s="16"/>
      <c r="AP9" s="16"/>
      <c r="AR9" s="14" t="s">
        <v>227</v>
      </c>
      <c r="AS9" s="16"/>
      <c r="AT9" s="16"/>
      <c r="AU9" s="16"/>
      <c r="AV9" s="16"/>
      <c r="AW9" s="16"/>
      <c r="AX9" s="16"/>
      <c r="AY9" s="16"/>
      <c r="AZ9" s="16"/>
      <c r="BA9" s="16"/>
      <c r="BB9" s="16"/>
      <c r="BC9" s="16"/>
      <c r="BD9" s="16"/>
      <c r="BE9" s="16"/>
      <c r="BF9" s="16"/>
      <c r="BG9" s="16"/>
      <c r="BH9" s="16"/>
      <c r="BI9" s="16"/>
      <c r="BJ9" s="16"/>
      <c r="BL9" s="14" t="s">
        <v>228</v>
      </c>
      <c r="BM9" s="16"/>
      <c r="BN9" s="16"/>
      <c r="BO9" s="16"/>
      <c r="BP9" s="16"/>
      <c r="BQ9" s="16"/>
      <c r="BR9" s="16"/>
      <c r="BS9" s="16"/>
      <c r="BT9" s="16"/>
      <c r="BU9" s="16"/>
      <c r="BV9" s="16"/>
      <c r="BW9" s="16"/>
      <c r="BX9" s="16"/>
      <c r="BY9" s="16"/>
      <c r="BZ9" s="16"/>
      <c r="CA9" s="16"/>
      <c r="CB9" s="16"/>
      <c r="CC9" s="16"/>
      <c r="CD9" s="16"/>
    </row>
    <row r="10" spans="2:82" s="13" customFormat="1" x14ac:dyDescent="0.2">
      <c r="D10" s="12"/>
      <c r="E10" s="12"/>
    </row>
    <row r="11" spans="2:82" s="13" customFormat="1" ht="21" customHeight="1" thickBot="1" x14ac:dyDescent="0.3">
      <c r="B11" s="17" t="s">
        <v>142</v>
      </c>
      <c r="D11" s="18" t="s">
        <v>143</v>
      </c>
      <c r="E11" s="19" t="s">
        <v>144</v>
      </c>
      <c r="G11" s="52" t="s">
        <v>145</v>
      </c>
      <c r="H11" s="52" t="s">
        <v>146</v>
      </c>
      <c r="I11" s="52" t="s">
        <v>147</v>
      </c>
      <c r="J11" s="52" t="s">
        <v>148</v>
      </c>
      <c r="K11" s="49" t="s">
        <v>149</v>
      </c>
      <c r="L11" s="52" t="s">
        <v>150</v>
      </c>
      <c r="M11" s="52" t="s">
        <v>151</v>
      </c>
      <c r="N11" s="49" t="s">
        <v>152</v>
      </c>
      <c r="O11" s="52" t="s">
        <v>153</v>
      </c>
      <c r="P11" s="52" t="s">
        <v>154</v>
      </c>
      <c r="Q11" s="49" t="s">
        <v>155</v>
      </c>
      <c r="R11" s="52" t="s">
        <v>156</v>
      </c>
      <c r="S11" s="52" t="s">
        <v>157</v>
      </c>
      <c r="T11" s="49" t="s">
        <v>158</v>
      </c>
      <c r="U11" s="52" t="s">
        <v>159</v>
      </c>
      <c r="V11" s="52" t="s">
        <v>160</v>
      </c>
      <c r="X11" s="28" t="s">
        <v>229</v>
      </c>
      <c r="Y11" s="29"/>
      <c r="AA11" s="52" t="s">
        <v>145</v>
      </c>
      <c r="AB11" s="52" t="s">
        <v>146</v>
      </c>
      <c r="AC11" s="52" t="s">
        <v>147</v>
      </c>
      <c r="AD11" s="52" t="s">
        <v>148</v>
      </c>
      <c r="AE11" s="49" t="s">
        <v>149</v>
      </c>
      <c r="AF11" s="52" t="s">
        <v>150</v>
      </c>
      <c r="AG11" s="52" t="s">
        <v>151</v>
      </c>
      <c r="AH11" s="49" t="s">
        <v>152</v>
      </c>
      <c r="AI11" s="52" t="s">
        <v>153</v>
      </c>
      <c r="AJ11" s="52" t="s">
        <v>154</v>
      </c>
      <c r="AK11" s="49" t="s">
        <v>155</v>
      </c>
      <c r="AL11" s="52" t="s">
        <v>156</v>
      </c>
      <c r="AM11" s="52" t="s">
        <v>157</v>
      </c>
      <c r="AN11" s="49" t="s">
        <v>158</v>
      </c>
      <c r="AO11" s="52" t="s">
        <v>159</v>
      </c>
      <c r="AP11" s="52" t="s">
        <v>160</v>
      </c>
      <c r="AR11" s="28" t="s">
        <v>230</v>
      </c>
      <c r="AS11" s="29"/>
      <c r="AU11" s="52" t="s">
        <v>145</v>
      </c>
      <c r="AV11" s="52" t="s">
        <v>146</v>
      </c>
      <c r="AW11" s="52" t="s">
        <v>147</v>
      </c>
      <c r="AX11" s="52" t="s">
        <v>148</v>
      </c>
      <c r="AY11" s="49" t="s">
        <v>149</v>
      </c>
      <c r="AZ11" s="52" t="s">
        <v>150</v>
      </c>
      <c r="BA11" s="52" t="s">
        <v>151</v>
      </c>
      <c r="BB11" s="49" t="s">
        <v>152</v>
      </c>
      <c r="BC11" s="52" t="s">
        <v>153</v>
      </c>
      <c r="BD11" s="52" t="s">
        <v>154</v>
      </c>
      <c r="BE11" s="49" t="s">
        <v>155</v>
      </c>
      <c r="BF11" s="52" t="s">
        <v>156</v>
      </c>
      <c r="BG11" s="52" t="s">
        <v>157</v>
      </c>
      <c r="BH11" s="49" t="s">
        <v>158</v>
      </c>
      <c r="BI11" s="52" t="s">
        <v>159</v>
      </c>
      <c r="BJ11" s="52" t="s">
        <v>160</v>
      </c>
      <c r="BL11" s="28" t="s">
        <v>231</v>
      </c>
      <c r="BM11" s="29"/>
      <c r="BO11" s="52" t="s">
        <v>145</v>
      </c>
      <c r="BP11" s="52" t="s">
        <v>146</v>
      </c>
      <c r="BQ11" s="52" t="s">
        <v>147</v>
      </c>
      <c r="BR11" s="52" t="s">
        <v>148</v>
      </c>
      <c r="BS11" s="49" t="s">
        <v>149</v>
      </c>
      <c r="BT11" s="52" t="s">
        <v>150</v>
      </c>
      <c r="BU11" s="52" t="s">
        <v>151</v>
      </c>
      <c r="BV11" s="49" t="s">
        <v>152</v>
      </c>
      <c r="BW11" s="52" t="s">
        <v>153</v>
      </c>
      <c r="BX11" s="52" t="s">
        <v>154</v>
      </c>
      <c r="BY11" s="49" t="s">
        <v>155</v>
      </c>
      <c r="BZ11" s="52" t="s">
        <v>156</v>
      </c>
      <c r="CA11" s="52" t="s">
        <v>157</v>
      </c>
      <c r="CB11" s="49" t="s">
        <v>158</v>
      </c>
      <c r="CC11" s="52" t="s">
        <v>159</v>
      </c>
      <c r="CD11" s="52" t="s">
        <v>160</v>
      </c>
    </row>
    <row r="12" spans="2:82" s="13" customFormat="1" ht="21" customHeight="1" x14ac:dyDescent="0.2">
      <c r="D12" s="12"/>
      <c r="E12" s="12"/>
      <c r="G12" s="53"/>
      <c r="H12" s="53"/>
      <c r="I12" s="53"/>
      <c r="J12" s="53"/>
      <c r="K12" s="50"/>
      <c r="L12" s="53"/>
      <c r="M12" s="53"/>
      <c r="N12" s="50"/>
      <c r="O12" s="53"/>
      <c r="P12" s="53"/>
      <c r="Q12" s="50"/>
      <c r="R12" s="53"/>
      <c r="S12" s="53"/>
      <c r="T12" s="50"/>
      <c r="U12" s="53"/>
      <c r="V12" s="53"/>
      <c r="AA12" s="53"/>
      <c r="AB12" s="53"/>
      <c r="AC12" s="53"/>
      <c r="AD12" s="53"/>
      <c r="AE12" s="50"/>
      <c r="AF12" s="53"/>
      <c r="AG12" s="53"/>
      <c r="AH12" s="50"/>
      <c r="AI12" s="53"/>
      <c r="AJ12" s="53"/>
      <c r="AK12" s="50"/>
      <c r="AL12" s="53"/>
      <c r="AM12" s="53"/>
      <c r="AN12" s="50"/>
      <c r="AO12" s="53"/>
      <c r="AP12" s="53"/>
      <c r="AU12" s="53"/>
      <c r="AV12" s="53"/>
      <c r="AW12" s="53"/>
      <c r="AX12" s="53"/>
      <c r="AY12" s="50"/>
      <c r="AZ12" s="53"/>
      <c r="BA12" s="53"/>
      <c r="BB12" s="50"/>
      <c r="BC12" s="53"/>
      <c r="BD12" s="53"/>
      <c r="BE12" s="50"/>
      <c r="BF12" s="53"/>
      <c r="BG12" s="53"/>
      <c r="BH12" s="50"/>
      <c r="BI12" s="53"/>
      <c r="BJ12" s="53"/>
      <c r="BO12" s="53"/>
      <c r="BP12" s="53"/>
      <c r="BQ12" s="53"/>
      <c r="BR12" s="53"/>
      <c r="BS12" s="50"/>
      <c r="BT12" s="53"/>
      <c r="BU12" s="53"/>
      <c r="BV12" s="50"/>
      <c r="BW12" s="53"/>
      <c r="BX12" s="53"/>
      <c r="BY12" s="50"/>
      <c r="BZ12" s="53"/>
      <c r="CA12" s="53"/>
      <c r="CB12" s="50"/>
      <c r="CC12" s="53"/>
      <c r="CD12" s="53"/>
    </row>
    <row r="13" spans="2:82" ht="21" customHeight="1" x14ac:dyDescent="0.25">
      <c r="B13" s="55" t="s">
        <v>161</v>
      </c>
      <c r="D13" s="14" t="s">
        <v>162</v>
      </c>
      <c r="E13" s="15"/>
      <c r="G13" s="54"/>
      <c r="H13" s="54"/>
      <c r="I13" s="54"/>
      <c r="J13" s="54"/>
      <c r="K13" s="51"/>
      <c r="L13" s="54"/>
      <c r="M13" s="54"/>
      <c r="N13" s="51"/>
      <c r="O13" s="54"/>
      <c r="P13" s="54"/>
      <c r="Q13" s="51"/>
      <c r="R13" s="54"/>
      <c r="S13" s="54"/>
      <c r="T13" s="51"/>
      <c r="U13" s="54"/>
      <c r="V13" s="54"/>
      <c r="X13" s="14" t="s">
        <v>140</v>
      </c>
      <c r="Y13" s="15"/>
      <c r="AA13" s="54"/>
      <c r="AB13" s="54"/>
      <c r="AC13" s="54"/>
      <c r="AD13" s="54"/>
      <c r="AE13" s="51"/>
      <c r="AF13" s="54"/>
      <c r="AG13" s="54"/>
      <c r="AH13" s="51"/>
      <c r="AI13" s="54"/>
      <c r="AJ13" s="54"/>
      <c r="AK13" s="51"/>
      <c r="AL13" s="54"/>
      <c r="AM13" s="54"/>
      <c r="AN13" s="51"/>
      <c r="AO13" s="54"/>
      <c r="AP13" s="54"/>
      <c r="AR13" s="14" t="s">
        <v>140</v>
      </c>
      <c r="AS13" s="15"/>
      <c r="AU13" s="54"/>
      <c r="AV13" s="54"/>
      <c r="AW13" s="54"/>
      <c r="AX13" s="54"/>
      <c r="AY13" s="51"/>
      <c r="AZ13" s="54"/>
      <c r="BA13" s="54"/>
      <c r="BB13" s="51"/>
      <c r="BC13" s="54"/>
      <c r="BD13" s="54"/>
      <c r="BE13" s="51"/>
      <c r="BF13" s="54"/>
      <c r="BG13" s="54"/>
      <c r="BH13" s="51"/>
      <c r="BI13" s="54"/>
      <c r="BJ13" s="54"/>
      <c r="BL13" s="14" t="s">
        <v>140</v>
      </c>
      <c r="BM13" s="15"/>
      <c r="BO13" s="54"/>
      <c r="BP13" s="54"/>
      <c r="BQ13" s="54"/>
      <c r="BR13" s="54"/>
      <c r="BS13" s="51"/>
      <c r="BT13" s="54"/>
      <c r="BU13" s="54"/>
      <c r="BV13" s="51"/>
      <c r="BW13" s="54"/>
      <c r="BX13" s="54"/>
      <c r="BY13" s="51"/>
      <c r="BZ13" s="54"/>
      <c r="CA13" s="54"/>
      <c r="CB13" s="51"/>
      <c r="CC13" s="54"/>
      <c r="CD13" s="54"/>
    </row>
    <row r="14" spans="2:82" x14ac:dyDescent="0.25">
      <c r="B14" s="55"/>
      <c r="G14" s="20" t="str" cm="1">
        <f t="array" ref="G14">"YR" &amp; (ROW(14:14) - ROW($14:$14)) &amp; " = " &amp; (2028 + (ROW(14:14) - ROW($14:$14)))</f>
        <v>YR0 = 2028</v>
      </c>
      <c r="H14" s="20" t="str" cm="1">
        <f t="array" ref="H14">"MY" &amp; (ROW(14:14) - ROW($14:$14)) &amp; " = " &amp; (ROW(14:14) - ROW($14:$14))</f>
        <v>MY0 = 0</v>
      </c>
      <c r="I14" s="20" t="str" cm="1">
        <f t="array" ref="I14">"CD" &amp; (ROW(14:14) - ROW($14:$14))</f>
        <v>CD0</v>
      </c>
      <c r="J14" s="20" t="str" cm="1">
        <f t="array" ref="J14">"CN" &amp; (ROW(14:14) - ROW($14:$14)) &amp; " = CD" &amp; (ROW(14:14) - ROW($14:$14)) &amp; " / CD0" &amp; IF(ROW(14:14) - ROW($14:$14) = 0, " = 1", "")</f>
        <v>CN0 = CD0 / CD0 = 1</v>
      </c>
      <c r="K14" s="20" t="str" cm="1">
        <f t="array" ref="K14">"IRM" &amp; (ROW(14:14) - ROW($14:$14)) &amp; " = if (YR" &amp; (ROW(14:14) - ROW($14:$14)) &amp; " ≤ EY) then (IRA0) else (IRP0)"</f>
        <v>IRM0 = if (YR0 ≤ EY) then (IRA0) else (IRP0)</v>
      </c>
      <c r="L14" s="20" t="str" cm="1">
        <f t="array" ref="L14">"IRI" &amp; (ROW(14:14) - ROW($14:$14)) &amp; " = IRM" &amp; (ROW(14:14) - ROW($14:$14)) &amp; " * C" &amp; (ROW(14:14) - ROW($14:$14))</f>
        <v>IRI0 = IRM0 * C0</v>
      </c>
      <c r="M14" s="20" t="str" cm="1">
        <f t="array" ref="M14" xml:space="preserve"> "IRC" &amp; (ROW(14:14) - ROW($14:$14)) &amp; " = ∑IRIx; x: {0, …, MY" &amp; (ROW(14:14) - ROW($14:$14)) &amp; "}"</f>
        <v>IRC0 = ∑IRIx; x: {0, …, MY0}</v>
      </c>
      <c r="N14" s="20" t="str" cm="1">
        <f t="array" ref="N14">"ERM" &amp; (ROW(14:14) - ROW($14:$14)) &amp; " = if (YR" &amp; (ROW(14:14) - ROW($14:$14)) &amp; " ≤ EY) then (ERA0) else (ERP0)"</f>
        <v>ERM0 = if (YR0 ≤ EY) then (ERA0) else (ERP0)</v>
      </c>
      <c r="O14" s="20" t="str" cm="1">
        <f t="array" ref="O14">"ERI" &amp; (ROW(14:14) - ROW($14:$14)) &amp; " = ERM" &amp; (ROW(14:14) - ROW($14:$14)) &amp; " * C" &amp; (ROW(14:14) - ROW($14:$14))</f>
        <v>ERI0 = ERM0 * C0</v>
      </c>
      <c r="P14" s="20" t="str" cm="1">
        <f t="array" ref="P14" xml:space="preserve"> "ERU" &amp; (ROW(14:14) - ROW($14:$14)) &amp; " = ∑ERIx; x: {0, …, MY" &amp; (ROW(14:14) - ROW($14:$14)) &amp; "}"</f>
        <v>ERU0 = ∑ERIx; x: {0, …, MY0}</v>
      </c>
      <c r="Q14" s="20" t="str" cm="1">
        <f t="array" ref="Q14">"PRM" &amp; (ROW(14:14) - ROW($14:$14)) &amp; " = if (YR" &amp; (ROW(14:14) - ROW($14:$14)) &amp; " ≤ EY) then (PRA0) else (PRP0)"</f>
        <v>PRM0 = if (YR0 ≤ EY) then (PRA0) else (PRP0)</v>
      </c>
      <c r="R14" s="20" t="str" cm="1">
        <f t="array" ref="R14">"PRI" &amp; (ROW(14:14) - ROW($14:$14)) &amp; " = PRM" &amp; (ROW(14:14) - ROW($14:$14)) &amp; " * C" &amp; (ROW(14:14) - ROW($14:$14))</f>
        <v>PRI0 = PRM0 * C0</v>
      </c>
      <c r="S14" s="20" t="str" cm="1">
        <f t="array" ref="S14" xml:space="preserve"> "PRU" &amp; (ROW(14:14) - ROW($14:$14)) &amp; " = ∑PRIx; x: {0, …, MY" &amp; (ROW(14:14) - ROW($14:$14)) &amp; "}"</f>
        <v>PRU0 = ∑PRIx; x: {0, …, MY0}</v>
      </c>
      <c r="T14" s="20" t="str" cm="1">
        <f t="array" ref="T14">"ORM" &amp; (ROW(14:14) - ROW($14:$14)) &amp; " = if (YR" &amp; (ROW(14:14) - ROW($14:$14)) &amp; " ≤ EY) then (ORA0) else (ORP0)"</f>
        <v>ORM0 = if (YR0 ≤ EY) then (ORA0) else (ORP0)</v>
      </c>
      <c r="U14" s="20" t="str" cm="1">
        <f t="array" ref="U14">"ORI" &amp; (ROW(14:14) - ROW($14:$14)) &amp; " = ORM" &amp; (ROW(14:14) - ROW($14:$14)) &amp; " * C" &amp; (ROW(14:14) - ROW($14:$14))</f>
        <v>ORI0 = ORM0 * C0</v>
      </c>
      <c r="V14" s="20" t="str" cm="1">
        <f t="array" ref="V14" xml:space="preserve"> "ORC" &amp; (ROW(14:14) - ROW($14:$14)) &amp; " = ∑ORIx; x: {0, …, MY" &amp; (ROW(14:14) - ROW($14:$14)) &amp; "}"</f>
        <v>ORC0 = ∑ORIx; x: {0, …, MY0}</v>
      </c>
      <c r="AA14" s="20">
        <v>2028</v>
      </c>
      <c r="AB14" s="20">
        <v>0</v>
      </c>
      <c r="AC14" s="30">
        <v>1</v>
      </c>
      <c r="AD14" s="30">
        <f>AC14 / AC$14</f>
        <v>1</v>
      </c>
      <c r="AE14" s="31">
        <f>IF(AA14 &lt; Y$15, Y$19, Y$20)</f>
        <v>1</v>
      </c>
      <c r="AF14" s="31">
        <f>AE14 * AD14</f>
        <v>1</v>
      </c>
      <c r="AG14" s="31">
        <f>SUM(AF$14:AF14)</f>
        <v>1</v>
      </c>
      <c r="AH14" s="31">
        <f>IF(AA14 &lt; Y$15, Y$29, Y$30)</f>
        <v>0.02</v>
      </c>
      <c r="AI14" s="31">
        <f>AH14 * AD14</f>
        <v>0.02</v>
      </c>
      <c r="AJ14" s="31">
        <f>SUM(AI$14:AI14)</f>
        <v>0.02</v>
      </c>
      <c r="AK14" s="31">
        <f>IF(AA14 &lt; Y$15, Y$34, Y$35)</f>
        <v>7.0000000000000007E-2</v>
      </c>
      <c r="AL14" s="31">
        <f>AK14 * AD14</f>
        <v>7.0000000000000007E-2</v>
      </c>
      <c r="AM14" s="31">
        <f>SUM(AL$14:AL14)</f>
        <v>7.0000000000000007E-2</v>
      </c>
      <c r="AN14" s="31">
        <f>IF(AA14 &lt; Y$15, Y$24, Y$25)</f>
        <v>9.0000000000000011E-2</v>
      </c>
      <c r="AO14" s="31">
        <f>AN14 * AD14</f>
        <v>9.0000000000000011E-2</v>
      </c>
      <c r="AP14" s="31">
        <f>SUM(AO$14:AO14)</f>
        <v>9.0000000000000011E-2</v>
      </c>
      <c r="AU14" s="20">
        <v>2028</v>
      </c>
      <c r="AV14" s="20">
        <v>0</v>
      </c>
      <c r="AW14" s="30">
        <v>1</v>
      </c>
      <c r="AX14" s="30">
        <f>AW14 / AW$14</f>
        <v>1</v>
      </c>
      <c r="AY14" s="31">
        <f>IF(AU14 &lt; AS$15, AS$19, AS$20)</f>
        <v>2</v>
      </c>
      <c r="AZ14" s="31">
        <f>AY14 * AX14</f>
        <v>2</v>
      </c>
      <c r="BA14" s="31">
        <f>SUM(AZ$14:AZ14)</f>
        <v>2</v>
      </c>
      <c r="BB14" s="31">
        <f>IF(AU14 &lt; AS$15, AS$29, AS$30)</f>
        <v>3.78</v>
      </c>
      <c r="BC14" s="31">
        <f>BB14 * AX14</f>
        <v>3.78</v>
      </c>
      <c r="BD14" s="31">
        <f>SUM(BC$14:BC14)</f>
        <v>3.78</v>
      </c>
      <c r="BE14" s="31">
        <f>IF(AU14 &lt; AS$15, AS$34, AS$35)</f>
        <v>2.82</v>
      </c>
      <c r="BF14" s="31">
        <f>BE14 * AX14</f>
        <v>2.82</v>
      </c>
      <c r="BG14" s="31">
        <f>SUM(BF$14:BF14)</f>
        <v>2.82</v>
      </c>
      <c r="BH14" s="31">
        <f>IF(AU14 &lt; AS$15, AS$24, AS$25)</f>
        <v>6.6</v>
      </c>
      <c r="BI14" s="31">
        <f>BH14 * AX14</f>
        <v>6.6</v>
      </c>
      <c r="BJ14" s="31">
        <f>SUM(BI$14:BI14)</f>
        <v>6.6</v>
      </c>
      <c r="BO14" s="20">
        <v>2028</v>
      </c>
      <c r="BP14" s="20">
        <v>0</v>
      </c>
      <c r="BQ14" s="30">
        <v>1</v>
      </c>
      <c r="BR14" s="30">
        <f>BQ14 / BQ$14</f>
        <v>1</v>
      </c>
      <c r="BS14" s="31">
        <f>IF(BO14 &lt; BM$15, BM$19, BM$20)</f>
        <v>0.5</v>
      </c>
      <c r="BT14" s="31">
        <f>BS14 * BR14</f>
        <v>0.5</v>
      </c>
      <c r="BU14" s="31">
        <f>SUM(BT$14:BT14)</f>
        <v>0.5</v>
      </c>
      <c r="BV14" s="31">
        <f>IF(BO14 &lt; BM$15, BM$29, BM$30)</f>
        <v>16.079999999999998</v>
      </c>
      <c r="BW14" s="31">
        <f>BV14 * BR14</f>
        <v>16.079999999999998</v>
      </c>
      <c r="BX14" s="31">
        <f>SUM(BW$14:BW14)</f>
        <v>16.079999999999998</v>
      </c>
      <c r="BY14" s="31">
        <f>IF(BO14 &lt; BM$15, BM$34, BM$35)</f>
        <v>0</v>
      </c>
      <c r="BZ14" s="31">
        <f>BY14 * BR14</f>
        <v>0</v>
      </c>
      <c r="CA14" s="31">
        <f>SUM(BZ$14:BZ14)</f>
        <v>0</v>
      </c>
      <c r="CB14" s="31">
        <f>IF(BO14 &lt; BM$15, BM$24, BM$25)</f>
        <v>16.079999999999998</v>
      </c>
      <c r="CC14" s="31">
        <f>CB14 * BR14</f>
        <v>16.079999999999998</v>
      </c>
      <c r="CD14" s="31">
        <f>SUM(CC$14:CC14)</f>
        <v>16.079999999999998</v>
      </c>
    </row>
    <row r="15" spans="2:82" x14ac:dyDescent="0.2">
      <c r="B15" s="55"/>
      <c r="D15" s="18" t="s">
        <v>163</v>
      </c>
      <c r="E15" s="19" t="s">
        <v>164</v>
      </c>
      <c r="G15" s="20" t="str" cm="1">
        <f t="array" ref="G15">"YR" &amp; (ROW(15:15) - ROW($14:$14)) &amp; " = " &amp; (2028 + (ROW(15:15) - ROW($14:$14)))</f>
        <v>YR1 = 2029</v>
      </c>
      <c r="H15" s="20" t="str" cm="1">
        <f t="array" ref="H15">"MY" &amp; (ROW(15:15) - ROW($14:$14)) &amp; " = " &amp; (ROW(15:15) - ROW($14:$14))</f>
        <v>MY1 = 1</v>
      </c>
      <c r="I15" s="20" t="str" cm="1">
        <f t="array" ref="I15">"CD" &amp; (ROW(15:15) - ROW($14:$14))</f>
        <v>CD1</v>
      </c>
      <c r="J15" s="20" t="str" cm="1">
        <f t="array" ref="J15">"CN" &amp; (ROW(15:15) - ROW($14:$14)) &amp; " = CD" &amp; (ROW(15:15) - ROW($14:$14)) &amp; " / CD0" &amp; IF(ROW(15:15) - ROW($14:$14) = 0, " = 1", "")</f>
        <v>CN1 = CD1 / CD0</v>
      </c>
      <c r="K15" s="20" t="str" cm="1">
        <f t="array" ref="K15">"IRM" &amp; (ROW(15:15) - ROW($14:$14)) &amp; " = if (YR" &amp; (ROW(15:15) - ROW($14:$14)) &amp; " ≤ EY) then (IRA0) else (IRP0)"</f>
        <v>IRM1 = if (YR1 ≤ EY) then (IRA0) else (IRP0)</v>
      </c>
      <c r="L15" s="20" t="str" cm="1">
        <f t="array" ref="L15">"IRI" &amp; (ROW(15:15) - ROW($14:$14)) &amp; " = IRM" &amp; (ROW(15:15) - ROW($14:$14)) &amp; " * C" &amp; (ROW(15:15) - ROW($14:$14))</f>
        <v>IRI1 = IRM1 * C1</v>
      </c>
      <c r="M15" s="20" t="str" cm="1">
        <f t="array" ref="M15" xml:space="preserve"> "IRC" &amp; (ROW(15:15) - ROW($14:$14)) &amp; " = ∑IRIx; x: {0, …, MY" &amp; (ROW(15:15) - ROW($14:$14)) &amp; "}"</f>
        <v>IRC1 = ∑IRIx; x: {0, …, MY1}</v>
      </c>
      <c r="N15" s="20" t="str" cm="1">
        <f t="array" ref="N15">"ERM" &amp; (ROW(15:15) - ROW($14:$14)) &amp; " = if (YR" &amp; (ROW(15:15) - ROW($14:$14)) &amp; " ≤ EY) then (ERA0) else (ERP0)"</f>
        <v>ERM1 = if (YR1 ≤ EY) then (ERA0) else (ERP0)</v>
      </c>
      <c r="O15" s="20" t="str" cm="1">
        <f t="array" ref="O15">"ERI" &amp; (ROW(15:15) - ROW($14:$14)) &amp; " = ERM" &amp; (ROW(15:15) - ROW($14:$14)) &amp; " * C" &amp; (ROW(15:15) - ROW($14:$14))</f>
        <v>ERI1 = ERM1 * C1</v>
      </c>
      <c r="P15" s="20" t="str" cm="1">
        <f t="array" ref="P15" xml:space="preserve"> "ERU" &amp; (ROW(15:15) - ROW($14:$14)) &amp; " = ∑ERIx; x: {0, …, MY" &amp; (ROW(15:15) - ROW($14:$14)) &amp; "}"</f>
        <v>ERU1 = ∑ERIx; x: {0, …, MY1}</v>
      </c>
      <c r="Q15" s="20" t="str" cm="1">
        <f t="array" ref="Q15">"PRM" &amp; (ROW(15:15) - ROW($14:$14)) &amp; " = if (YR" &amp; (ROW(15:15) - ROW($14:$14)) &amp; " ≤ EY) then (PRA0) else (PRP0)"</f>
        <v>PRM1 = if (YR1 ≤ EY) then (PRA0) else (PRP0)</v>
      </c>
      <c r="R15" s="20" t="str" cm="1">
        <f t="array" ref="R15">"PRI" &amp; (ROW(15:15) - ROW($14:$14)) &amp; " = PRM" &amp; (ROW(15:15) - ROW($14:$14)) &amp; " * C" &amp; (ROW(15:15) - ROW($14:$14))</f>
        <v>PRI1 = PRM1 * C1</v>
      </c>
      <c r="S15" s="20" t="str" cm="1">
        <f t="array" ref="S15" xml:space="preserve"> "PRU" &amp; (ROW(15:15) - ROW($14:$14)) &amp; " = ∑PRIx; x: {0, …, MY" &amp; (ROW(15:15) - ROW($14:$14)) &amp; "}"</f>
        <v>PRU1 = ∑PRIx; x: {0, …, MY1}</v>
      </c>
      <c r="T15" s="20" t="str" cm="1">
        <f t="array" ref="T15">"ORM" &amp; (ROW(15:15) - ROW($14:$14)) &amp; " = if (YR" &amp; (ROW(15:15) - ROW($14:$14)) &amp; " ≤ EY) then (ORA0) else (ORP0)"</f>
        <v>ORM1 = if (YR1 ≤ EY) then (ORA0) else (ORP0)</v>
      </c>
      <c r="U15" s="20" t="str" cm="1">
        <f t="array" ref="U15">"ORI" &amp; (ROW(15:15) - ROW($14:$14)) &amp; " = ORM" &amp; (ROW(15:15) - ROW($14:$14)) &amp; " * C" &amp; (ROW(15:15) - ROW($14:$14))</f>
        <v>ORI1 = ORM1 * C1</v>
      </c>
      <c r="V15" s="20" t="str" cm="1">
        <f t="array" ref="V15" xml:space="preserve"> "ORC" &amp; (ROW(15:15) - ROW($14:$14)) &amp; " = ∑ORIx; x: {0, …, MY" &amp; (ROW(15:15) - ROW($14:$14)) &amp; "}"</f>
        <v>ORC1 = ∑ORIx; x: {0, …, MY1}</v>
      </c>
      <c r="X15" s="18" t="s">
        <v>143</v>
      </c>
      <c r="Y15" s="19">
        <v>2030</v>
      </c>
      <c r="AA15" s="20">
        <v>2029</v>
      </c>
      <c r="AB15" s="20">
        <v>1</v>
      </c>
      <c r="AC15" s="30">
        <v>1.0069999999999999</v>
      </c>
      <c r="AD15" s="30">
        <f t="shared" ref="AD15:AD78" si="0">AC15 / AC$14</f>
        <v>1.0069999999999999</v>
      </c>
      <c r="AE15" s="31">
        <f t="shared" ref="AE15:AE78" si="1">IF(AA15 &lt; Y$15, Y$19, Y$20)</f>
        <v>1</v>
      </c>
      <c r="AF15" s="31">
        <f t="shared" ref="AF15:AF78" si="2">AE15 * AD15</f>
        <v>1.0069999999999999</v>
      </c>
      <c r="AG15" s="31">
        <f>SUM(AF$14:AF15)</f>
        <v>2.0069999999999997</v>
      </c>
      <c r="AH15" s="31">
        <f t="shared" ref="AH15:AH78" si="3">IF(AA15 &lt; Y$15, Y$29, Y$30)</f>
        <v>0.02</v>
      </c>
      <c r="AI15" s="31">
        <f t="shared" ref="AI15:AI78" si="4">AH15 * AD15</f>
        <v>2.0139999999999998E-2</v>
      </c>
      <c r="AJ15" s="31">
        <f>SUM(AI$14:AI15)</f>
        <v>4.0139999999999995E-2</v>
      </c>
      <c r="AK15" s="31">
        <f t="shared" ref="AK15:AK78" si="5">IF(AA15 &lt; Y$15, Y$34, Y$35)</f>
        <v>7.0000000000000007E-2</v>
      </c>
      <c r="AL15" s="31">
        <f t="shared" ref="AL15:AL78" si="6">AK15 * AD15</f>
        <v>7.0489999999999997E-2</v>
      </c>
      <c r="AM15" s="31">
        <f>SUM(AL$14:AL15)</f>
        <v>0.14049</v>
      </c>
      <c r="AN15" s="31">
        <f t="shared" ref="AN15:AN78" si="7">IF(AA15 &lt; Y$15, Y$24, Y$25)</f>
        <v>9.0000000000000011E-2</v>
      </c>
      <c r="AO15" s="31">
        <f t="shared" ref="AO15:AO78" si="8">AN15 * AD15</f>
        <v>9.0630000000000002E-2</v>
      </c>
      <c r="AP15" s="31">
        <f>SUM(AO$14:AO15)</f>
        <v>0.18063000000000001</v>
      </c>
      <c r="AR15" s="18" t="s">
        <v>143</v>
      </c>
      <c r="AS15" s="19">
        <v>2029</v>
      </c>
      <c r="AU15" s="20">
        <v>2029</v>
      </c>
      <c r="AV15" s="20">
        <v>1</v>
      </c>
      <c r="AW15" s="30">
        <v>1.0069999999999999</v>
      </c>
      <c r="AX15" s="30">
        <f t="shared" ref="AX15:AX78" si="9">AW15 / AW$14</f>
        <v>1.0069999999999999</v>
      </c>
      <c r="AY15" s="31">
        <f t="shared" ref="AY15:AY78" si="10">IF(AU15 &lt; AS$15, AS$19, AS$20)</f>
        <v>0.25</v>
      </c>
      <c r="AZ15" s="31">
        <f t="shared" ref="AZ15:AZ78" si="11">AY15 * AX15</f>
        <v>0.25174999999999997</v>
      </c>
      <c r="BA15" s="31">
        <f>SUM(AZ$14:AZ15)</f>
        <v>2.2517499999999999</v>
      </c>
      <c r="BB15" s="31">
        <f t="shared" ref="BB15:BB78" si="12">IF(AU15 &lt; AS$15, AS$29, AS$30)</f>
        <v>3.78</v>
      </c>
      <c r="BC15" s="31">
        <f t="shared" ref="BC15:BC78" si="13">BB15 * AX15</f>
        <v>3.8064599999999995</v>
      </c>
      <c r="BD15" s="31">
        <f>SUM(BC$14:BC15)</f>
        <v>7.5864599999999989</v>
      </c>
      <c r="BE15" s="31">
        <f t="shared" ref="BE15:BE78" si="14">IF(AU15 &lt; AS$15, AS$34, AS$35)</f>
        <v>0</v>
      </c>
      <c r="BF15" s="31">
        <f t="shared" ref="BF15:BF78" si="15">BE15 * AX15</f>
        <v>0</v>
      </c>
      <c r="BG15" s="31">
        <f>SUM(BF$14:BF15)</f>
        <v>2.82</v>
      </c>
      <c r="BH15" s="31">
        <f t="shared" ref="BH15:BH78" si="16">IF(AU15 &lt; AS$15, AS$24, AS$25)</f>
        <v>3.78</v>
      </c>
      <c r="BI15" s="31">
        <f t="shared" ref="BI15:BI78" si="17">BH15 * AX15</f>
        <v>3.8064599999999995</v>
      </c>
      <c r="BJ15" s="31">
        <f>SUM(BI$14:BI15)</f>
        <v>10.406459999999999</v>
      </c>
      <c r="BL15" s="18" t="s">
        <v>143</v>
      </c>
      <c r="BM15" s="19">
        <v>2028</v>
      </c>
      <c r="BO15" s="20">
        <v>2029</v>
      </c>
      <c r="BP15" s="20">
        <v>1</v>
      </c>
      <c r="BQ15" s="30">
        <v>1.0069999999999999</v>
      </c>
      <c r="BR15" s="30">
        <f t="shared" ref="BR15:BR78" si="18">BQ15 / BQ$14</f>
        <v>1.0069999999999999</v>
      </c>
      <c r="BS15" s="31">
        <f t="shared" ref="BS15:BS78" si="19">IF(BO15 &lt; BM$15, BM$19, BM$20)</f>
        <v>0.5</v>
      </c>
      <c r="BT15" s="31">
        <f t="shared" ref="BT15:BT78" si="20">BS15 * BR15</f>
        <v>0.50349999999999995</v>
      </c>
      <c r="BU15" s="31">
        <f>SUM(BT$14:BT15)</f>
        <v>1.0034999999999998</v>
      </c>
      <c r="BV15" s="31">
        <f t="shared" ref="BV15:BV78" si="21">IF(BO15 &lt; BM$15, BM$29, BM$30)</f>
        <v>16.079999999999998</v>
      </c>
      <c r="BW15" s="31">
        <f t="shared" ref="BW15:BW78" si="22">BV15 * BR15</f>
        <v>16.192559999999997</v>
      </c>
      <c r="BX15" s="31">
        <f>SUM(BW$14:BW15)</f>
        <v>32.272559999999999</v>
      </c>
      <c r="BY15" s="31">
        <f t="shared" ref="BY15:BY78" si="23">IF(BO15 &lt; BM$15, BM$34, BM$35)</f>
        <v>0</v>
      </c>
      <c r="BZ15" s="31">
        <f t="shared" ref="BZ15:BZ78" si="24">BY15 * BR15</f>
        <v>0</v>
      </c>
      <c r="CA15" s="31">
        <f>SUM(BZ$14:BZ15)</f>
        <v>0</v>
      </c>
      <c r="CB15" s="31">
        <f t="shared" ref="CB15:CB78" si="25">IF(BO15 &lt; BM$15, BM$24, BM$25)</f>
        <v>16.079999999999998</v>
      </c>
      <c r="CC15" s="31">
        <f t="shared" ref="CC15:CC78" si="26">CB15 * BR15</f>
        <v>16.192559999999997</v>
      </c>
      <c r="CD15" s="31">
        <f>SUM(CC$14:CC15)</f>
        <v>32.272559999999999</v>
      </c>
    </row>
    <row r="16" spans="2:82" x14ac:dyDescent="0.2">
      <c r="B16" s="55"/>
      <c r="D16" s="18" t="s">
        <v>165</v>
      </c>
      <c r="E16" s="19" t="s">
        <v>166</v>
      </c>
      <c r="G16" s="20" t="str" cm="1">
        <f t="array" ref="G16">"YR" &amp; (ROW(16:16) - ROW($14:$14)) &amp; " = " &amp; (2028 + (ROW(16:16) - ROW($14:$14)))</f>
        <v>YR2 = 2030</v>
      </c>
      <c r="H16" s="20" t="str" cm="1">
        <f t="array" ref="H16">"MY" &amp; (ROW(16:16) - ROW($14:$14)) &amp; " = " &amp; (ROW(16:16) - ROW($14:$14))</f>
        <v>MY2 = 2</v>
      </c>
      <c r="I16" s="20" t="str" cm="1">
        <f t="array" ref="I16">"CD" &amp; (ROW(16:16) - ROW($14:$14))</f>
        <v>CD2</v>
      </c>
      <c r="J16" s="20" t="str" cm="1">
        <f t="array" ref="J16">"CN" &amp; (ROW(16:16) - ROW($14:$14)) &amp; " = CD" &amp; (ROW(16:16) - ROW($14:$14)) &amp; " / CD0" &amp; IF(ROW(16:16) - ROW($14:$14) = 0, " = 1", "")</f>
        <v>CN2 = CD2 / CD0</v>
      </c>
      <c r="K16" s="20" t="str" cm="1">
        <f t="array" ref="K16">"IRM" &amp; (ROW(16:16) - ROW($14:$14)) &amp; " = if (YR" &amp; (ROW(16:16) - ROW($14:$14)) &amp; " ≤ EY) then (IRA0) else (IRP0)"</f>
        <v>IRM2 = if (YR2 ≤ EY) then (IRA0) else (IRP0)</v>
      </c>
      <c r="L16" s="20" t="str" cm="1">
        <f t="array" ref="L16">"IRI" &amp; (ROW(16:16) - ROW($14:$14)) &amp; " = IRM" &amp; (ROW(16:16) - ROW($14:$14)) &amp; " * C" &amp; (ROW(16:16) - ROW($14:$14))</f>
        <v>IRI2 = IRM2 * C2</v>
      </c>
      <c r="M16" s="20" t="str" cm="1">
        <f t="array" ref="M16" xml:space="preserve"> "IRC" &amp; (ROW(16:16) - ROW($14:$14)) &amp; " = ∑IRIx; x: {0, …, MY" &amp; (ROW(16:16) - ROW($14:$14)) &amp; "}"</f>
        <v>IRC2 = ∑IRIx; x: {0, …, MY2}</v>
      </c>
      <c r="N16" s="20" t="str" cm="1">
        <f t="array" ref="N16">"ERM" &amp; (ROW(16:16) - ROW($14:$14)) &amp; " = if (YR" &amp; (ROW(16:16) - ROW($14:$14)) &amp; " ≤ EY) then (ERA0) else (ERP0)"</f>
        <v>ERM2 = if (YR2 ≤ EY) then (ERA0) else (ERP0)</v>
      </c>
      <c r="O16" s="20" t="str" cm="1">
        <f t="array" ref="O16">"ERI" &amp; (ROW(16:16) - ROW($14:$14)) &amp; " = ERM" &amp; (ROW(16:16) - ROW($14:$14)) &amp; " * C" &amp; (ROW(16:16) - ROW($14:$14))</f>
        <v>ERI2 = ERM2 * C2</v>
      </c>
      <c r="P16" s="20" t="str" cm="1">
        <f t="array" ref="P16" xml:space="preserve"> "ERU" &amp; (ROW(16:16) - ROW($14:$14)) &amp; " = ∑ERIx; x: {0, …, MY" &amp; (ROW(16:16) - ROW($14:$14)) &amp; "}"</f>
        <v>ERU2 = ∑ERIx; x: {0, …, MY2}</v>
      </c>
      <c r="Q16" s="20" t="str" cm="1">
        <f t="array" ref="Q16">"PRM" &amp; (ROW(16:16) - ROW($14:$14)) &amp; " = if (YR" &amp; (ROW(16:16) - ROW($14:$14)) &amp; " ≤ EY) then (PRA0) else (PRP0)"</f>
        <v>PRM2 = if (YR2 ≤ EY) then (PRA0) else (PRP0)</v>
      </c>
      <c r="R16" s="20" t="str" cm="1">
        <f t="array" ref="R16">"PRI" &amp; (ROW(16:16) - ROW($14:$14)) &amp; " = PRM" &amp; (ROW(16:16) - ROW($14:$14)) &amp; " * C" &amp; (ROW(16:16) - ROW($14:$14))</f>
        <v>PRI2 = PRM2 * C2</v>
      </c>
      <c r="S16" s="20" t="str" cm="1">
        <f t="array" ref="S16" xml:space="preserve"> "PRU" &amp; (ROW(16:16) - ROW($14:$14)) &amp; " = ∑PRIx; x: {0, …, MY" &amp; (ROW(16:16) - ROW($14:$14)) &amp; "}"</f>
        <v>PRU2 = ∑PRIx; x: {0, …, MY2}</v>
      </c>
      <c r="T16" s="20" t="str" cm="1">
        <f t="array" ref="T16">"ORM" &amp; (ROW(16:16) - ROW($14:$14)) &amp; " = if (YR" &amp; (ROW(16:16) - ROW($14:$14)) &amp; " ≤ EY) then (ORA0) else (ORP0)"</f>
        <v>ORM2 = if (YR2 ≤ EY) then (ORA0) else (ORP0)</v>
      </c>
      <c r="U16" s="20" t="str" cm="1">
        <f t="array" ref="U16">"ORI" &amp; (ROW(16:16) - ROW($14:$14)) &amp; " = ORM" &amp; (ROW(16:16) - ROW($14:$14)) &amp; " * C" &amp; (ROW(16:16) - ROW($14:$14))</f>
        <v>ORI2 = ORM2 * C2</v>
      </c>
      <c r="V16" s="20" t="str" cm="1">
        <f t="array" ref="V16" xml:space="preserve"> "ORC" &amp; (ROW(16:16) - ROW($14:$14)) &amp; " = ∑ORIx; x: {0, …, MY" &amp; (ROW(16:16) - ROW($14:$14)) &amp; "}"</f>
        <v>ORC2 = ∑ORIx; x: {0, …, MY2}</v>
      </c>
      <c r="AA16" s="20">
        <v>2030</v>
      </c>
      <c r="AB16" s="20">
        <v>2</v>
      </c>
      <c r="AC16" s="30">
        <v>1.014</v>
      </c>
      <c r="AD16" s="30">
        <f t="shared" si="0"/>
        <v>1.014</v>
      </c>
      <c r="AE16" s="31">
        <f t="shared" si="1"/>
        <v>0.125</v>
      </c>
      <c r="AF16" s="31">
        <f t="shared" si="2"/>
        <v>0.12675</v>
      </c>
      <c r="AG16" s="31">
        <f>SUM(AF$14:AF16)</f>
        <v>2.1337499999999996</v>
      </c>
      <c r="AH16" s="31">
        <f t="shared" si="3"/>
        <v>0.02</v>
      </c>
      <c r="AI16" s="31">
        <f t="shared" si="4"/>
        <v>2.0279999999999999E-2</v>
      </c>
      <c r="AJ16" s="31">
        <f>SUM(AI$14:AI16)</f>
        <v>6.0419999999999995E-2</v>
      </c>
      <c r="AK16" s="31">
        <f t="shared" si="5"/>
        <v>0</v>
      </c>
      <c r="AL16" s="31">
        <f t="shared" si="6"/>
        <v>0</v>
      </c>
      <c r="AM16" s="31">
        <f>SUM(AL$14:AL16)</f>
        <v>0.14049</v>
      </c>
      <c r="AN16" s="31">
        <f t="shared" si="7"/>
        <v>0.02</v>
      </c>
      <c r="AO16" s="31">
        <f t="shared" si="8"/>
        <v>2.0279999999999999E-2</v>
      </c>
      <c r="AP16" s="31">
        <f>SUM(AO$14:AO16)</f>
        <v>0.20091000000000001</v>
      </c>
      <c r="AU16" s="20">
        <v>2030</v>
      </c>
      <c r="AV16" s="20">
        <v>2</v>
      </c>
      <c r="AW16" s="30">
        <v>1.014</v>
      </c>
      <c r="AX16" s="30">
        <f t="shared" si="9"/>
        <v>1.014</v>
      </c>
      <c r="AY16" s="31">
        <f t="shared" si="10"/>
        <v>0.25</v>
      </c>
      <c r="AZ16" s="31">
        <f t="shared" si="11"/>
        <v>0.2535</v>
      </c>
      <c r="BA16" s="31">
        <f>SUM(AZ$14:AZ16)</f>
        <v>2.5052499999999998</v>
      </c>
      <c r="BB16" s="31">
        <f t="shared" si="12"/>
        <v>3.78</v>
      </c>
      <c r="BC16" s="31">
        <f t="shared" si="13"/>
        <v>3.8329199999999997</v>
      </c>
      <c r="BD16" s="31">
        <f>SUM(BC$14:BC16)</f>
        <v>11.419379999999999</v>
      </c>
      <c r="BE16" s="31">
        <f t="shared" si="14"/>
        <v>0</v>
      </c>
      <c r="BF16" s="31">
        <f t="shared" si="15"/>
        <v>0</v>
      </c>
      <c r="BG16" s="31">
        <f>SUM(BF$14:BF16)</f>
        <v>2.82</v>
      </c>
      <c r="BH16" s="31">
        <f t="shared" si="16"/>
        <v>3.78</v>
      </c>
      <c r="BI16" s="31">
        <f t="shared" si="17"/>
        <v>3.8329199999999997</v>
      </c>
      <c r="BJ16" s="31">
        <f>SUM(BI$14:BI16)</f>
        <v>14.239379999999999</v>
      </c>
      <c r="BO16" s="20">
        <v>2030</v>
      </c>
      <c r="BP16" s="20">
        <v>2</v>
      </c>
      <c r="BQ16" s="30">
        <v>1.014</v>
      </c>
      <c r="BR16" s="30">
        <f t="shared" si="18"/>
        <v>1.014</v>
      </c>
      <c r="BS16" s="31">
        <f t="shared" si="19"/>
        <v>0.5</v>
      </c>
      <c r="BT16" s="31">
        <f t="shared" si="20"/>
        <v>0.50700000000000001</v>
      </c>
      <c r="BU16" s="31">
        <f>SUM(BT$14:BT16)</f>
        <v>1.5105</v>
      </c>
      <c r="BV16" s="31">
        <f t="shared" si="21"/>
        <v>16.079999999999998</v>
      </c>
      <c r="BW16" s="31">
        <f t="shared" si="22"/>
        <v>16.305119999999999</v>
      </c>
      <c r="BX16" s="31">
        <f>SUM(BW$14:BW16)</f>
        <v>48.577680000000001</v>
      </c>
      <c r="BY16" s="31">
        <f t="shared" si="23"/>
        <v>0</v>
      </c>
      <c r="BZ16" s="31">
        <f t="shared" si="24"/>
        <v>0</v>
      </c>
      <c r="CA16" s="31">
        <f>SUM(BZ$14:BZ16)</f>
        <v>0</v>
      </c>
      <c r="CB16" s="31">
        <f t="shared" si="25"/>
        <v>16.079999999999998</v>
      </c>
      <c r="CC16" s="31">
        <f t="shared" si="26"/>
        <v>16.305119999999999</v>
      </c>
      <c r="CD16" s="31">
        <f>SUM(CC$14:CC16)</f>
        <v>48.577680000000001</v>
      </c>
    </row>
    <row r="17" spans="2:82" ht="15" x14ac:dyDescent="0.25">
      <c r="B17" s="55"/>
      <c r="D17" s="18" t="s">
        <v>167</v>
      </c>
      <c r="E17" s="19" t="s">
        <v>168</v>
      </c>
      <c r="G17" s="20" t="str" cm="1">
        <f t="array" ref="G17">"YR" &amp; (ROW(17:17) - ROW($14:$14)) &amp; " = " &amp; (2028 + (ROW(17:17) - ROW($14:$14)))</f>
        <v>YR3 = 2031</v>
      </c>
      <c r="H17" s="20" t="str" cm="1">
        <f t="array" ref="H17">"MY" &amp; (ROW(17:17) - ROW($14:$14)) &amp; " = " &amp; (ROW(17:17) - ROW($14:$14))</f>
        <v>MY3 = 3</v>
      </c>
      <c r="I17" s="20" t="str" cm="1">
        <f t="array" ref="I17">"CD" &amp; (ROW(17:17) - ROW($14:$14))</f>
        <v>CD3</v>
      </c>
      <c r="J17" s="20" t="str" cm="1">
        <f t="array" ref="J17">"CN" &amp; (ROW(17:17) - ROW($14:$14)) &amp; " = CD" &amp; (ROW(17:17) - ROW($14:$14)) &amp; " / CD0" &amp; IF(ROW(17:17) - ROW($14:$14) = 0, " = 1", "")</f>
        <v>CN3 = CD3 / CD0</v>
      </c>
      <c r="K17" s="20" t="str" cm="1">
        <f t="array" ref="K17">"IRM" &amp; (ROW(17:17) - ROW($14:$14)) &amp; " = if (YR" &amp; (ROW(17:17) - ROW($14:$14)) &amp; " ≤ EY) then (IRA0) else (IRP0)"</f>
        <v>IRM3 = if (YR3 ≤ EY) then (IRA0) else (IRP0)</v>
      </c>
      <c r="L17" s="20" t="str" cm="1">
        <f t="array" ref="L17">"IRI" &amp; (ROW(17:17) - ROW($14:$14)) &amp; " = IRM" &amp; (ROW(17:17) - ROW($14:$14)) &amp; " * C" &amp; (ROW(17:17) - ROW($14:$14))</f>
        <v>IRI3 = IRM3 * C3</v>
      </c>
      <c r="M17" s="20" t="str" cm="1">
        <f t="array" ref="M17" xml:space="preserve"> "IRC" &amp; (ROW(17:17) - ROW($14:$14)) &amp; " = ∑IRIx; x: {0, …, MY" &amp; (ROW(17:17) - ROW($14:$14)) &amp; "}"</f>
        <v>IRC3 = ∑IRIx; x: {0, …, MY3}</v>
      </c>
      <c r="N17" s="20" t="str" cm="1">
        <f t="array" ref="N17">"ERM" &amp; (ROW(17:17) - ROW($14:$14)) &amp; " = if (YR" &amp; (ROW(17:17) - ROW($14:$14)) &amp; " ≤ EY) then (ERA0) else (ERP0)"</f>
        <v>ERM3 = if (YR3 ≤ EY) then (ERA0) else (ERP0)</v>
      </c>
      <c r="O17" s="20" t="str" cm="1">
        <f t="array" ref="O17">"ERI" &amp; (ROW(17:17) - ROW($14:$14)) &amp; " = ERM" &amp; (ROW(17:17) - ROW($14:$14)) &amp; " * C" &amp; (ROW(17:17) - ROW($14:$14))</f>
        <v>ERI3 = ERM3 * C3</v>
      </c>
      <c r="P17" s="20" t="str" cm="1">
        <f t="array" ref="P17" xml:space="preserve"> "ERU" &amp; (ROW(17:17) - ROW($14:$14)) &amp; " = ∑ERIx; x: {0, …, MY" &amp; (ROW(17:17) - ROW($14:$14)) &amp; "}"</f>
        <v>ERU3 = ∑ERIx; x: {0, …, MY3}</v>
      </c>
      <c r="Q17" s="20" t="str" cm="1">
        <f t="array" ref="Q17">"PRM" &amp; (ROW(17:17) - ROW($14:$14)) &amp; " = if (YR" &amp; (ROW(17:17) - ROW($14:$14)) &amp; " ≤ EY) then (PRA0) else (PRP0)"</f>
        <v>PRM3 = if (YR3 ≤ EY) then (PRA0) else (PRP0)</v>
      </c>
      <c r="R17" s="20" t="str" cm="1">
        <f t="array" ref="R17">"PRI" &amp; (ROW(17:17) - ROW($14:$14)) &amp; " = PRM" &amp; (ROW(17:17) - ROW($14:$14)) &amp; " * C" &amp; (ROW(17:17) - ROW($14:$14))</f>
        <v>PRI3 = PRM3 * C3</v>
      </c>
      <c r="S17" s="20" t="str" cm="1">
        <f t="array" ref="S17" xml:space="preserve"> "PRU" &amp; (ROW(17:17) - ROW($14:$14)) &amp; " = ∑PRIx; x: {0, …, MY" &amp; (ROW(17:17) - ROW($14:$14)) &amp; "}"</f>
        <v>PRU3 = ∑PRIx; x: {0, …, MY3}</v>
      </c>
      <c r="T17" s="20" t="str" cm="1">
        <f t="array" ref="T17">"ORM" &amp; (ROW(17:17) - ROW($14:$14)) &amp; " = if (YR" &amp; (ROW(17:17) - ROW($14:$14)) &amp; " ≤ EY) then (ORA0) else (ORP0)"</f>
        <v>ORM3 = if (YR3 ≤ EY) then (ORA0) else (ORP0)</v>
      </c>
      <c r="U17" s="20" t="str" cm="1">
        <f t="array" ref="U17">"ORI" &amp; (ROW(17:17) - ROW($14:$14)) &amp; " = ORM" &amp; (ROW(17:17) - ROW($14:$14)) &amp; " * C" &amp; (ROW(17:17) - ROW($14:$14))</f>
        <v>ORI3 = ORM3 * C3</v>
      </c>
      <c r="V17" s="20" t="str" cm="1">
        <f t="array" ref="V17" xml:space="preserve"> "ORC" &amp; (ROW(17:17) - ROW($14:$14)) &amp; " = ∑ORIx; x: {0, …, MY" &amp; (ROW(17:17) - ROW($14:$14)) &amp; "}"</f>
        <v>ORC3 = ∑ORIx; x: {0, …, MY3}</v>
      </c>
      <c r="X17" s="14" t="s">
        <v>162</v>
      </c>
      <c r="Y17" s="15"/>
      <c r="AA17" s="20">
        <v>2031</v>
      </c>
      <c r="AB17" s="20">
        <v>3</v>
      </c>
      <c r="AC17" s="30">
        <v>1.0209999999999999</v>
      </c>
      <c r="AD17" s="30">
        <f t="shared" si="0"/>
        <v>1.0209999999999999</v>
      </c>
      <c r="AE17" s="31">
        <f t="shared" si="1"/>
        <v>0.125</v>
      </c>
      <c r="AF17" s="31">
        <f t="shared" si="2"/>
        <v>0.12762499999999999</v>
      </c>
      <c r="AG17" s="31">
        <f>SUM(AF$14:AF17)</f>
        <v>2.2613749999999997</v>
      </c>
      <c r="AH17" s="31">
        <f t="shared" si="3"/>
        <v>0.02</v>
      </c>
      <c r="AI17" s="31">
        <f t="shared" si="4"/>
        <v>2.0419999999999997E-2</v>
      </c>
      <c r="AJ17" s="31">
        <f>SUM(AI$14:AI17)</f>
        <v>8.0839999999999995E-2</v>
      </c>
      <c r="AK17" s="31">
        <f t="shared" si="5"/>
        <v>0</v>
      </c>
      <c r="AL17" s="31">
        <f t="shared" si="6"/>
        <v>0</v>
      </c>
      <c r="AM17" s="31">
        <f>SUM(AL$14:AL17)</f>
        <v>0.14049</v>
      </c>
      <c r="AN17" s="31">
        <f t="shared" si="7"/>
        <v>0.02</v>
      </c>
      <c r="AO17" s="31">
        <f t="shared" si="8"/>
        <v>2.0419999999999997E-2</v>
      </c>
      <c r="AP17" s="31">
        <f>SUM(AO$14:AO17)</f>
        <v>0.22133</v>
      </c>
      <c r="AR17" s="14" t="s">
        <v>162</v>
      </c>
      <c r="AS17" s="15"/>
      <c r="AU17" s="20">
        <v>2031</v>
      </c>
      <c r="AV17" s="20">
        <v>3</v>
      </c>
      <c r="AW17" s="30">
        <v>1.0209999999999999</v>
      </c>
      <c r="AX17" s="30">
        <f t="shared" si="9"/>
        <v>1.0209999999999999</v>
      </c>
      <c r="AY17" s="31">
        <f t="shared" si="10"/>
        <v>0.25</v>
      </c>
      <c r="AZ17" s="31">
        <f t="shared" si="11"/>
        <v>0.25524999999999998</v>
      </c>
      <c r="BA17" s="31">
        <f>SUM(AZ$14:AZ17)</f>
        <v>2.7604999999999995</v>
      </c>
      <c r="BB17" s="31">
        <f t="shared" si="12"/>
        <v>3.78</v>
      </c>
      <c r="BC17" s="31">
        <f t="shared" si="13"/>
        <v>3.8593799999999994</v>
      </c>
      <c r="BD17" s="31">
        <f>SUM(BC$14:BC17)</f>
        <v>15.278759999999998</v>
      </c>
      <c r="BE17" s="31">
        <f t="shared" si="14"/>
        <v>0</v>
      </c>
      <c r="BF17" s="31">
        <f t="shared" si="15"/>
        <v>0</v>
      </c>
      <c r="BG17" s="31">
        <f>SUM(BF$14:BF17)</f>
        <v>2.82</v>
      </c>
      <c r="BH17" s="31">
        <f t="shared" si="16"/>
        <v>3.78</v>
      </c>
      <c r="BI17" s="31">
        <f t="shared" si="17"/>
        <v>3.8593799999999994</v>
      </c>
      <c r="BJ17" s="31">
        <f>SUM(BI$14:BI17)</f>
        <v>18.098759999999999</v>
      </c>
      <c r="BL17" s="14" t="s">
        <v>162</v>
      </c>
      <c r="BM17" s="15"/>
      <c r="BO17" s="20">
        <v>2031</v>
      </c>
      <c r="BP17" s="20">
        <v>3</v>
      </c>
      <c r="BQ17" s="30">
        <v>1.0209999999999999</v>
      </c>
      <c r="BR17" s="30">
        <f t="shared" si="18"/>
        <v>1.0209999999999999</v>
      </c>
      <c r="BS17" s="31">
        <f t="shared" si="19"/>
        <v>0.5</v>
      </c>
      <c r="BT17" s="31">
        <f t="shared" si="20"/>
        <v>0.51049999999999995</v>
      </c>
      <c r="BU17" s="31">
        <f>SUM(BT$14:BT17)</f>
        <v>2.0209999999999999</v>
      </c>
      <c r="BV17" s="31">
        <f t="shared" si="21"/>
        <v>16.079999999999998</v>
      </c>
      <c r="BW17" s="31">
        <f t="shared" si="22"/>
        <v>16.417679999999997</v>
      </c>
      <c r="BX17" s="31">
        <f>SUM(BW$14:BW17)</f>
        <v>64.995360000000005</v>
      </c>
      <c r="BY17" s="31">
        <f t="shared" si="23"/>
        <v>0</v>
      </c>
      <c r="BZ17" s="31">
        <f t="shared" si="24"/>
        <v>0</v>
      </c>
      <c r="CA17" s="31">
        <f>SUM(BZ$14:BZ17)</f>
        <v>0</v>
      </c>
      <c r="CB17" s="31">
        <f t="shared" si="25"/>
        <v>16.079999999999998</v>
      </c>
      <c r="CC17" s="31">
        <f t="shared" si="26"/>
        <v>16.417679999999997</v>
      </c>
      <c r="CD17" s="31">
        <f>SUM(CC$14:CC17)</f>
        <v>64.995360000000005</v>
      </c>
    </row>
    <row r="18" spans="2:82" x14ac:dyDescent="0.2">
      <c r="B18" s="55"/>
      <c r="D18" s="18" t="s">
        <v>169</v>
      </c>
      <c r="E18" s="19" t="s">
        <v>170</v>
      </c>
      <c r="G18" s="20" t="str" cm="1">
        <f t="array" ref="G18">"YR" &amp; (ROW(18:18) - ROW($14:$14)) &amp; " = " &amp; (2028 + (ROW(18:18) - ROW($14:$14)))</f>
        <v>YR4 = 2032</v>
      </c>
      <c r="H18" s="20" t="str" cm="1">
        <f t="array" ref="H18">"MY" &amp; (ROW(18:18) - ROW($14:$14)) &amp; " = " &amp; (ROW(18:18) - ROW($14:$14))</f>
        <v>MY4 = 4</v>
      </c>
      <c r="I18" s="20" t="str" cm="1">
        <f t="array" ref="I18">"CD" &amp; (ROW(18:18) - ROW($14:$14))</f>
        <v>CD4</v>
      </c>
      <c r="J18" s="20" t="str" cm="1">
        <f t="array" ref="J18">"CN" &amp; (ROW(18:18) - ROW($14:$14)) &amp; " = CD" &amp; (ROW(18:18) - ROW($14:$14)) &amp; " / CD0" &amp; IF(ROW(18:18) - ROW($14:$14) = 0, " = 1", "")</f>
        <v>CN4 = CD4 / CD0</v>
      </c>
      <c r="K18" s="20" t="str" cm="1">
        <f t="array" ref="K18">"IRM" &amp; (ROW(18:18) - ROW($14:$14)) &amp; " = if (YR" &amp; (ROW(18:18) - ROW($14:$14)) &amp; " ≤ EY) then (IRA0) else (IRP0)"</f>
        <v>IRM4 = if (YR4 ≤ EY) then (IRA0) else (IRP0)</v>
      </c>
      <c r="L18" s="20" t="str" cm="1">
        <f t="array" ref="L18">"IRI" &amp; (ROW(18:18) - ROW($14:$14)) &amp; " = IRM" &amp; (ROW(18:18) - ROW($14:$14)) &amp; " * C" &amp; (ROW(18:18) - ROW($14:$14))</f>
        <v>IRI4 = IRM4 * C4</v>
      </c>
      <c r="M18" s="20" t="str" cm="1">
        <f t="array" ref="M18" xml:space="preserve"> "IRC" &amp; (ROW(18:18) - ROW($14:$14)) &amp; " = ∑IRIx; x: {0, …, MY" &amp; (ROW(18:18) - ROW($14:$14)) &amp; "}"</f>
        <v>IRC4 = ∑IRIx; x: {0, …, MY4}</v>
      </c>
      <c r="N18" s="20" t="str" cm="1">
        <f t="array" ref="N18">"ERM" &amp; (ROW(18:18) - ROW($14:$14)) &amp; " = if (YR" &amp; (ROW(18:18) - ROW($14:$14)) &amp; " ≤ EY) then (ERA0) else (ERP0)"</f>
        <v>ERM4 = if (YR4 ≤ EY) then (ERA0) else (ERP0)</v>
      </c>
      <c r="O18" s="20" t="str" cm="1">
        <f t="array" ref="O18">"ERI" &amp; (ROW(18:18) - ROW($14:$14)) &amp; " = ERM" &amp; (ROW(18:18) - ROW($14:$14)) &amp; " * C" &amp; (ROW(18:18) - ROW($14:$14))</f>
        <v>ERI4 = ERM4 * C4</v>
      </c>
      <c r="P18" s="20" t="str" cm="1">
        <f t="array" ref="P18" xml:space="preserve"> "ERU" &amp; (ROW(18:18) - ROW($14:$14)) &amp; " = ∑ERIx; x: {0, …, MY" &amp; (ROW(18:18) - ROW($14:$14)) &amp; "}"</f>
        <v>ERU4 = ∑ERIx; x: {0, …, MY4}</v>
      </c>
      <c r="Q18" s="20" t="str" cm="1">
        <f t="array" ref="Q18">"PRM" &amp; (ROW(18:18) - ROW($14:$14)) &amp; " = if (YR" &amp; (ROW(18:18) - ROW($14:$14)) &amp; " ≤ EY) then (PRA0) else (PRP0)"</f>
        <v>PRM4 = if (YR4 ≤ EY) then (PRA0) else (PRP0)</v>
      </c>
      <c r="R18" s="20" t="str" cm="1">
        <f t="array" ref="R18">"PRI" &amp; (ROW(18:18) - ROW($14:$14)) &amp; " = PRM" &amp; (ROW(18:18) - ROW($14:$14)) &amp; " * C" &amp; (ROW(18:18) - ROW($14:$14))</f>
        <v>PRI4 = PRM4 * C4</v>
      </c>
      <c r="S18" s="20" t="str" cm="1">
        <f t="array" ref="S18" xml:space="preserve"> "PRU" &amp; (ROW(18:18) - ROW($14:$14)) &amp; " = ∑PRIx; x: {0, …, MY" &amp; (ROW(18:18) - ROW($14:$14)) &amp; "}"</f>
        <v>PRU4 = ∑PRIx; x: {0, …, MY4}</v>
      </c>
      <c r="T18" s="20" t="str" cm="1">
        <f t="array" ref="T18">"ORM" &amp; (ROW(18:18) - ROW($14:$14)) &amp; " = if (YR" &amp; (ROW(18:18) - ROW($14:$14)) &amp; " ≤ EY) then (ORA0) else (ORP0)"</f>
        <v>ORM4 = if (YR4 ≤ EY) then (ORA0) else (ORP0)</v>
      </c>
      <c r="U18" s="20" t="str" cm="1">
        <f t="array" ref="U18">"ORI" &amp; (ROW(18:18) - ROW($14:$14)) &amp; " = ORM" &amp; (ROW(18:18) - ROW($14:$14)) &amp; " * C" &amp; (ROW(18:18) - ROW($14:$14))</f>
        <v>ORI4 = ORM4 * C4</v>
      </c>
      <c r="V18" s="20" t="str" cm="1">
        <f t="array" ref="V18" xml:space="preserve"> "ORC" &amp; (ROW(18:18) - ROW($14:$14)) &amp; " = ∑ORIx; x: {0, …, MY" &amp; (ROW(18:18) - ROW($14:$14)) &amp; "}"</f>
        <v>ORC4 = ∑ORIx; x: {0, …, MY4}</v>
      </c>
      <c r="AA18" s="20">
        <v>2032</v>
      </c>
      <c r="AB18" s="20">
        <v>4</v>
      </c>
      <c r="AC18" s="30">
        <v>1.0269999999999999</v>
      </c>
      <c r="AD18" s="30">
        <f t="shared" si="0"/>
        <v>1.0269999999999999</v>
      </c>
      <c r="AE18" s="31">
        <f t="shared" si="1"/>
        <v>0.125</v>
      </c>
      <c r="AF18" s="31">
        <f t="shared" si="2"/>
        <v>0.12837499999999999</v>
      </c>
      <c r="AG18" s="31">
        <f>SUM(AF$14:AF18)</f>
        <v>2.3897499999999998</v>
      </c>
      <c r="AH18" s="31">
        <f t="shared" si="3"/>
        <v>0.02</v>
      </c>
      <c r="AI18" s="31">
        <f t="shared" si="4"/>
        <v>2.0539999999999999E-2</v>
      </c>
      <c r="AJ18" s="31">
        <f>SUM(AI$14:AI18)</f>
        <v>0.10138</v>
      </c>
      <c r="AK18" s="31">
        <f t="shared" si="5"/>
        <v>0</v>
      </c>
      <c r="AL18" s="31">
        <f t="shared" si="6"/>
        <v>0</v>
      </c>
      <c r="AM18" s="31">
        <f>SUM(AL$14:AL18)</f>
        <v>0.14049</v>
      </c>
      <c r="AN18" s="31">
        <f t="shared" si="7"/>
        <v>0.02</v>
      </c>
      <c r="AO18" s="31">
        <f t="shared" si="8"/>
        <v>2.0539999999999999E-2</v>
      </c>
      <c r="AP18" s="31">
        <f>SUM(AO$14:AO18)</f>
        <v>0.24187</v>
      </c>
      <c r="AU18" s="20">
        <v>2032</v>
      </c>
      <c r="AV18" s="20">
        <v>4</v>
      </c>
      <c r="AW18" s="30">
        <v>1.0269999999999999</v>
      </c>
      <c r="AX18" s="30">
        <f t="shared" si="9"/>
        <v>1.0269999999999999</v>
      </c>
      <c r="AY18" s="31">
        <f t="shared" si="10"/>
        <v>0.25</v>
      </c>
      <c r="AZ18" s="31">
        <f t="shared" si="11"/>
        <v>0.25674999999999998</v>
      </c>
      <c r="BA18" s="31">
        <f>SUM(AZ$14:AZ18)</f>
        <v>3.0172499999999993</v>
      </c>
      <c r="BB18" s="31">
        <f t="shared" si="12"/>
        <v>3.78</v>
      </c>
      <c r="BC18" s="31">
        <f t="shared" si="13"/>
        <v>3.8820599999999996</v>
      </c>
      <c r="BD18" s="31">
        <f>SUM(BC$14:BC18)</f>
        <v>19.160819999999998</v>
      </c>
      <c r="BE18" s="31">
        <f t="shared" si="14"/>
        <v>0</v>
      </c>
      <c r="BF18" s="31">
        <f t="shared" si="15"/>
        <v>0</v>
      </c>
      <c r="BG18" s="31">
        <f>SUM(BF$14:BF18)</f>
        <v>2.82</v>
      </c>
      <c r="BH18" s="31">
        <f t="shared" si="16"/>
        <v>3.78</v>
      </c>
      <c r="BI18" s="31">
        <f t="shared" si="17"/>
        <v>3.8820599999999996</v>
      </c>
      <c r="BJ18" s="31">
        <f>SUM(BI$14:BI18)</f>
        <v>21.980819999999998</v>
      </c>
      <c r="BO18" s="20">
        <v>2032</v>
      </c>
      <c r="BP18" s="20">
        <v>4</v>
      </c>
      <c r="BQ18" s="30">
        <v>1.0269999999999999</v>
      </c>
      <c r="BR18" s="30">
        <f t="shared" si="18"/>
        <v>1.0269999999999999</v>
      </c>
      <c r="BS18" s="31">
        <f t="shared" si="19"/>
        <v>0.5</v>
      </c>
      <c r="BT18" s="31">
        <f t="shared" si="20"/>
        <v>0.51349999999999996</v>
      </c>
      <c r="BU18" s="31">
        <f>SUM(BT$14:BT18)</f>
        <v>2.5345</v>
      </c>
      <c r="BV18" s="31">
        <f t="shared" si="21"/>
        <v>16.079999999999998</v>
      </c>
      <c r="BW18" s="31">
        <f t="shared" si="22"/>
        <v>16.514159999999997</v>
      </c>
      <c r="BX18" s="31">
        <f>SUM(BW$14:BW18)</f>
        <v>81.509520000000009</v>
      </c>
      <c r="BY18" s="31">
        <f t="shared" si="23"/>
        <v>0</v>
      </c>
      <c r="BZ18" s="31">
        <f t="shared" si="24"/>
        <v>0</v>
      </c>
      <c r="CA18" s="31">
        <f>SUM(BZ$14:BZ18)</f>
        <v>0</v>
      </c>
      <c r="CB18" s="31">
        <f t="shared" si="25"/>
        <v>16.079999999999998</v>
      </c>
      <c r="CC18" s="31">
        <f t="shared" si="26"/>
        <v>16.514159999999997</v>
      </c>
      <c r="CD18" s="31">
        <f>SUM(CC$14:CC18)</f>
        <v>81.509520000000009</v>
      </c>
    </row>
    <row r="19" spans="2:82" x14ac:dyDescent="0.2">
      <c r="B19" s="55"/>
      <c r="D19" s="18" t="s">
        <v>171</v>
      </c>
      <c r="E19" s="19" t="s">
        <v>172</v>
      </c>
      <c r="G19" s="20" t="str" cm="1">
        <f t="array" ref="G19">"YR" &amp; (ROW(19:19) - ROW($14:$14)) &amp; " = " &amp; (2028 + (ROW(19:19) - ROW($14:$14)))</f>
        <v>YR5 = 2033</v>
      </c>
      <c r="H19" s="20" t="str" cm="1">
        <f t="array" ref="H19">"MY" &amp; (ROW(19:19) - ROW($14:$14)) &amp; " = " &amp; (ROW(19:19) - ROW($14:$14))</f>
        <v>MY5 = 5</v>
      </c>
      <c r="I19" s="20" t="str" cm="1">
        <f t="array" ref="I19">"CD" &amp; (ROW(19:19) - ROW($14:$14))</f>
        <v>CD5</v>
      </c>
      <c r="J19" s="20" t="str" cm="1">
        <f t="array" ref="J19">"CN" &amp; (ROW(19:19) - ROW($14:$14)) &amp; " = CD" &amp; (ROW(19:19) - ROW($14:$14)) &amp; " / CD0" &amp; IF(ROW(19:19) - ROW($14:$14) = 0, " = 1", "")</f>
        <v>CN5 = CD5 / CD0</v>
      </c>
      <c r="K19" s="20" t="str" cm="1">
        <f t="array" ref="K19">"IRM" &amp; (ROW(19:19) - ROW($14:$14)) &amp; " = if (YR" &amp; (ROW(19:19) - ROW($14:$14)) &amp; " ≤ EY) then (IRA0) else (IRP0)"</f>
        <v>IRM5 = if (YR5 ≤ EY) then (IRA0) else (IRP0)</v>
      </c>
      <c r="L19" s="20" t="str" cm="1">
        <f t="array" ref="L19">"IRI" &amp; (ROW(19:19) - ROW($14:$14)) &amp; " = IRM" &amp; (ROW(19:19) - ROW($14:$14)) &amp; " * C" &amp; (ROW(19:19) - ROW($14:$14))</f>
        <v>IRI5 = IRM5 * C5</v>
      </c>
      <c r="M19" s="20" t="str" cm="1">
        <f t="array" ref="M19" xml:space="preserve"> "IRC" &amp; (ROW(19:19) - ROW($14:$14)) &amp; " = ∑IRIx; x: {0, …, MY" &amp; (ROW(19:19) - ROW($14:$14)) &amp; "}"</f>
        <v>IRC5 = ∑IRIx; x: {0, …, MY5}</v>
      </c>
      <c r="N19" s="20" t="str" cm="1">
        <f t="array" ref="N19">"ERM" &amp; (ROW(19:19) - ROW($14:$14)) &amp; " = if (YR" &amp; (ROW(19:19) - ROW($14:$14)) &amp; " ≤ EY) then (ERA0) else (ERP0)"</f>
        <v>ERM5 = if (YR5 ≤ EY) then (ERA0) else (ERP0)</v>
      </c>
      <c r="O19" s="20" t="str" cm="1">
        <f t="array" ref="O19">"ERI" &amp; (ROW(19:19) - ROW($14:$14)) &amp; " = ERM" &amp; (ROW(19:19) - ROW($14:$14)) &amp; " * C" &amp; (ROW(19:19) - ROW($14:$14))</f>
        <v>ERI5 = ERM5 * C5</v>
      </c>
      <c r="P19" s="20" t="str" cm="1">
        <f t="array" ref="P19" xml:space="preserve"> "ERU" &amp; (ROW(19:19) - ROW($14:$14)) &amp; " = ∑ERIx; x: {0, …, MY" &amp; (ROW(19:19) - ROW($14:$14)) &amp; "}"</f>
        <v>ERU5 = ∑ERIx; x: {0, …, MY5}</v>
      </c>
      <c r="Q19" s="20" t="str" cm="1">
        <f t="array" ref="Q19">"PRM" &amp; (ROW(19:19) - ROW($14:$14)) &amp; " = if (YR" &amp; (ROW(19:19) - ROW($14:$14)) &amp; " ≤ EY) then (PRA0) else (PRP0)"</f>
        <v>PRM5 = if (YR5 ≤ EY) then (PRA0) else (PRP0)</v>
      </c>
      <c r="R19" s="20" t="str" cm="1">
        <f t="array" ref="R19">"PRI" &amp; (ROW(19:19) - ROW($14:$14)) &amp; " = PRM" &amp; (ROW(19:19) - ROW($14:$14)) &amp; " * C" &amp; (ROW(19:19) - ROW($14:$14))</f>
        <v>PRI5 = PRM5 * C5</v>
      </c>
      <c r="S19" s="20" t="str" cm="1">
        <f t="array" ref="S19" xml:space="preserve"> "PRU" &amp; (ROW(19:19) - ROW($14:$14)) &amp; " = ∑PRIx; x: {0, …, MY" &amp; (ROW(19:19) - ROW($14:$14)) &amp; "}"</f>
        <v>PRU5 = ∑PRIx; x: {0, …, MY5}</v>
      </c>
      <c r="T19" s="20" t="str" cm="1">
        <f t="array" ref="T19">"ORM" &amp; (ROW(19:19) - ROW($14:$14)) &amp; " = if (YR" &amp; (ROW(19:19) - ROW($14:$14)) &amp; " ≤ EY) then (ORA0) else (ORP0)"</f>
        <v>ORM5 = if (YR5 ≤ EY) then (ORA0) else (ORP0)</v>
      </c>
      <c r="U19" s="20" t="str" cm="1">
        <f t="array" ref="U19">"ORI" &amp; (ROW(19:19) - ROW($14:$14)) &amp; " = ORM" &amp; (ROW(19:19) - ROW($14:$14)) &amp; " * C" &amp; (ROW(19:19) - ROW($14:$14))</f>
        <v>ORI5 = ORM5 * C5</v>
      </c>
      <c r="V19" s="20" t="str" cm="1">
        <f t="array" ref="V19" xml:space="preserve"> "ORC" &amp; (ROW(19:19) - ROW($14:$14)) &amp; " = ∑ORIx; x: {0, …, MY" &amp; (ROW(19:19) - ROW($14:$14)) &amp; "}"</f>
        <v>ORC5 = ∑ORIx; x: {0, …, MY5}</v>
      </c>
      <c r="X19" s="18" t="s">
        <v>163</v>
      </c>
      <c r="Y19" s="32">
        <f>'Core Capability 6.3'!$E$15</f>
        <v>1</v>
      </c>
      <c r="AA19" s="20">
        <v>2033</v>
      </c>
      <c r="AB19" s="20">
        <v>5</v>
      </c>
      <c r="AC19" s="30">
        <v>1.034</v>
      </c>
      <c r="AD19" s="30">
        <f t="shared" si="0"/>
        <v>1.034</v>
      </c>
      <c r="AE19" s="31">
        <f t="shared" si="1"/>
        <v>0.125</v>
      </c>
      <c r="AF19" s="31">
        <f t="shared" si="2"/>
        <v>0.12925</v>
      </c>
      <c r="AG19" s="31">
        <f>SUM(AF$14:AF19)</f>
        <v>2.5189999999999997</v>
      </c>
      <c r="AH19" s="31">
        <f t="shared" si="3"/>
        <v>0.02</v>
      </c>
      <c r="AI19" s="31">
        <f t="shared" si="4"/>
        <v>2.068E-2</v>
      </c>
      <c r="AJ19" s="31">
        <f>SUM(AI$14:AI19)</f>
        <v>0.12206</v>
      </c>
      <c r="AK19" s="31">
        <f t="shared" si="5"/>
        <v>0</v>
      </c>
      <c r="AL19" s="31">
        <f t="shared" si="6"/>
        <v>0</v>
      </c>
      <c r="AM19" s="31">
        <f>SUM(AL$14:AL19)</f>
        <v>0.14049</v>
      </c>
      <c r="AN19" s="31">
        <f t="shared" si="7"/>
        <v>0.02</v>
      </c>
      <c r="AO19" s="31">
        <f t="shared" si="8"/>
        <v>2.068E-2</v>
      </c>
      <c r="AP19" s="31">
        <f>SUM(AO$14:AO19)</f>
        <v>0.26255000000000001</v>
      </c>
      <c r="AR19" s="18" t="s">
        <v>163</v>
      </c>
      <c r="AS19" s="32">
        <f>'Core Capability 6.3'!$E$16</f>
        <v>2</v>
      </c>
      <c r="AU19" s="20">
        <v>2033</v>
      </c>
      <c r="AV19" s="20">
        <v>5</v>
      </c>
      <c r="AW19" s="30">
        <v>1.034</v>
      </c>
      <c r="AX19" s="30">
        <f t="shared" si="9"/>
        <v>1.034</v>
      </c>
      <c r="AY19" s="31">
        <f t="shared" si="10"/>
        <v>0.25</v>
      </c>
      <c r="AZ19" s="31">
        <f t="shared" si="11"/>
        <v>0.25850000000000001</v>
      </c>
      <c r="BA19" s="31">
        <f>SUM(AZ$14:AZ19)</f>
        <v>3.2757499999999995</v>
      </c>
      <c r="BB19" s="31">
        <f t="shared" si="12"/>
        <v>3.78</v>
      </c>
      <c r="BC19" s="31">
        <f t="shared" si="13"/>
        <v>3.9085199999999998</v>
      </c>
      <c r="BD19" s="31">
        <f>SUM(BC$14:BC19)</f>
        <v>23.069339999999997</v>
      </c>
      <c r="BE19" s="31">
        <f t="shared" si="14"/>
        <v>0</v>
      </c>
      <c r="BF19" s="31">
        <f t="shared" si="15"/>
        <v>0</v>
      </c>
      <c r="BG19" s="31">
        <f>SUM(BF$14:BF19)</f>
        <v>2.82</v>
      </c>
      <c r="BH19" s="31">
        <f t="shared" si="16"/>
        <v>3.78</v>
      </c>
      <c r="BI19" s="31">
        <f t="shared" si="17"/>
        <v>3.9085199999999998</v>
      </c>
      <c r="BJ19" s="31">
        <f>SUM(BI$14:BI19)</f>
        <v>25.889339999999997</v>
      </c>
      <c r="BL19" s="18" t="s">
        <v>163</v>
      </c>
      <c r="BM19" s="32">
        <f>'Core Capability 6.3'!$E$17</f>
        <v>4</v>
      </c>
      <c r="BO19" s="20">
        <v>2033</v>
      </c>
      <c r="BP19" s="20">
        <v>5</v>
      </c>
      <c r="BQ19" s="30">
        <v>1.034</v>
      </c>
      <c r="BR19" s="30">
        <f t="shared" si="18"/>
        <v>1.034</v>
      </c>
      <c r="BS19" s="31">
        <f t="shared" si="19"/>
        <v>0.5</v>
      </c>
      <c r="BT19" s="31">
        <f t="shared" si="20"/>
        <v>0.51700000000000002</v>
      </c>
      <c r="BU19" s="31">
        <f>SUM(BT$14:BT19)</f>
        <v>3.0514999999999999</v>
      </c>
      <c r="BV19" s="31">
        <f t="shared" si="21"/>
        <v>16.079999999999998</v>
      </c>
      <c r="BW19" s="31">
        <f t="shared" si="22"/>
        <v>16.626719999999999</v>
      </c>
      <c r="BX19" s="31">
        <f>SUM(BW$14:BW19)</f>
        <v>98.136240000000015</v>
      </c>
      <c r="BY19" s="31">
        <f t="shared" si="23"/>
        <v>0</v>
      </c>
      <c r="BZ19" s="31">
        <f t="shared" si="24"/>
        <v>0</v>
      </c>
      <c r="CA19" s="31">
        <f>SUM(BZ$14:BZ19)</f>
        <v>0</v>
      </c>
      <c r="CB19" s="31">
        <f t="shared" si="25"/>
        <v>16.079999999999998</v>
      </c>
      <c r="CC19" s="31">
        <f t="shared" si="26"/>
        <v>16.626719999999999</v>
      </c>
      <c r="CD19" s="31">
        <f>SUM(CC$14:CC19)</f>
        <v>98.136240000000015</v>
      </c>
    </row>
    <row r="20" spans="2:82" x14ac:dyDescent="0.2">
      <c r="B20" s="55"/>
      <c r="D20" s="18" t="s">
        <v>173</v>
      </c>
      <c r="E20" s="19" t="s">
        <v>174</v>
      </c>
      <c r="G20" s="20" t="str" cm="1">
        <f t="array" ref="G20">"YR" &amp; (ROW(20:20) - ROW($14:$14)) &amp; " = " &amp; (2028 + (ROW(20:20) - ROW($14:$14)))</f>
        <v>YR6 = 2034</v>
      </c>
      <c r="H20" s="20" t="str" cm="1">
        <f t="array" ref="H20">"MY" &amp; (ROW(20:20) - ROW($14:$14)) &amp; " = " &amp; (ROW(20:20) - ROW($14:$14))</f>
        <v>MY6 = 6</v>
      </c>
      <c r="I20" s="20" t="str" cm="1">
        <f t="array" ref="I20">"CD" &amp; (ROW(20:20) - ROW($14:$14))</f>
        <v>CD6</v>
      </c>
      <c r="J20" s="20" t="str" cm="1">
        <f t="array" ref="J20">"CN" &amp; (ROW(20:20) - ROW($14:$14)) &amp; " = CD" &amp; (ROW(20:20) - ROW($14:$14)) &amp; " / CD0" &amp; IF(ROW(20:20) - ROW($14:$14) = 0, " = 1", "")</f>
        <v>CN6 = CD6 / CD0</v>
      </c>
      <c r="K20" s="20" t="str" cm="1">
        <f t="array" ref="K20">"IRM" &amp; (ROW(20:20) - ROW($14:$14)) &amp; " = if (YR" &amp; (ROW(20:20) - ROW($14:$14)) &amp; " ≤ EY) then (IRA0) else (IRP0)"</f>
        <v>IRM6 = if (YR6 ≤ EY) then (IRA0) else (IRP0)</v>
      </c>
      <c r="L20" s="20" t="str" cm="1">
        <f t="array" ref="L20">"IRI" &amp; (ROW(20:20) - ROW($14:$14)) &amp; " = IRM" &amp; (ROW(20:20) - ROW($14:$14)) &amp; " * C" &amp; (ROW(20:20) - ROW($14:$14))</f>
        <v>IRI6 = IRM6 * C6</v>
      </c>
      <c r="M20" s="20" t="str" cm="1">
        <f t="array" ref="M20" xml:space="preserve"> "IRC" &amp; (ROW(20:20) - ROW($14:$14)) &amp; " = ∑IRIx; x: {0, …, MY" &amp; (ROW(20:20) - ROW($14:$14)) &amp; "}"</f>
        <v>IRC6 = ∑IRIx; x: {0, …, MY6}</v>
      </c>
      <c r="N20" s="20" t="str" cm="1">
        <f t="array" ref="N20">"ERM" &amp; (ROW(20:20) - ROW($14:$14)) &amp; " = if (YR" &amp; (ROW(20:20) - ROW($14:$14)) &amp; " ≤ EY) then (ERA0) else (ERP0)"</f>
        <v>ERM6 = if (YR6 ≤ EY) then (ERA0) else (ERP0)</v>
      </c>
      <c r="O20" s="20" t="str" cm="1">
        <f t="array" ref="O20">"ERI" &amp; (ROW(20:20) - ROW($14:$14)) &amp; " = ERM" &amp; (ROW(20:20) - ROW($14:$14)) &amp; " * C" &amp; (ROW(20:20) - ROW($14:$14))</f>
        <v>ERI6 = ERM6 * C6</v>
      </c>
      <c r="P20" s="20" t="str" cm="1">
        <f t="array" ref="P20" xml:space="preserve"> "ERU" &amp; (ROW(20:20) - ROW($14:$14)) &amp; " = ∑ERIx; x: {0, …, MY" &amp; (ROW(20:20) - ROW($14:$14)) &amp; "}"</f>
        <v>ERU6 = ∑ERIx; x: {0, …, MY6}</v>
      </c>
      <c r="Q20" s="20" t="str" cm="1">
        <f t="array" ref="Q20">"PRM" &amp; (ROW(20:20) - ROW($14:$14)) &amp; " = if (YR" &amp; (ROW(20:20) - ROW($14:$14)) &amp; " ≤ EY) then (PRA0) else (PRP0)"</f>
        <v>PRM6 = if (YR6 ≤ EY) then (PRA0) else (PRP0)</v>
      </c>
      <c r="R20" s="20" t="str" cm="1">
        <f t="array" ref="R20">"PRI" &amp; (ROW(20:20) - ROW($14:$14)) &amp; " = PRM" &amp; (ROW(20:20) - ROW($14:$14)) &amp; " * C" &amp; (ROW(20:20) - ROW($14:$14))</f>
        <v>PRI6 = PRM6 * C6</v>
      </c>
      <c r="S20" s="20" t="str" cm="1">
        <f t="array" ref="S20" xml:space="preserve"> "PRU" &amp; (ROW(20:20) - ROW($14:$14)) &amp; " = ∑PRIx; x: {0, …, MY" &amp; (ROW(20:20) - ROW($14:$14)) &amp; "}"</f>
        <v>PRU6 = ∑PRIx; x: {0, …, MY6}</v>
      </c>
      <c r="T20" s="20" t="str" cm="1">
        <f t="array" ref="T20">"ORM" &amp; (ROW(20:20) - ROW($14:$14)) &amp; " = if (YR" &amp; (ROW(20:20) - ROW($14:$14)) &amp; " ≤ EY) then (ORA0) else (ORP0)"</f>
        <v>ORM6 = if (YR6 ≤ EY) then (ORA0) else (ORP0)</v>
      </c>
      <c r="U20" s="20" t="str" cm="1">
        <f t="array" ref="U20">"ORI" &amp; (ROW(20:20) - ROW($14:$14)) &amp; " = ORM" &amp; (ROW(20:20) - ROW($14:$14)) &amp; " * C" &amp; (ROW(20:20) - ROW($14:$14))</f>
        <v>ORI6 = ORM6 * C6</v>
      </c>
      <c r="V20" s="20" t="str" cm="1">
        <f t="array" ref="V20" xml:space="preserve"> "ORC" &amp; (ROW(20:20) - ROW($14:$14)) &amp; " = ∑ORIx; x: {0, …, MY" &amp; (ROW(20:20) - ROW($14:$14)) &amp; "}"</f>
        <v>ORC6 = ∑ORIx; x: {0, …, MY6}</v>
      </c>
      <c r="X20" s="18" t="s">
        <v>165</v>
      </c>
      <c r="Y20" s="32">
        <f>'Core Capability 6.3'!$P$15</f>
        <v>0.125</v>
      </c>
      <c r="AA20" s="20">
        <v>2034</v>
      </c>
      <c r="AB20" s="20">
        <v>6</v>
      </c>
      <c r="AC20" s="30">
        <v>1.0389999999999999</v>
      </c>
      <c r="AD20" s="30">
        <f t="shared" si="0"/>
        <v>1.0389999999999999</v>
      </c>
      <c r="AE20" s="31">
        <f t="shared" si="1"/>
        <v>0.125</v>
      </c>
      <c r="AF20" s="31">
        <f t="shared" si="2"/>
        <v>0.12987499999999999</v>
      </c>
      <c r="AG20" s="31">
        <f>SUM(AF$14:AF20)</f>
        <v>2.6488749999999999</v>
      </c>
      <c r="AH20" s="31">
        <f t="shared" si="3"/>
        <v>0.02</v>
      </c>
      <c r="AI20" s="31">
        <f t="shared" si="4"/>
        <v>2.078E-2</v>
      </c>
      <c r="AJ20" s="31">
        <f>SUM(AI$14:AI20)</f>
        <v>0.14283999999999999</v>
      </c>
      <c r="AK20" s="31">
        <f t="shared" si="5"/>
        <v>0</v>
      </c>
      <c r="AL20" s="31">
        <f t="shared" si="6"/>
        <v>0</v>
      </c>
      <c r="AM20" s="31">
        <f>SUM(AL$14:AL20)</f>
        <v>0.14049</v>
      </c>
      <c r="AN20" s="31">
        <f t="shared" si="7"/>
        <v>0.02</v>
      </c>
      <c r="AO20" s="31">
        <f t="shared" si="8"/>
        <v>2.078E-2</v>
      </c>
      <c r="AP20" s="31">
        <f>SUM(AO$14:AO20)</f>
        <v>0.28333000000000003</v>
      </c>
      <c r="AR20" s="18" t="s">
        <v>165</v>
      </c>
      <c r="AS20" s="32">
        <f>'Core Capability 6.3'!$P$16</f>
        <v>0.25</v>
      </c>
      <c r="AU20" s="20">
        <v>2034</v>
      </c>
      <c r="AV20" s="20">
        <v>6</v>
      </c>
      <c r="AW20" s="30">
        <v>1.0389999999999999</v>
      </c>
      <c r="AX20" s="30">
        <f t="shared" si="9"/>
        <v>1.0389999999999999</v>
      </c>
      <c r="AY20" s="31">
        <f t="shared" si="10"/>
        <v>0.25</v>
      </c>
      <c r="AZ20" s="31">
        <f t="shared" si="11"/>
        <v>0.25974999999999998</v>
      </c>
      <c r="BA20" s="31">
        <f>SUM(AZ$14:AZ20)</f>
        <v>3.5354999999999994</v>
      </c>
      <c r="BB20" s="31">
        <f t="shared" si="12"/>
        <v>3.78</v>
      </c>
      <c r="BC20" s="31">
        <f t="shared" si="13"/>
        <v>3.9274199999999997</v>
      </c>
      <c r="BD20" s="31">
        <f>SUM(BC$14:BC20)</f>
        <v>26.996759999999995</v>
      </c>
      <c r="BE20" s="31">
        <f t="shared" si="14"/>
        <v>0</v>
      </c>
      <c r="BF20" s="31">
        <f t="shared" si="15"/>
        <v>0</v>
      </c>
      <c r="BG20" s="31">
        <f>SUM(BF$14:BF20)</f>
        <v>2.82</v>
      </c>
      <c r="BH20" s="31">
        <f t="shared" si="16"/>
        <v>3.78</v>
      </c>
      <c r="BI20" s="31">
        <f t="shared" si="17"/>
        <v>3.9274199999999997</v>
      </c>
      <c r="BJ20" s="31">
        <f>SUM(BI$14:BI20)</f>
        <v>29.816759999999995</v>
      </c>
      <c r="BL20" s="18" t="s">
        <v>165</v>
      </c>
      <c r="BM20" s="32">
        <f>'Core Capability 6.3'!$P$17</f>
        <v>0.5</v>
      </c>
      <c r="BO20" s="20">
        <v>2034</v>
      </c>
      <c r="BP20" s="20">
        <v>6</v>
      </c>
      <c r="BQ20" s="30">
        <v>1.0389999999999999</v>
      </c>
      <c r="BR20" s="30">
        <f t="shared" si="18"/>
        <v>1.0389999999999999</v>
      </c>
      <c r="BS20" s="31">
        <f t="shared" si="19"/>
        <v>0.5</v>
      </c>
      <c r="BT20" s="31">
        <f t="shared" si="20"/>
        <v>0.51949999999999996</v>
      </c>
      <c r="BU20" s="31">
        <f>SUM(BT$14:BT20)</f>
        <v>3.5709999999999997</v>
      </c>
      <c r="BV20" s="31">
        <f t="shared" si="21"/>
        <v>16.079999999999998</v>
      </c>
      <c r="BW20" s="31">
        <f t="shared" si="22"/>
        <v>16.707119999999996</v>
      </c>
      <c r="BX20" s="31">
        <f>SUM(BW$14:BW20)</f>
        <v>114.84336000000002</v>
      </c>
      <c r="BY20" s="31">
        <f t="shared" si="23"/>
        <v>0</v>
      </c>
      <c r="BZ20" s="31">
        <f t="shared" si="24"/>
        <v>0</v>
      </c>
      <c r="CA20" s="31">
        <f>SUM(BZ$14:BZ20)</f>
        <v>0</v>
      </c>
      <c r="CB20" s="31">
        <f t="shared" si="25"/>
        <v>16.079999999999998</v>
      </c>
      <c r="CC20" s="31">
        <f t="shared" si="26"/>
        <v>16.707119999999996</v>
      </c>
      <c r="CD20" s="31">
        <f>SUM(CC$14:CC20)</f>
        <v>114.84336000000002</v>
      </c>
    </row>
    <row r="21" spans="2:82" x14ac:dyDescent="0.25">
      <c r="B21" s="55" t="s">
        <v>3</v>
      </c>
      <c r="G21" s="20" t="str" cm="1">
        <f t="array" ref="G21">"YR" &amp; (ROW(21:21) - ROW($14:$14)) &amp; " = " &amp; (2028 + (ROW(21:21) - ROW($14:$14)))</f>
        <v>YR7 = 2035</v>
      </c>
      <c r="H21" s="20" t="str" cm="1">
        <f t="array" ref="H21">"MY" &amp; (ROW(21:21) - ROW($14:$14)) &amp; " = " &amp; (ROW(21:21) - ROW($14:$14))</f>
        <v>MY7 = 7</v>
      </c>
      <c r="I21" s="20" t="str" cm="1">
        <f t="array" ref="I21">"CD" &amp; (ROW(21:21) - ROW($14:$14))</f>
        <v>CD7</v>
      </c>
      <c r="J21" s="20" t="str" cm="1">
        <f t="array" ref="J21">"CN" &amp; (ROW(21:21) - ROW($14:$14)) &amp; " = CD" &amp; (ROW(21:21) - ROW($14:$14)) &amp; " / CD0" &amp; IF(ROW(21:21) - ROW($14:$14) = 0, " = 1", "")</f>
        <v>CN7 = CD7 / CD0</v>
      </c>
      <c r="K21" s="20" t="str" cm="1">
        <f t="array" ref="K21">"IRM" &amp; (ROW(21:21) - ROW($14:$14)) &amp; " = if (YR" &amp; (ROW(21:21) - ROW($14:$14)) &amp; " ≤ EY) then (IRA0) else (IRP0)"</f>
        <v>IRM7 = if (YR7 ≤ EY) then (IRA0) else (IRP0)</v>
      </c>
      <c r="L21" s="20" t="str" cm="1">
        <f t="array" ref="L21">"IRI" &amp; (ROW(21:21) - ROW($14:$14)) &amp; " = IRM" &amp; (ROW(21:21) - ROW($14:$14)) &amp; " * C" &amp; (ROW(21:21) - ROW($14:$14))</f>
        <v>IRI7 = IRM7 * C7</v>
      </c>
      <c r="M21" s="20" t="str" cm="1">
        <f t="array" ref="M21" xml:space="preserve"> "IRC" &amp; (ROW(21:21) - ROW($14:$14)) &amp; " = ∑IRIx; x: {0, …, MY" &amp; (ROW(21:21) - ROW($14:$14)) &amp; "}"</f>
        <v>IRC7 = ∑IRIx; x: {0, …, MY7}</v>
      </c>
      <c r="N21" s="20" t="str" cm="1">
        <f t="array" ref="N21">"ERM" &amp; (ROW(21:21) - ROW($14:$14)) &amp; " = if (YR" &amp; (ROW(21:21) - ROW($14:$14)) &amp; " ≤ EY) then (ERA0) else (ERP0)"</f>
        <v>ERM7 = if (YR7 ≤ EY) then (ERA0) else (ERP0)</v>
      </c>
      <c r="O21" s="20" t="str" cm="1">
        <f t="array" ref="O21">"ERI" &amp; (ROW(21:21) - ROW($14:$14)) &amp; " = ERM" &amp; (ROW(21:21) - ROW($14:$14)) &amp; " * C" &amp; (ROW(21:21) - ROW($14:$14))</f>
        <v>ERI7 = ERM7 * C7</v>
      </c>
      <c r="P21" s="20" t="str" cm="1">
        <f t="array" ref="P21" xml:space="preserve"> "ERU" &amp; (ROW(21:21) - ROW($14:$14)) &amp; " = ∑ERIx; x: {0, …, MY" &amp; (ROW(21:21) - ROW($14:$14)) &amp; "}"</f>
        <v>ERU7 = ∑ERIx; x: {0, …, MY7}</v>
      </c>
      <c r="Q21" s="20" t="str" cm="1">
        <f t="array" ref="Q21">"PRM" &amp; (ROW(21:21) - ROW($14:$14)) &amp; " = if (YR" &amp; (ROW(21:21) - ROW($14:$14)) &amp; " ≤ EY) then (PRA0) else (PRP0)"</f>
        <v>PRM7 = if (YR7 ≤ EY) then (PRA0) else (PRP0)</v>
      </c>
      <c r="R21" s="20" t="str" cm="1">
        <f t="array" ref="R21">"PRI" &amp; (ROW(21:21) - ROW($14:$14)) &amp; " = PRM" &amp; (ROW(21:21) - ROW($14:$14)) &amp; " * C" &amp; (ROW(21:21) - ROW($14:$14))</f>
        <v>PRI7 = PRM7 * C7</v>
      </c>
      <c r="S21" s="20" t="str" cm="1">
        <f t="array" ref="S21" xml:space="preserve"> "PRU" &amp; (ROW(21:21) - ROW($14:$14)) &amp; " = ∑PRIx; x: {0, …, MY" &amp; (ROW(21:21) - ROW($14:$14)) &amp; "}"</f>
        <v>PRU7 = ∑PRIx; x: {0, …, MY7}</v>
      </c>
      <c r="T21" s="20" t="str" cm="1">
        <f t="array" ref="T21">"ORM" &amp; (ROW(21:21) - ROW($14:$14)) &amp; " = if (YR" &amp; (ROW(21:21) - ROW($14:$14)) &amp; " ≤ EY) then (ORA0) else (ORP0)"</f>
        <v>ORM7 = if (YR7 ≤ EY) then (ORA0) else (ORP0)</v>
      </c>
      <c r="U21" s="20" t="str" cm="1">
        <f t="array" ref="U21">"ORI" &amp; (ROW(21:21) - ROW($14:$14)) &amp; " = ORM" &amp; (ROW(21:21) - ROW($14:$14)) &amp; " * C" &amp; (ROW(21:21) - ROW($14:$14))</f>
        <v>ORI7 = ORM7 * C7</v>
      </c>
      <c r="V21" s="20" t="str" cm="1">
        <f t="array" ref="V21" xml:space="preserve"> "ORC" &amp; (ROW(21:21) - ROW($14:$14)) &amp; " = ∑ORIx; x: {0, …, MY" &amp; (ROW(21:21) - ROW($14:$14)) &amp; "}"</f>
        <v>ORC7 = ∑ORIx; x: {0, …, MY7}</v>
      </c>
      <c r="AA21" s="20">
        <v>2035</v>
      </c>
      <c r="AB21" s="20">
        <v>7</v>
      </c>
      <c r="AC21" s="30">
        <v>1.044</v>
      </c>
      <c r="AD21" s="30">
        <f t="shared" si="0"/>
        <v>1.044</v>
      </c>
      <c r="AE21" s="31">
        <f t="shared" si="1"/>
        <v>0.125</v>
      </c>
      <c r="AF21" s="31">
        <f t="shared" si="2"/>
        <v>0.1305</v>
      </c>
      <c r="AG21" s="31">
        <f>SUM(AF$14:AF21)</f>
        <v>2.7793749999999999</v>
      </c>
      <c r="AH21" s="31">
        <f t="shared" si="3"/>
        <v>0.02</v>
      </c>
      <c r="AI21" s="31">
        <f t="shared" si="4"/>
        <v>2.0880000000000003E-2</v>
      </c>
      <c r="AJ21" s="31">
        <f>SUM(AI$14:AI21)</f>
        <v>0.16372</v>
      </c>
      <c r="AK21" s="31">
        <f t="shared" si="5"/>
        <v>0</v>
      </c>
      <c r="AL21" s="31">
        <f t="shared" si="6"/>
        <v>0</v>
      </c>
      <c r="AM21" s="31">
        <f>SUM(AL$14:AL21)</f>
        <v>0.14049</v>
      </c>
      <c r="AN21" s="31">
        <f t="shared" si="7"/>
        <v>0.02</v>
      </c>
      <c r="AO21" s="31">
        <f t="shared" si="8"/>
        <v>2.0880000000000003E-2</v>
      </c>
      <c r="AP21" s="31">
        <f>SUM(AO$14:AO21)</f>
        <v>0.30421000000000004</v>
      </c>
      <c r="AU21" s="20">
        <v>2035</v>
      </c>
      <c r="AV21" s="20">
        <v>7</v>
      </c>
      <c r="AW21" s="30">
        <v>1.044</v>
      </c>
      <c r="AX21" s="30">
        <f t="shared" si="9"/>
        <v>1.044</v>
      </c>
      <c r="AY21" s="31">
        <f t="shared" si="10"/>
        <v>0.25</v>
      </c>
      <c r="AZ21" s="31">
        <f t="shared" si="11"/>
        <v>0.26100000000000001</v>
      </c>
      <c r="BA21" s="31">
        <f>SUM(AZ$14:AZ21)</f>
        <v>3.7964999999999995</v>
      </c>
      <c r="BB21" s="31">
        <f t="shared" si="12"/>
        <v>3.78</v>
      </c>
      <c r="BC21" s="31">
        <f t="shared" si="13"/>
        <v>3.9463200000000001</v>
      </c>
      <c r="BD21" s="31">
        <f>SUM(BC$14:BC21)</f>
        <v>30.943079999999995</v>
      </c>
      <c r="BE21" s="31">
        <f t="shared" si="14"/>
        <v>0</v>
      </c>
      <c r="BF21" s="31">
        <f t="shared" si="15"/>
        <v>0</v>
      </c>
      <c r="BG21" s="31">
        <f>SUM(BF$14:BF21)</f>
        <v>2.82</v>
      </c>
      <c r="BH21" s="31">
        <f t="shared" si="16"/>
        <v>3.78</v>
      </c>
      <c r="BI21" s="31">
        <f t="shared" si="17"/>
        <v>3.9463200000000001</v>
      </c>
      <c r="BJ21" s="31">
        <f>SUM(BI$14:BI21)</f>
        <v>33.763079999999995</v>
      </c>
      <c r="BO21" s="20">
        <v>2035</v>
      </c>
      <c r="BP21" s="20">
        <v>7</v>
      </c>
      <c r="BQ21" s="30">
        <v>1.044</v>
      </c>
      <c r="BR21" s="30">
        <f t="shared" si="18"/>
        <v>1.044</v>
      </c>
      <c r="BS21" s="31">
        <f t="shared" si="19"/>
        <v>0.5</v>
      </c>
      <c r="BT21" s="31">
        <f t="shared" si="20"/>
        <v>0.52200000000000002</v>
      </c>
      <c r="BU21" s="31">
        <f>SUM(BT$14:BT21)</f>
        <v>4.093</v>
      </c>
      <c r="BV21" s="31">
        <f t="shared" si="21"/>
        <v>16.079999999999998</v>
      </c>
      <c r="BW21" s="31">
        <f t="shared" si="22"/>
        <v>16.787519999999997</v>
      </c>
      <c r="BX21" s="31">
        <f>SUM(BW$14:BW21)</f>
        <v>131.63088000000002</v>
      </c>
      <c r="BY21" s="31">
        <f t="shared" si="23"/>
        <v>0</v>
      </c>
      <c r="BZ21" s="31">
        <f t="shared" si="24"/>
        <v>0</v>
      </c>
      <c r="CA21" s="31">
        <f>SUM(BZ$14:BZ21)</f>
        <v>0</v>
      </c>
      <c r="CB21" s="31">
        <f t="shared" si="25"/>
        <v>16.079999999999998</v>
      </c>
      <c r="CC21" s="31">
        <f t="shared" si="26"/>
        <v>16.787519999999997</v>
      </c>
      <c r="CD21" s="31">
        <f>SUM(CC$14:CC21)</f>
        <v>131.63088000000002</v>
      </c>
    </row>
    <row r="22" spans="2:82" ht="15" x14ac:dyDescent="0.25">
      <c r="B22" s="55"/>
      <c r="D22" s="14" t="s">
        <v>175</v>
      </c>
      <c r="E22" s="15"/>
      <c r="G22" s="20" t="str" cm="1">
        <f t="array" ref="G22">"YR" &amp; (ROW(22:22) - ROW($14:$14)) &amp; " = " &amp; (2028 + (ROW(22:22) - ROW($14:$14)))</f>
        <v>YR8 = 2036</v>
      </c>
      <c r="H22" s="20" t="str" cm="1">
        <f t="array" ref="H22">"MY" &amp; (ROW(22:22) - ROW($14:$14)) &amp; " = " &amp; (ROW(22:22) - ROW($14:$14))</f>
        <v>MY8 = 8</v>
      </c>
      <c r="I22" s="20" t="str" cm="1">
        <f t="array" ref="I22">"CD" &amp; (ROW(22:22) - ROW($14:$14))</f>
        <v>CD8</v>
      </c>
      <c r="J22" s="20" t="str" cm="1">
        <f t="array" ref="J22">"CN" &amp; (ROW(22:22) - ROW($14:$14)) &amp; " = CD" &amp; (ROW(22:22) - ROW($14:$14)) &amp; " / CD0" &amp; IF(ROW(22:22) - ROW($14:$14) = 0, " = 1", "")</f>
        <v>CN8 = CD8 / CD0</v>
      </c>
      <c r="K22" s="20" t="str" cm="1">
        <f t="array" ref="K22">"IRM" &amp; (ROW(22:22) - ROW($14:$14)) &amp; " = if (YR" &amp; (ROW(22:22) - ROW($14:$14)) &amp; " ≤ EY) then (IRA0) else (IRP0)"</f>
        <v>IRM8 = if (YR8 ≤ EY) then (IRA0) else (IRP0)</v>
      </c>
      <c r="L22" s="20" t="str" cm="1">
        <f t="array" ref="L22">"IRI" &amp; (ROW(22:22) - ROW($14:$14)) &amp; " = IRM" &amp; (ROW(22:22) - ROW($14:$14)) &amp; " * C" &amp; (ROW(22:22) - ROW($14:$14))</f>
        <v>IRI8 = IRM8 * C8</v>
      </c>
      <c r="M22" s="20" t="str" cm="1">
        <f t="array" ref="M22" xml:space="preserve"> "IRC" &amp; (ROW(22:22) - ROW($14:$14)) &amp; " = ∑IRIx; x: {0, …, MY" &amp; (ROW(22:22) - ROW($14:$14)) &amp; "}"</f>
        <v>IRC8 = ∑IRIx; x: {0, …, MY8}</v>
      </c>
      <c r="N22" s="20" t="str" cm="1">
        <f t="array" ref="N22">"ERM" &amp; (ROW(22:22) - ROW($14:$14)) &amp; " = if (YR" &amp; (ROW(22:22) - ROW($14:$14)) &amp; " ≤ EY) then (ERA0) else (ERP0)"</f>
        <v>ERM8 = if (YR8 ≤ EY) then (ERA0) else (ERP0)</v>
      </c>
      <c r="O22" s="20" t="str" cm="1">
        <f t="array" ref="O22">"ERI" &amp; (ROW(22:22) - ROW($14:$14)) &amp; " = ERM" &amp; (ROW(22:22) - ROW($14:$14)) &amp; " * C" &amp; (ROW(22:22) - ROW($14:$14))</f>
        <v>ERI8 = ERM8 * C8</v>
      </c>
      <c r="P22" s="20" t="str" cm="1">
        <f t="array" ref="P22" xml:space="preserve"> "ERU" &amp; (ROW(22:22) - ROW($14:$14)) &amp; " = ∑ERIx; x: {0, …, MY" &amp; (ROW(22:22) - ROW($14:$14)) &amp; "}"</f>
        <v>ERU8 = ∑ERIx; x: {0, …, MY8}</v>
      </c>
      <c r="Q22" s="20" t="str" cm="1">
        <f t="array" ref="Q22">"PRM" &amp; (ROW(22:22) - ROW($14:$14)) &amp; " = if (YR" &amp; (ROW(22:22) - ROW($14:$14)) &amp; " ≤ EY) then (PRA0) else (PRP0)"</f>
        <v>PRM8 = if (YR8 ≤ EY) then (PRA0) else (PRP0)</v>
      </c>
      <c r="R22" s="20" t="str" cm="1">
        <f t="array" ref="R22">"PRI" &amp; (ROW(22:22) - ROW($14:$14)) &amp; " = PRM" &amp; (ROW(22:22) - ROW($14:$14)) &amp; " * C" &amp; (ROW(22:22) - ROW($14:$14))</f>
        <v>PRI8 = PRM8 * C8</v>
      </c>
      <c r="S22" s="20" t="str" cm="1">
        <f t="array" ref="S22" xml:space="preserve"> "PRU" &amp; (ROW(22:22) - ROW($14:$14)) &amp; " = ∑PRIx; x: {0, …, MY" &amp; (ROW(22:22) - ROW($14:$14)) &amp; "}"</f>
        <v>PRU8 = ∑PRIx; x: {0, …, MY8}</v>
      </c>
      <c r="T22" s="20" t="str" cm="1">
        <f t="array" ref="T22">"ORM" &amp; (ROW(22:22) - ROW($14:$14)) &amp; " = if (YR" &amp; (ROW(22:22) - ROW($14:$14)) &amp; " ≤ EY) then (ORA0) else (ORP0)"</f>
        <v>ORM8 = if (YR8 ≤ EY) then (ORA0) else (ORP0)</v>
      </c>
      <c r="U22" s="20" t="str" cm="1">
        <f t="array" ref="U22">"ORI" &amp; (ROW(22:22) - ROW($14:$14)) &amp; " = ORM" &amp; (ROW(22:22) - ROW($14:$14)) &amp; " * C" &amp; (ROW(22:22) - ROW($14:$14))</f>
        <v>ORI8 = ORM8 * C8</v>
      </c>
      <c r="V22" s="20" t="str" cm="1">
        <f t="array" ref="V22" xml:space="preserve"> "ORC" &amp; (ROW(22:22) - ROW($14:$14)) &amp; " = ∑ORIx; x: {0, …, MY" &amp; (ROW(22:22) - ROW($14:$14)) &amp; "}"</f>
        <v>ORC8 = ∑ORIx; x: {0, …, MY8}</v>
      </c>
      <c r="X22" s="14" t="s">
        <v>175</v>
      </c>
      <c r="Y22" s="15"/>
      <c r="AA22" s="20">
        <v>2036</v>
      </c>
      <c r="AB22" s="20">
        <v>8</v>
      </c>
      <c r="AC22" s="30">
        <v>1.05</v>
      </c>
      <c r="AD22" s="30">
        <f t="shared" si="0"/>
        <v>1.05</v>
      </c>
      <c r="AE22" s="31">
        <f t="shared" si="1"/>
        <v>0.125</v>
      </c>
      <c r="AF22" s="31">
        <f t="shared" si="2"/>
        <v>0.13125000000000001</v>
      </c>
      <c r="AG22" s="31">
        <f>SUM(AF$14:AF22)</f>
        <v>2.910625</v>
      </c>
      <c r="AH22" s="31">
        <f t="shared" si="3"/>
        <v>0.02</v>
      </c>
      <c r="AI22" s="31">
        <f t="shared" si="4"/>
        <v>2.1000000000000001E-2</v>
      </c>
      <c r="AJ22" s="31">
        <f>SUM(AI$14:AI22)</f>
        <v>0.18472</v>
      </c>
      <c r="AK22" s="31">
        <f t="shared" si="5"/>
        <v>0</v>
      </c>
      <c r="AL22" s="31">
        <f t="shared" si="6"/>
        <v>0</v>
      </c>
      <c r="AM22" s="31">
        <f>SUM(AL$14:AL22)</f>
        <v>0.14049</v>
      </c>
      <c r="AN22" s="31">
        <f t="shared" si="7"/>
        <v>0.02</v>
      </c>
      <c r="AO22" s="31">
        <f t="shared" si="8"/>
        <v>2.1000000000000001E-2</v>
      </c>
      <c r="AP22" s="31">
        <f>SUM(AO$14:AO22)</f>
        <v>0.32521000000000005</v>
      </c>
      <c r="AR22" s="14" t="s">
        <v>175</v>
      </c>
      <c r="AS22" s="15"/>
      <c r="AU22" s="20">
        <v>2036</v>
      </c>
      <c r="AV22" s="20">
        <v>8</v>
      </c>
      <c r="AW22" s="30">
        <v>1.05</v>
      </c>
      <c r="AX22" s="30">
        <f t="shared" si="9"/>
        <v>1.05</v>
      </c>
      <c r="AY22" s="31">
        <f t="shared" si="10"/>
        <v>0.25</v>
      </c>
      <c r="AZ22" s="31">
        <f t="shared" si="11"/>
        <v>0.26250000000000001</v>
      </c>
      <c r="BA22" s="31">
        <f>SUM(AZ$14:AZ22)</f>
        <v>4.0589999999999993</v>
      </c>
      <c r="BB22" s="31">
        <f t="shared" si="12"/>
        <v>3.78</v>
      </c>
      <c r="BC22" s="31">
        <f t="shared" si="13"/>
        <v>3.9689999999999999</v>
      </c>
      <c r="BD22" s="31">
        <f>SUM(BC$14:BC22)</f>
        <v>34.912079999999996</v>
      </c>
      <c r="BE22" s="31">
        <f t="shared" si="14"/>
        <v>0</v>
      </c>
      <c r="BF22" s="31">
        <f t="shared" si="15"/>
        <v>0</v>
      </c>
      <c r="BG22" s="31">
        <f>SUM(BF$14:BF22)</f>
        <v>2.82</v>
      </c>
      <c r="BH22" s="31">
        <f t="shared" si="16"/>
        <v>3.78</v>
      </c>
      <c r="BI22" s="31">
        <f t="shared" si="17"/>
        <v>3.9689999999999999</v>
      </c>
      <c r="BJ22" s="31">
        <f>SUM(BI$14:BI22)</f>
        <v>37.732079999999996</v>
      </c>
      <c r="BL22" s="14" t="s">
        <v>175</v>
      </c>
      <c r="BM22" s="15"/>
      <c r="BO22" s="20">
        <v>2036</v>
      </c>
      <c r="BP22" s="20">
        <v>8</v>
      </c>
      <c r="BQ22" s="30">
        <v>1.05</v>
      </c>
      <c r="BR22" s="30">
        <f t="shared" si="18"/>
        <v>1.05</v>
      </c>
      <c r="BS22" s="31">
        <f t="shared" si="19"/>
        <v>0.5</v>
      </c>
      <c r="BT22" s="31">
        <f t="shared" si="20"/>
        <v>0.52500000000000002</v>
      </c>
      <c r="BU22" s="31">
        <f>SUM(BT$14:BT22)</f>
        <v>4.6180000000000003</v>
      </c>
      <c r="BV22" s="31">
        <f t="shared" si="21"/>
        <v>16.079999999999998</v>
      </c>
      <c r="BW22" s="31">
        <f t="shared" si="22"/>
        <v>16.884</v>
      </c>
      <c r="BX22" s="31">
        <f>SUM(BW$14:BW22)</f>
        <v>148.51488000000001</v>
      </c>
      <c r="BY22" s="31">
        <f t="shared" si="23"/>
        <v>0</v>
      </c>
      <c r="BZ22" s="31">
        <f t="shared" si="24"/>
        <v>0</v>
      </c>
      <c r="CA22" s="31">
        <f>SUM(BZ$14:BZ22)</f>
        <v>0</v>
      </c>
      <c r="CB22" s="31">
        <f t="shared" si="25"/>
        <v>16.079999999999998</v>
      </c>
      <c r="CC22" s="31">
        <f t="shared" si="26"/>
        <v>16.884</v>
      </c>
      <c r="CD22" s="31">
        <f>SUM(CC$14:CC22)</f>
        <v>148.51488000000001</v>
      </c>
    </row>
    <row r="23" spans="2:82" x14ac:dyDescent="0.25">
      <c r="B23" s="55"/>
      <c r="G23" s="20" t="str" cm="1">
        <f t="array" ref="G23">"YR" &amp; (ROW(23:23) - ROW($14:$14)) &amp; " = " &amp; (2028 + (ROW(23:23) - ROW($14:$14)))</f>
        <v>YR9 = 2037</v>
      </c>
      <c r="H23" s="20" t="str" cm="1">
        <f t="array" ref="H23">"MY" &amp; (ROW(23:23) - ROW($14:$14)) &amp; " = " &amp; (ROW(23:23) - ROW($14:$14))</f>
        <v>MY9 = 9</v>
      </c>
      <c r="I23" s="20" t="str" cm="1">
        <f t="array" ref="I23">"CD" &amp; (ROW(23:23) - ROW($14:$14))</f>
        <v>CD9</v>
      </c>
      <c r="J23" s="20" t="str" cm="1">
        <f t="array" ref="J23">"CN" &amp; (ROW(23:23) - ROW($14:$14)) &amp; " = CD" &amp; (ROW(23:23) - ROW($14:$14)) &amp; " / CD0" &amp; IF(ROW(23:23) - ROW($14:$14) = 0, " = 1", "")</f>
        <v>CN9 = CD9 / CD0</v>
      </c>
      <c r="K23" s="20" t="str" cm="1">
        <f t="array" ref="K23">"IRM" &amp; (ROW(23:23) - ROW($14:$14)) &amp; " = if (YR" &amp; (ROW(23:23) - ROW($14:$14)) &amp; " ≤ EY) then (IRA0) else (IRP0)"</f>
        <v>IRM9 = if (YR9 ≤ EY) then (IRA0) else (IRP0)</v>
      </c>
      <c r="L23" s="20" t="str" cm="1">
        <f t="array" ref="L23">"IRI" &amp; (ROW(23:23) - ROW($14:$14)) &amp; " = IRM" &amp; (ROW(23:23) - ROW($14:$14)) &amp; " * C" &amp; (ROW(23:23) - ROW($14:$14))</f>
        <v>IRI9 = IRM9 * C9</v>
      </c>
      <c r="M23" s="20" t="str" cm="1">
        <f t="array" ref="M23" xml:space="preserve"> "IRC" &amp; (ROW(23:23) - ROW($14:$14)) &amp; " = ∑IRIx; x: {0, …, MY" &amp; (ROW(23:23) - ROW($14:$14)) &amp; "}"</f>
        <v>IRC9 = ∑IRIx; x: {0, …, MY9}</v>
      </c>
      <c r="N23" s="20" t="str" cm="1">
        <f t="array" ref="N23">"ERM" &amp; (ROW(23:23) - ROW($14:$14)) &amp; " = if (YR" &amp; (ROW(23:23) - ROW($14:$14)) &amp; " ≤ EY) then (ERA0) else (ERP0)"</f>
        <v>ERM9 = if (YR9 ≤ EY) then (ERA0) else (ERP0)</v>
      </c>
      <c r="O23" s="20" t="str" cm="1">
        <f t="array" ref="O23">"ERI" &amp; (ROW(23:23) - ROW($14:$14)) &amp; " = ERM" &amp; (ROW(23:23) - ROW($14:$14)) &amp; " * C" &amp; (ROW(23:23) - ROW($14:$14))</f>
        <v>ERI9 = ERM9 * C9</v>
      </c>
      <c r="P23" s="20" t="str" cm="1">
        <f t="array" ref="P23" xml:space="preserve"> "ERU" &amp; (ROW(23:23) - ROW($14:$14)) &amp; " = ∑ERIx; x: {0, …, MY" &amp; (ROW(23:23) - ROW($14:$14)) &amp; "}"</f>
        <v>ERU9 = ∑ERIx; x: {0, …, MY9}</v>
      </c>
      <c r="Q23" s="20" t="str" cm="1">
        <f t="array" ref="Q23">"PRM" &amp; (ROW(23:23) - ROW($14:$14)) &amp; " = if (YR" &amp; (ROW(23:23) - ROW($14:$14)) &amp; " ≤ EY) then (PRA0) else (PRP0)"</f>
        <v>PRM9 = if (YR9 ≤ EY) then (PRA0) else (PRP0)</v>
      </c>
      <c r="R23" s="20" t="str" cm="1">
        <f t="array" ref="R23">"PRI" &amp; (ROW(23:23) - ROW($14:$14)) &amp; " = PRM" &amp; (ROW(23:23) - ROW($14:$14)) &amp; " * C" &amp; (ROW(23:23) - ROW($14:$14))</f>
        <v>PRI9 = PRM9 * C9</v>
      </c>
      <c r="S23" s="20" t="str" cm="1">
        <f t="array" ref="S23" xml:space="preserve"> "PRU" &amp; (ROW(23:23) - ROW($14:$14)) &amp; " = ∑PRIx; x: {0, …, MY" &amp; (ROW(23:23) - ROW($14:$14)) &amp; "}"</f>
        <v>PRU9 = ∑PRIx; x: {0, …, MY9}</v>
      </c>
      <c r="T23" s="20" t="str" cm="1">
        <f t="array" ref="T23">"ORM" &amp; (ROW(23:23) - ROW($14:$14)) &amp; " = if (YR" &amp; (ROW(23:23) - ROW($14:$14)) &amp; " ≤ EY) then (ORA0) else (ORP0)"</f>
        <v>ORM9 = if (YR9 ≤ EY) then (ORA0) else (ORP0)</v>
      </c>
      <c r="U23" s="20" t="str" cm="1">
        <f t="array" ref="U23">"ORI" &amp; (ROW(23:23) - ROW($14:$14)) &amp; " = ORM" &amp; (ROW(23:23) - ROW($14:$14)) &amp; " * C" &amp; (ROW(23:23) - ROW($14:$14))</f>
        <v>ORI9 = ORM9 * C9</v>
      </c>
      <c r="V23" s="20" t="str" cm="1">
        <f t="array" ref="V23" xml:space="preserve"> "ORC" &amp; (ROW(23:23) - ROW($14:$14)) &amp; " = ∑ORIx; x: {0, …, MY" &amp; (ROW(23:23) - ROW($14:$14)) &amp; "}"</f>
        <v>ORC9 = ∑ORIx; x: {0, …, MY9}</v>
      </c>
      <c r="AA23" s="20">
        <v>2037</v>
      </c>
      <c r="AB23" s="20">
        <v>9</v>
      </c>
      <c r="AC23" s="30">
        <v>1.0549999999999999</v>
      </c>
      <c r="AD23" s="30">
        <f t="shared" si="0"/>
        <v>1.0549999999999999</v>
      </c>
      <c r="AE23" s="31">
        <f t="shared" si="1"/>
        <v>0.125</v>
      </c>
      <c r="AF23" s="31">
        <f t="shared" si="2"/>
        <v>0.13187499999999999</v>
      </c>
      <c r="AG23" s="31">
        <f>SUM(AF$14:AF23)</f>
        <v>3.0425</v>
      </c>
      <c r="AH23" s="31">
        <f t="shared" si="3"/>
        <v>0.02</v>
      </c>
      <c r="AI23" s="31">
        <f t="shared" si="4"/>
        <v>2.1100000000000001E-2</v>
      </c>
      <c r="AJ23" s="31">
        <f>SUM(AI$14:AI23)</f>
        <v>0.20582</v>
      </c>
      <c r="AK23" s="31">
        <f t="shared" si="5"/>
        <v>0</v>
      </c>
      <c r="AL23" s="31">
        <f t="shared" si="6"/>
        <v>0</v>
      </c>
      <c r="AM23" s="31">
        <f>SUM(AL$14:AL23)</f>
        <v>0.14049</v>
      </c>
      <c r="AN23" s="31">
        <f t="shared" si="7"/>
        <v>0.02</v>
      </c>
      <c r="AO23" s="31">
        <f t="shared" si="8"/>
        <v>2.1100000000000001E-2</v>
      </c>
      <c r="AP23" s="31">
        <f>SUM(AO$14:AO23)</f>
        <v>0.34631000000000006</v>
      </c>
      <c r="AU23" s="20">
        <v>2037</v>
      </c>
      <c r="AV23" s="20">
        <v>9</v>
      </c>
      <c r="AW23" s="30">
        <v>1.0549999999999999</v>
      </c>
      <c r="AX23" s="30">
        <f t="shared" si="9"/>
        <v>1.0549999999999999</v>
      </c>
      <c r="AY23" s="31">
        <f t="shared" si="10"/>
        <v>0.25</v>
      </c>
      <c r="AZ23" s="31">
        <f t="shared" si="11"/>
        <v>0.26374999999999998</v>
      </c>
      <c r="BA23" s="31">
        <f>SUM(AZ$14:AZ23)</f>
        <v>4.3227499999999992</v>
      </c>
      <c r="BB23" s="31">
        <f t="shared" si="12"/>
        <v>3.78</v>
      </c>
      <c r="BC23" s="31">
        <f t="shared" si="13"/>
        <v>3.9878999999999998</v>
      </c>
      <c r="BD23" s="31">
        <f>SUM(BC$14:BC23)</f>
        <v>38.899979999999999</v>
      </c>
      <c r="BE23" s="31">
        <f t="shared" si="14"/>
        <v>0</v>
      </c>
      <c r="BF23" s="31">
        <f t="shared" si="15"/>
        <v>0</v>
      </c>
      <c r="BG23" s="31">
        <f>SUM(BF$14:BF23)</f>
        <v>2.82</v>
      </c>
      <c r="BH23" s="31">
        <f t="shared" si="16"/>
        <v>3.78</v>
      </c>
      <c r="BI23" s="31">
        <f t="shared" si="17"/>
        <v>3.9878999999999998</v>
      </c>
      <c r="BJ23" s="31">
        <f>SUM(BI$14:BI23)</f>
        <v>41.719979999999993</v>
      </c>
      <c r="BO23" s="20">
        <v>2037</v>
      </c>
      <c r="BP23" s="20">
        <v>9</v>
      </c>
      <c r="BQ23" s="30">
        <v>1.0549999999999999</v>
      </c>
      <c r="BR23" s="30">
        <f t="shared" si="18"/>
        <v>1.0549999999999999</v>
      </c>
      <c r="BS23" s="31">
        <f t="shared" si="19"/>
        <v>0.5</v>
      </c>
      <c r="BT23" s="31">
        <f t="shared" si="20"/>
        <v>0.52749999999999997</v>
      </c>
      <c r="BU23" s="31">
        <f>SUM(BT$14:BT23)</f>
        <v>5.1455000000000002</v>
      </c>
      <c r="BV23" s="31">
        <f t="shared" si="21"/>
        <v>16.079999999999998</v>
      </c>
      <c r="BW23" s="31">
        <f t="shared" si="22"/>
        <v>16.964399999999998</v>
      </c>
      <c r="BX23" s="31">
        <f>SUM(BW$14:BW23)</f>
        <v>165.47928000000002</v>
      </c>
      <c r="BY23" s="31">
        <f t="shared" si="23"/>
        <v>0</v>
      </c>
      <c r="BZ23" s="31">
        <f t="shared" si="24"/>
        <v>0</v>
      </c>
      <c r="CA23" s="31">
        <f>SUM(BZ$14:BZ23)</f>
        <v>0</v>
      </c>
      <c r="CB23" s="31">
        <f t="shared" si="25"/>
        <v>16.079999999999998</v>
      </c>
      <c r="CC23" s="31">
        <f t="shared" si="26"/>
        <v>16.964399999999998</v>
      </c>
      <c r="CD23" s="31">
        <f>SUM(CC$14:CC23)</f>
        <v>165.47928000000002</v>
      </c>
    </row>
    <row r="24" spans="2:82" x14ac:dyDescent="0.2">
      <c r="B24" s="55"/>
      <c r="D24" s="18" t="s">
        <v>176</v>
      </c>
      <c r="E24" s="19" t="s">
        <v>177</v>
      </c>
      <c r="G24" s="20" t="str" cm="1">
        <f t="array" ref="G24">"YR" &amp; (ROW(24:24) - ROW($14:$14)) &amp; " = " &amp; (2028 + (ROW(24:24) - ROW($14:$14)))</f>
        <v>YR10 = 2038</v>
      </c>
      <c r="H24" s="20" t="str" cm="1">
        <f t="array" ref="H24">"MY" &amp; (ROW(24:24) - ROW($14:$14)) &amp; " = " &amp; (ROW(24:24) - ROW($14:$14))</f>
        <v>MY10 = 10</v>
      </c>
      <c r="I24" s="20" t="str" cm="1">
        <f t="array" ref="I24">"CD" &amp; (ROW(24:24) - ROW($14:$14))</f>
        <v>CD10</v>
      </c>
      <c r="J24" s="20" t="str" cm="1">
        <f t="array" ref="J24">"CN" &amp; (ROW(24:24) - ROW($14:$14)) &amp; " = CD" &amp; (ROW(24:24) - ROW($14:$14)) &amp; " / CD0" &amp; IF(ROW(24:24) - ROW($14:$14) = 0, " = 1", "")</f>
        <v>CN10 = CD10 / CD0</v>
      </c>
      <c r="K24" s="20" t="str" cm="1">
        <f t="array" ref="K24">"IRM" &amp; (ROW(24:24) - ROW($14:$14)) &amp; " = if (YR" &amp; (ROW(24:24) - ROW($14:$14)) &amp; " ≤ EY) then (IRA0) else (IRP0)"</f>
        <v>IRM10 = if (YR10 ≤ EY) then (IRA0) else (IRP0)</v>
      </c>
      <c r="L24" s="20" t="str" cm="1">
        <f t="array" ref="L24">"IRI" &amp; (ROW(24:24) - ROW($14:$14)) &amp; " = IRM" &amp; (ROW(24:24) - ROW($14:$14)) &amp; " * C" &amp; (ROW(24:24) - ROW($14:$14))</f>
        <v>IRI10 = IRM10 * C10</v>
      </c>
      <c r="M24" s="20" t="str" cm="1">
        <f t="array" ref="M24" xml:space="preserve"> "IRC" &amp; (ROW(24:24) - ROW($14:$14)) &amp; " = ∑IRIx; x: {0, …, MY" &amp; (ROW(24:24) - ROW($14:$14)) &amp; "}"</f>
        <v>IRC10 = ∑IRIx; x: {0, …, MY10}</v>
      </c>
      <c r="N24" s="20" t="str" cm="1">
        <f t="array" ref="N24">"ERM" &amp; (ROW(24:24) - ROW($14:$14)) &amp; " = if (YR" &amp; (ROW(24:24) - ROW($14:$14)) &amp; " ≤ EY) then (ERA0) else (ERP0)"</f>
        <v>ERM10 = if (YR10 ≤ EY) then (ERA0) else (ERP0)</v>
      </c>
      <c r="O24" s="20" t="str" cm="1">
        <f t="array" ref="O24">"ERI" &amp; (ROW(24:24) - ROW($14:$14)) &amp; " = ERM" &amp; (ROW(24:24) - ROW($14:$14)) &amp; " * C" &amp; (ROW(24:24) - ROW($14:$14))</f>
        <v>ERI10 = ERM10 * C10</v>
      </c>
      <c r="P24" s="20" t="str" cm="1">
        <f t="array" ref="P24" xml:space="preserve"> "ERU" &amp; (ROW(24:24) - ROW($14:$14)) &amp; " = ∑ERIx; x: {0, …, MY" &amp; (ROW(24:24) - ROW($14:$14)) &amp; "}"</f>
        <v>ERU10 = ∑ERIx; x: {0, …, MY10}</v>
      </c>
      <c r="Q24" s="20" t="str" cm="1">
        <f t="array" ref="Q24">"PRM" &amp; (ROW(24:24) - ROW($14:$14)) &amp; " = if (YR" &amp; (ROW(24:24) - ROW($14:$14)) &amp; " ≤ EY) then (PRA0) else (PRP0)"</f>
        <v>PRM10 = if (YR10 ≤ EY) then (PRA0) else (PRP0)</v>
      </c>
      <c r="R24" s="20" t="str" cm="1">
        <f t="array" ref="R24">"PRI" &amp; (ROW(24:24) - ROW($14:$14)) &amp; " = PRM" &amp; (ROW(24:24) - ROW($14:$14)) &amp; " * C" &amp; (ROW(24:24) - ROW($14:$14))</f>
        <v>PRI10 = PRM10 * C10</v>
      </c>
      <c r="S24" s="20" t="str" cm="1">
        <f t="array" ref="S24" xml:space="preserve"> "PRU" &amp; (ROW(24:24) - ROW($14:$14)) &amp; " = ∑PRIx; x: {0, …, MY" &amp; (ROW(24:24) - ROW($14:$14)) &amp; "}"</f>
        <v>PRU10 = ∑PRIx; x: {0, …, MY10}</v>
      </c>
      <c r="T24" s="20" t="str" cm="1">
        <f t="array" ref="T24">"ORM" &amp; (ROW(24:24) - ROW($14:$14)) &amp; " = if (YR" &amp; (ROW(24:24) - ROW($14:$14)) &amp; " ≤ EY) then (ORA0) else (ORP0)"</f>
        <v>ORM10 = if (YR10 ≤ EY) then (ORA0) else (ORP0)</v>
      </c>
      <c r="U24" s="20" t="str" cm="1">
        <f t="array" ref="U24">"ORI" &amp; (ROW(24:24) - ROW($14:$14)) &amp; " = ORM" &amp; (ROW(24:24) - ROW($14:$14)) &amp; " * C" &amp; (ROW(24:24) - ROW($14:$14))</f>
        <v>ORI10 = ORM10 * C10</v>
      </c>
      <c r="V24" s="20" t="str" cm="1">
        <f t="array" ref="V24" xml:space="preserve"> "ORC" &amp; (ROW(24:24) - ROW($14:$14)) &amp; " = ∑ORIx; x: {0, …, MY" &amp; (ROW(24:24) - ROW($14:$14)) &amp; "}"</f>
        <v>ORC10 = ∑ORIx; x: {0, …, MY10}</v>
      </c>
      <c r="X24" s="18" t="s">
        <v>176</v>
      </c>
      <c r="Y24" s="32">
        <f>Y29 + Y34</f>
        <v>9.0000000000000011E-2</v>
      </c>
      <c r="AA24" s="20">
        <v>2038</v>
      </c>
      <c r="AB24" s="20">
        <v>10</v>
      </c>
      <c r="AC24" s="30">
        <v>1.06</v>
      </c>
      <c r="AD24" s="30">
        <f t="shared" si="0"/>
        <v>1.06</v>
      </c>
      <c r="AE24" s="31">
        <f t="shared" si="1"/>
        <v>0.125</v>
      </c>
      <c r="AF24" s="31">
        <f t="shared" si="2"/>
        <v>0.13250000000000001</v>
      </c>
      <c r="AG24" s="31">
        <f>SUM(AF$14:AF24)</f>
        <v>3.1749999999999998</v>
      </c>
      <c r="AH24" s="31">
        <f t="shared" si="3"/>
        <v>0.02</v>
      </c>
      <c r="AI24" s="31">
        <f t="shared" si="4"/>
        <v>2.12E-2</v>
      </c>
      <c r="AJ24" s="31">
        <f>SUM(AI$14:AI24)</f>
        <v>0.22702</v>
      </c>
      <c r="AK24" s="31">
        <f t="shared" si="5"/>
        <v>0</v>
      </c>
      <c r="AL24" s="31">
        <f t="shared" si="6"/>
        <v>0</v>
      </c>
      <c r="AM24" s="31">
        <f>SUM(AL$14:AL24)</f>
        <v>0.14049</v>
      </c>
      <c r="AN24" s="31">
        <f t="shared" si="7"/>
        <v>0.02</v>
      </c>
      <c r="AO24" s="31">
        <f t="shared" si="8"/>
        <v>2.12E-2</v>
      </c>
      <c r="AP24" s="31">
        <f>SUM(AO$14:AO24)</f>
        <v>0.36751000000000006</v>
      </c>
      <c r="AR24" s="18" t="s">
        <v>176</v>
      </c>
      <c r="AS24" s="32">
        <f>AS29 + AS34</f>
        <v>6.6</v>
      </c>
      <c r="AU24" s="20">
        <v>2038</v>
      </c>
      <c r="AV24" s="20">
        <v>10</v>
      </c>
      <c r="AW24" s="30">
        <v>1.06</v>
      </c>
      <c r="AX24" s="30">
        <f t="shared" si="9"/>
        <v>1.06</v>
      </c>
      <c r="AY24" s="31">
        <f t="shared" si="10"/>
        <v>0.25</v>
      </c>
      <c r="AZ24" s="31">
        <f t="shared" si="11"/>
        <v>0.26500000000000001</v>
      </c>
      <c r="BA24" s="31">
        <f>SUM(AZ$14:AZ24)</f>
        <v>4.5877499999999989</v>
      </c>
      <c r="BB24" s="31">
        <f t="shared" si="12"/>
        <v>3.78</v>
      </c>
      <c r="BC24" s="31">
        <f t="shared" si="13"/>
        <v>4.0068000000000001</v>
      </c>
      <c r="BD24" s="31">
        <f>SUM(BC$14:BC24)</f>
        <v>42.906779999999998</v>
      </c>
      <c r="BE24" s="31">
        <f t="shared" si="14"/>
        <v>0</v>
      </c>
      <c r="BF24" s="31">
        <f t="shared" si="15"/>
        <v>0</v>
      </c>
      <c r="BG24" s="31">
        <f>SUM(BF$14:BF24)</f>
        <v>2.82</v>
      </c>
      <c r="BH24" s="31">
        <f t="shared" si="16"/>
        <v>3.78</v>
      </c>
      <c r="BI24" s="31">
        <f t="shared" si="17"/>
        <v>4.0068000000000001</v>
      </c>
      <c r="BJ24" s="31">
        <f>SUM(BI$14:BI24)</f>
        <v>45.726779999999991</v>
      </c>
      <c r="BL24" s="18" t="s">
        <v>176</v>
      </c>
      <c r="BM24" s="32">
        <f>BM29 + BM34</f>
        <v>22.589999999999996</v>
      </c>
      <c r="BO24" s="20">
        <v>2038</v>
      </c>
      <c r="BP24" s="20">
        <v>10</v>
      </c>
      <c r="BQ24" s="30">
        <v>1.06</v>
      </c>
      <c r="BR24" s="30">
        <f t="shared" si="18"/>
        <v>1.06</v>
      </c>
      <c r="BS24" s="31">
        <f t="shared" si="19"/>
        <v>0.5</v>
      </c>
      <c r="BT24" s="31">
        <f t="shared" si="20"/>
        <v>0.53</v>
      </c>
      <c r="BU24" s="31">
        <f>SUM(BT$14:BT24)</f>
        <v>5.6755000000000004</v>
      </c>
      <c r="BV24" s="31">
        <f t="shared" si="21"/>
        <v>16.079999999999998</v>
      </c>
      <c r="BW24" s="31">
        <f t="shared" si="22"/>
        <v>17.044799999999999</v>
      </c>
      <c r="BX24" s="31">
        <f>SUM(BW$14:BW24)</f>
        <v>182.52408000000003</v>
      </c>
      <c r="BY24" s="31">
        <f t="shared" si="23"/>
        <v>0</v>
      </c>
      <c r="BZ24" s="31">
        <f t="shared" si="24"/>
        <v>0</v>
      </c>
      <c r="CA24" s="31">
        <f>SUM(BZ$14:BZ24)</f>
        <v>0</v>
      </c>
      <c r="CB24" s="31">
        <f t="shared" si="25"/>
        <v>16.079999999999998</v>
      </c>
      <c r="CC24" s="31">
        <f t="shared" si="26"/>
        <v>17.044799999999999</v>
      </c>
      <c r="CD24" s="31">
        <f>SUM(CC$14:CC24)</f>
        <v>182.52408000000003</v>
      </c>
    </row>
    <row r="25" spans="2:82" x14ac:dyDescent="0.2">
      <c r="B25" s="55"/>
      <c r="D25" s="18" t="s">
        <v>178</v>
      </c>
      <c r="E25" s="19" t="s">
        <v>179</v>
      </c>
      <c r="G25" s="20" t="str" cm="1">
        <f t="array" ref="G25">"YR" &amp; (ROW(25:25) - ROW($14:$14)) &amp; " = " &amp; (2028 + (ROW(25:25) - ROW($14:$14)))</f>
        <v>YR11 = 2039</v>
      </c>
      <c r="H25" s="20" t="str" cm="1">
        <f t="array" ref="H25">"MY" &amp; (ROW(25:25) - ROW($14:$14)) &amp; " = " &amp; (ROW(25:25) - ROW($14:$14))</f>
        <v>MY11 = 11</v>
      </c>
      <c r="I25" s="20" t="str" cm="1">
        <f t="array" ref="I25">"CD" &amp; (ROW(25:25) - ROW($14:$14))</f>
        <v>CD11</v>
      </c>
      <c r="J25" s="20" t="str" cm="1">
        <f t="array" ref="J25">"CN" &amp; (ROW(25:25) - ROW($14:$14)) &amp; " = CD" &amp; (ROW(25:25) - ROW($14:$14)) &amp; " / CD0" &amp; IF(ROW(25:25) - ROW($14:$14) = 0, " = 1", "")</f>
        <v>CN11 = CD11 / CD0</v>
      </c>
      <c r="K25" s="20" t="str" cm="1">
        <f t="array" ref="K25">"IRM" &amp; (ROW(25:25) - ROW($14:$14)) &amp; " = if (YR" &amp; (ROW(25:25) - ROW($14:$14)) &amp; " ≤ EY) then (IRA0) else (IRP0)"</f>
        <v>IRM11 = if (YR11 ≤ EY) then (IRA0) else (IRP0)</v>
      </c>
      <c r="L25" s="20" t="str" cm="1">
        <f t="array" ref="L25">"IRI" &amp; (ROW(25:25) - ROW($14:$14)) &amp; " = IRM" &amp; (ROW(25:25) - ROW($14:$14)) &amp; " * C" &amp; (ROW(25:25) - ROW($14:$14))</f>
        <v>IRI11 = IRM11 * C11</v>
      </c>
      <c r="M25" s="20" t="str" cm="1">
        <f t="array" ref="M25" xml:space="preserve"> "IRC" &amp; (ROW(25:25) - ROW($14:$14)) &amp; " = ∑IRIx; x: {0, …, MY" &amp; (ROW(25:25) - ROW($14:$14)) &amp; "}"</f>
        <v>IRC11 = ∑IRIx; x: {0, …, MY11}</v>
      </c>
      <c r="N25" s="20" t="str" cm="1">
        <f t="array" ref="N25">"ERM" &amp; (ROW(25:25) - ROW($14:$14)) &amp; " = if (YR" &amp; (ROW(25:25) - ROW($14:$14)) &amp; " ≤ EY) then (ERA0) else (ERP0)"</f>
        <v>ERM11 = if (YR11 ≤ EY) then (ERA0) else (ERP0)</v>
      </c>
      <c r="O25" s="20" t="str" cm="1">
        <f t="array" ref="O25">"ERI" &amp; (ROW(25:25) - ROW($14:$14)) &amp; " = ERM" &amp; (ROW(25:25) - ROW($14:$14)) &amp; " * C" &amp; (ROW(25:25) - ROW($14:$14))</f>
        <v>ERI11 = ERM11 * C11</v>
      </c>
      <c r="P25" s="20" t="str" cm="1">
        <f t="array" ref="P25" xml:space="preserve"> "ERU" &amp; (ROW(25:25) - ROW($14:$14)) &amp; " = ∑ERIx; x: {0, …, MY" &amp; (ROW(25:25) - ROW($14:$14)) &amp; "}"</f>
        <v>ERU11 = ∑ERIx; x: {0, …, MY11}</v>
      </c>
      <c r="Q25" s="20" t="str" cm="1">
        <f t="array" ref="Q25">"PRM" &amp; (ROW(25:25) - ROW($14:$14)) &amp; " = if (YR" &amp; (ROW(25:25) - ROW($14:$14)) &amp; " ≤ EY) then (PRA0) else (PRP0)"</f>
        <v>PRM11 = if (YR11 ≤ EY) then (PRA0) else (PRP0)</v>
      </c>
      <c r="R25" s="20" t="str" cm="1">
        <f t="array" ref="R25">"PRI" &amp; (ROW(25:25) - ROW($14:$14)) &amp; " = PRM" &amp; (ROW(25:25) - ROW($14:$14)) &amp; " * C" &amp; (ROW(25:25) - ROW($14:$14))</f>
        <v>PRI11 = PRM11 * C11</v>
      </c>
      <c r="S25" s="20" t="str" cm="1">
        <f t="array" ref="S25" xml:space="preserve"> "PRU" &amp; (ROW(25:25) - ROW($14:$14)) &amp; " = ∑PRIx; x: {0, …, MY" &amp; (ROW(25:25) - ROW($14:$14)) &amp; "}"</f>
        <v>PRU11 = ∑PRIx; x: {0, …, MY11}</v>
      </c>
      <c r="T25" s="20" t="str" cm="1">
        <f t="array" ref="T25">"ORM" &amp; (ROW(25:25) - ROW($14:$14)) &amp; " = if (YR" &amp; (ROW(25:25) - ROW($14:$14)) &amp; " ≤ EY) then (ORA0) else (ORP0)"</f>
        <v>ORM11 = if (YR11 ≤ EY) then (ORA0) else (ORP0)</v>
      </c>
      <c r="U25" s="20" t="str" cm="1">
        <f t="array" ref="U25">"ORI" &amp; (ROW(25:25) - ROW($14:$14)) &amp; " = ORM" &amp; (ROW(25:25) - ROW($14:$14)) &amp; " * C" &amp; (ROW(25:25) - ROW($14:$14))</f>
        <v>ORI11 = ORM11 * C11</v>
      </c>
      <c r="V25" s="20" t="str" cm="1">
        <f t="array" ref="V25" xml:space="preserve"> "ORC" &amp; (ROW(25:25) - ROW($14:$14)) &amp; " = ∑ORIx; x: {0, …, MY" &amp; (ROW(25:25) - ROW($14:$14)) &amp; "}"</f>
        <v>ORC11 = ∑ORIx; x: {0, …, MY11}</v>
      </c>
      <c r="X25" s="18" t="s">
        <v>178</v>
      </c>
      <c r="Y25" s="32">
        <f>Y30 + Y35</f>
        <v>0.02</v>
      </c>
      <c r="AA25" s="20">
        <v>2039</v>
      </c>
      <c r="AB25" s="20">
        <v>11</v>
      </c>
      <c r="AC25" s="30">
        <v>1.0649999999999999</v>
      </c>
      <c r="AD25" s="30">
        <f t="shared" si="0"/>
        <v>1.0649999999999999</v>
      </c>
      <c r="AE25" s="31">
        <f t="shared" si="1"/>
        <v>0.125</v>
      </c>
      <c r="AF25" s="31">
        <f t="shared" si="2"/>
        <v>0.13312499999999999</v>
      </c>
      <c r="AG25" s="31">
        <f>SUM(AF$14:AF25)</f>
        <v>3.308125</v>
      </c>
      <c r="AH25" s="31">
        <f t="shared" si="3"/>
        <v>0.02</v>
      </c>
      <c r="AI25" s="31">
        <f t="shared" si="4"/>
        <v>2.1299999999999999E-2</v>
      </c>
      <c r="AJ25" s="31">
        <f>SUM(AI$14:AI25)</f>
        <v>0.24831999999999999</v>
      </c>
      <c r="AK25" s="31">
        <f t="shared" si="5"/>
        <v>0</v>
      </c>
      <c r="AL25" s="31">
        <f t="shared" si="6"/>
        <v>0</v>
      </c>
      <c r="AM25" s="31">
        <f>SUM(AL$14:AL25)</f>
        <v>0.14049</v>
      </c>
      <c r="AN25" s="31">
        <f t="shared" si="7"/>
        <v>0.02</v>
      </c>
      <c r="AO25" s="31">
        <f t="shared" si="8"/>
        <v>2.1299999999999999E-2</v>
      </c>
      <c r="AP25" s="31">
        <f>SUM(AO$14:AO25)</f>
        <v>0.38881000000000004</v>
      </c>
      <c r="AR25" s="18" t="s">
        <v>178</v>
      </c>
      <c r="AS25" s="32">
        <f>AS30 + AS35</f>
        <v>3.78</v>
      </c>
      <c r="AU25" s="20">
        <v>2039</v>
      </c>
      <c r="AV25" s="20">
        <v>11</v>
      </c>
      <c r="AW25" s="30">
        <v>1.0649999999999999</v>
      </c>
      <c r="AX25" s="30">
        <f t="shared" si="9"/>
        <v>1.0649999999999999</v>
      </c>
      <c r="AY25" s="31">
        <f t="shared" si="10"/>
        <v>0.25</v>
      </c>
      <c r="AZ25" s="31">
        <f t="shared" si="11"/>
        <v>0.26624999999999999</v>
      </c>
      <c r="BA25" s="31">
        <f>SUM(AZ$14:AZ25)</f>
        <v>4.8539999999999992</v>
      </c>
      <c r="BB25" s="31">
        <f t="shared" si="12"/>
        <v>3.78</v>
      </c>
      <c r="BC25" s="31">
        <f t="shared" si="13"/>
        <v>4.0256999999999996</v>
      </c>
      <c r="BD25" s="31">
        <f>SUM(BC$14:BC25)</f>
        <v>46.932479999999998</v>
      </c>
      <c r="BE25" s="31">
        <f t="shared" si="14"/>
        <v>0</v>
      </c>
      <c r="BF25" s="31">
        <f t="shared" si="15"/>
        <v>0</v>
      </c>
      <c r="BG25" s="31">
        <f>SUM(BF$14:BF25)</f>
        <v>2.82</v>
      </c>
      <c r="BH25" s="31">
        <f t="shared" si="16"/>
        <v>3.78</v>
      </c>
      <c r="BI25" s="31">
        <f t="shared" si="17"/>
        <v>4.0256999999999996</v>
      </c>
      <c r="BJ25" s="31">
        <f>SUM(BI$14:BI25)</f>
        <v>49.752479999999991</v>
      </c>
      <c r="BL25" s="18" t="s">
        <v>178</v>
      </c>
      <c r="BM25" s="32">
        <f>BM30 + BM35</f>
        <v>16.079999999999998</v>
      </c>
      <c r="BO25" s="20">
        <v>2039</v>
      </c>
      <c r="BP25" s="20">
        <v>11</v>
      </c>
      <c r="BQ25" s="30">
        <v>1.0649999999999999</v>
      </c>
      <c r="BR25" s="30">
        <f t="shared" si="18"/>
        <v>1.0649999999999999</v>
      </c>
      <c r="BS25" s="31">
        <f t="shared" si="19"/>
        <v>0.5</v>
      </c>
      <c r="BT25" s="31">
        <f t="shared" si="20"/>
        <v>0.53249999999999997</v>
      </c>
      <c r="BU25" s="31">
        <f>SUM(BT$14:BT25)</f>
        <v>6.2080000000000002</v>
      </c>
      <c r="BV25" s="31">
        <f t="shared" si="21"/>
        <v>16.079999999999998</v>
      </c>
      <c r="BW25" s="31">
        <f t="shared" si="22"/>
        <v>17.125199999999996</v>
      </c>
      <c r="BX25" s="31">
        <f>SUM(BW$14:BW25)</f>
        <v>199.64928000000003</v>
      </c>
      <c r="BY25" s="31">
        <f t="shared" si="23"/>
        <v>0</v>
      </c>
      <c r="BZ25" s="31">
        <f t="shared" si="24"/>
        <v>0</v>
      </c>
      <c r="CA25" s="31">
        <f>SUM(BZ$14:BZ25)</f>
        <v>0</v>
      </c>
      <c r="CB25" s="31">
        <f t="shared" si="25"/>
        <v>16.079999999999998</v>
      </c>
      <c r="CC25" s="31">
        <f t="shared" si="26"/>
        <v>17.125199999999996</v>
      </c>
      <c r="CD25" s="31">
        <f>SUM(CC$14:CC25)</f>
        <v>199.64928000000003</v>
      </c>
    </row>
    <row r="26" spans="2:82" x14ac:dyDescent="0.2">
      <c r="B26" s="55"/>
      <c r="D26" s="18" t="s">
        <v>180</v>
      </c>
      <c r="E26" s="19" t="s">
        <v>181</v>
      </c>
      <c r="G26" s="20" t="str" cm="1">
        <f t="array" ref="G26">"YR" &amp; (ROW(26:26) - ROW($14:$14)) &amp; " = " &amp; (2028 + (ROW(26:26) - ROW($14:$14)))</f>
        <v>YR12 = 2040</v>
      </c>
      <c r="H26" s="20" t="str" cm="1">
        <f t="array" ref="H26">"MY" &amp; (ROW(26:26) - ROW($14:$14)) &amp; " = " &amp; (ROW(26:26) - ROW($14:$14))</f>
        <v>MY12 = 12</v>
      </c>
      <c r="I26" s="20" t="str" cm="1">
        <f t="array" ref="I26">"CD" &amp; (ROW(26:26) - ROW($14:$14))</f>
        <v>CD12</v>
      </c>
      <c r="J26" s="20" t="str" cm="1">
        <f t="array" ref="J26">"CN" &amp; (ROW(26:26) - ROW($14:$14)) &amp; " = CD" &amp; (ROW(26:26) - ROW($14:$14)) &amp; " / CD0" &amp; IF(ROW(26:26) - ROW($14:$14) = 0, " = 1", "")</f>
        <v>CN12 = CD12 / CD0</v>
      </c>
      <c r="K26" s="20" t="str" cm="1">
        <f t="array" ref="K26">"IRM" &amp; (ROW(26:26) - ROW($14:$14)) &amp; " = if (YR" &amp; (ROW(26:26) - ROW($14:$14)) &amp; " ≤ EY) then (IRA0) else (IRP0)"</f>
        <v>IRM12 = if (YR12 ≤ EY) then (IRA0) else (IRP0)</v>
      </c>
      <c r="L26" s="20" t="str" cm="1">
        <f t="array" ref="L26">"IRI" &amp; (ROW(26:26) - ROW($14:$14)) &amp; " = IRM" &amp; (ROW(26:26) - ROW($14:$14)) &amp; " * C" &amp; (ROW(26:26) - ROW($14:$14))</f>
        <v>IRI12 = IRM12 * C12</v>
      </c>
      <c r="M26" s="20" t="str" cm="1">
        <f t="array" ref="M26" xml:space="preserve"> "IRC" &amp; (ROW(26:26) - ROW($14:$14)) &amp; " = ∑IRIx; x: {0, …, MY" &amp; (ROW(26:26) - ROW($14:$14)) &amp; "}"</f>
        <v>IRC12 = ∑IRIx; x: {0, …, MY12}</v>
      </c>
      <c r="N26" s="20" t="str" cm="1">
        <f t="array" ref="N26">"ERM" &amp; (ROW(26:26) - ROW($14:$14)) &amp; " = if (YR" &amp; (ROW(26:26) - ROW($14:$14)) &amp; " ≤ EY) then (ERA0) else (ERP0)"</f>
        <v>ERM12 = if (YR12 ≤ EY) then (ERA0) else (ERP0)</v>
      </c>
      <c r="O26" s="20" t="str" cm="1">
        <f t="array" ref="O26">"ERI" &amp; (ROW(26:26) - ROW($14:$14)) &amp; " = ERM" &amp; (ROW(26:26) - ROW($14:$14)) &amp; " * C" &amp; (ROW(26:26) - ROW($14:$14))</f>
        <v>ERI12 = ERM12 * C12</v>
      </c>
      <c r="P26" s="20" t="str" cm="1">
        <f t="array" ref="P26" xml:space="preserve"> "ERU" &amp; (ROW(26:26) - ROW($14:$14)) &amp; " = ∑ERIx; x: {0, …, MY" &amp; (ROW(26:26) - ROW($14:$14)) &amp; "}"</f>
        <v>ERU12 = ∑ERIx; x: {0, …, MY12}</v>
      </c>
      <c r="Q26" s="20" t="str" cm="1">
        <f t="array" ref="Q26">"PRM" &amp; (ROW(26:26) - ROW($14:$14)) &amp; " = if (YR" &amp; (ROW(26:26) - ROW($14:$14)) &amp; " ≤ EY) then (PRA0) else (PRP0)"</f>
        <v>PRM12 = if (YR12 ≤ EY) then (PRA0) else (PRP0)</v>
      </c>
      <c r="R26" s="20" t="str" cm="1">
        <f t="array" ref="R26">"PRI" &amp; (ROW(26:26) - ROW($14:$14)) &amp; " = PRM" &amp; (ROW(26:26) - ROW($14:$14)) &amp; " * C" &amp; (ROW(26:26) - ROW($14:$14))</f>
        <v>PRI12 = PRM12 * C12</v>
      </c>
      <c r="S26" s="20" t="str" cm="1">
        <f t="array" ref="S26" xml:space="preserve"> "PRU" &amp; (ROW(26:26) - ROW($14:$14)) &amp; " = ∑PRIx; x: {0, …, MY" &amp; (ROW(26:26) - ROW($14:$14)) &amp; "}"</f>
        <v>PRU12 = ∑PRIx; x: {0, …, MY12}</v>
      </c>
      <c r="T26" s="20" t="str" cm="1">
        <f t="array" ref="T26">"ORM" &amp; (ROW(26:26) - ROW($14:$14)) &amp; " = if (YR" &amp; (ROW(26:26) - ROW($14:$14)) &amp; " ≤ EY) then (ORA0) else (ORP0)"</f>
        <v>ORM12 = if (YR12 ≤ EY) then (ORA0) else (ORP0)</v>
      </c>
      <c r="U26" s="20" t="str" cm="1">
        <f t="array" ref="U26">"ORI" &amp; (ROW(26:26) - ROW($14:$14)) &amp; " = ORM" &amp; (ROW(26:26) - ROW($14:$14)) &amp; " * C" &amp; (ROW(26:26) - ROW($14:$14))</f>
        <v>ORI12 = ORM12 * C12</v>
      </c>
      <c r="V26" s="20" t="str" cm="1">
        <f t="array" ref="V26" xml:space="preserve"> "ORC" &amp; (ROW(26:26) - ROW($14:$14)) &amp; " = ∑ORIx; x: {0, …, MY" &amp; (ROW(26:26) - ROW($14:$14)) &amp; "}"</f>
        <v>ORC12 = ∑ORIx; x: {0, …, MY12}</v>
      </c>
      <c r="AA26" s="20">
        <v>2040</v>
      </c>
      <c r="AB26" s="20">
        <v>12</v>
      </c>
      <c r="AC26" s="30">
        <v>1.07</v>
      </c>
      <c r="AD26" s="30">
        <f t="shared" si="0"/>
        <v>1.07</v>
      </c>
      <c r="AE26" s="31">
        <f t="shared" si="1"/>
        <v>0.125</v>
      </c>
      <c r="AF26" s="31">
        <f t="shared" si="2"/>
        <v>0.13375000000000001</v>
      </c>
      <c r="AG26" s="31">
        <f>SUM(AF$14:AF26)</f>
        <v>3.441875</v>
      </c>
      <c r="AH26" s="31">
        <f t="shared" si="3"/>
        <v>0.02</v>
      </c>
      <c r="AI26" s="31">
        <f t="shared" si="4"/>
        <v>2.1400000000000002E-2</v>
      </c>
      <c r="AJ26" s="31">
        <f>SUM(AI$14:AI26)</f>
        <v>0.26971999999999996</v>
      </c>
      <c r="AK26" s="31">
        <f t="shared" si="5"/>
        <v>0</v>
      </c>
      <c r="AL26" s="31">
        <f t="shared" si="6"/>
        <v>0</v>
      </c>
      <c r="AM26" s="31">
        <f>SUM(AL$14:AL26)</f>
        <v>0.14049</v>
      </c>
      <c r="AN26" s="31">
        <f t="shared" si="7"/>
        <v>0.02</v>
      </c>
      <c r="AO26" s="31">
        <f t="shared" si="8"/>
        <v>2.1400000000000002E-2</v>
      </c>
      <c r="AP26" s="31">
        <f>SUM(AO$14:AO26)</f>
        <v>0.41021000000000007</v>
      </c>
      <c r="AU26" s="20">
        <v>2040</v>
      </c>
      <c r="AV26" s="20">
        <v>12</v>
      </c>
      <c r="AW26" s="30">
        <v>1.07</v>
      </c>
      <c r="AX26" s="30">
        <f t="shared" si="9"/>
        <v>1.07</v>
      </c>
      <c r="AY26" s="31">
        <f t="shared" si="10"/>
        <v>0.25</v>
      </c>
      <c r="AZ26" s="31">
        <f t="shared" si="11"/>
        <v>0.26750000000000002</v>
      </c>
      <c r="BA26" s="31">
        <f>SUM(AZ$14:AZ26)</f>
        <v>5.1214999999999993</v>
      </c>
      <c r="BB26" s="31">
        <f t="shared" si="12"/>
        <v>3.78</v>
      </c>
      <c r="BC26" s="31">
        <f t="shared" si="13"/>
        <v>4.0446</v>
      </c>
      <c r="BD26" s="31">
        <f>SUM(BC$14:BC26)</f>
        <v>50.977080000000001</v>
      </c>
      <c r="BE26" s="31">
        <f t="shared" si="14"/>
        <v>0</v>
      </c>
      <c r="BF26" s="31">
        <f t="shared" si="15"/>
        <v>0</v>
      </c>
      <c r="BG26" s="31">
        <f>SUM(BF$14:BF26)</f>
        <v>2.82</v>
      </c>
      <c r="BH26" s="31">
        <f t="shared" si="16"/>
        <v>3.78</v>
      </c>
      <c r="BI26" s="31">
        <f t="shared" si="17"/>
        <v>4.0446</v>
      </c>
      <c r="BJ26" s="31">
        <f>SUM(BI$14:BI26)</f>
        <v>53.797079999999994</v>
      </c>
      <c r="BO26" s="20">
        <v>2040</v>
      </c>
      <c r="BP26" s="20">
        <v>12</v>
      </c>
      <c r="BQ26" s="30">
        <v>1.07</v>
      </c>
      <c r="BR26" s="30">
        <f t="shared" si="18"/>
        <v>1.07</v>
      </c>
      <c r="BS26" s="31">
        <f t="shared" si="19"/>
        <v>0.5</v>
      </c>
      <c r="BT26" s="31">
        <f t="shared" si="20"/>
        <v>0.53500000000000003</v>
      </c>
      <c r="BU26" s="31">
        <f>SUM(BT$14:BT26)</f>
        <v>6.7430000000000003</v>
      </c>
      <c r="BV26" s="31">
        <f t="shared" si="21"/>
        <v>16.079999999999998</v>
      </c>
      <c r="BW26" s="31">
        <f t="shared" si="22"/>
        <v>17.2056</v>
      </c>
      <c r="BX26" s="31">
        <f>SUM(BW$14:BW26)</f>
        <v>216.85488000000004</v>
      </c>
      <c r="BY26" s="31">
        <f t="shared" si="23"/>
        <v>0</v>
      </c>
      <c r="BZ26" s="31">
        <f t="shared" si="24"/>
        <v>0</v>
      </c>
      <c r="CA26" s="31">
        <f>SUM(BZ$14:BZ26)</f>
        <v>0</v>
      </c>
      <c r="CB26" s="31">
        <f t="shared" si="25"/>
        <v>16.079999999999998</v>
      </c>
      <c r="CC26" s="31">
        <f t="shared" si="26"/>
        <v>17.2056</v>
      </c>
      <c r="CD26" s="31">
        <f>SUM(CC$14:CC26)</f>
        <v>216.85488000000004</v>
      </c>
    </row>
    <row r="27" spans="2:82" ht="15" x14ac:dyDescent="0.25">
      <c r="B27" s="55"/>
      <c r="D27" s="18" t="s">
        <v>182</v>
      </c>
      <c r="E27" s="19" t="s">
        <v>183</v>
      </c>
      <c r="G27" s="20" t="str" cm="1">
        <f t="array" ref="G27">"YR" &amp; (ROW(27:27) - ROW($14:$14)) &amp; " = " &amp; (2028 + (ROW(27:27) - ROW($14:$14)))</f>
        <v>YR13 = 2041</v>
      </c>
      <c r="H27" s="20" t="str" cm="1">
        <f t="array" ref="H27">"MY" &amp; (ROW(27:27) - ROW($14:$14)) &amp; " = " &amp; (ROW(27:27) - ROW($14:$14))</f>
        <v>MY13 = 13</v>
      </c>
      <c r="I27" s="20" t="str" cm="1">
        <f t="array" ref="I27">"CD" &amp; (ROW(27:27) - ROW($14:$14))</f>
        <v>CD13</v>
      </c>
      <c r="J27" s="20" t="str" cm="1">
        <f t="array" ref="J27">"CN" &amp; (ROW(27:27) - ROW($14:$14)) &amp; " = CD" &amp; (ROW(27:27) - ROW($14:$14)) &amp; " / CD0" &amp; IF(ROW(27:27) - ROW($14:$14) = 0, " = 1", "")</f>
        <v>CN13 = CD13 / CD0</v>
      </c>
      <c r="K27" s="20" t="str" cm="1">
        <f t="array" ref="K27">"IRM" &amp; (ROW(27:27) - ROW($14:$14)) &amp; " = if (YR" &amp; (ROW(27:27) - ROW($14:$14)) &amp; " ≤ EY) then (IRA0) else (IRP0)"</f>
        <v>IRM13 = if (YR13 ≤ EY) then (IRA0) else (IRP0)</v>
      </c>
      <c r="L27" s="20" t="str" cm="1">
        <f t="array" ref="L27">"IRI" &amp; (ROW(27:27) - ROW($14:$14)) &amp; " = IRM" &amp; (ROW(27:27) - ROW($14:$14)) &amp; " * C" &amp; (ROW(27:27) - ROW($14:$14))</f>
        <v>IRI13 = IRM13 * C13</v>
      </c>
      <c r="M27" s="20" t="str" cm="1">
        <f t="array" ref="M27" xml:space="preserve"> "IRC" &amp; (ROW(27:27) - ROW($14:$14)) &amp; " = ∑IRIx; x: {0, …, MY" &amp; (ROW(27:27) - ROW($14:$14)) &amp; "}"</f>
        <v>IRC13 = ∑IRIx; x: {0, …, MY13}</v>
      </c>
      <c r="N27" s="20" t="str" cm="1">
        <f t="array" ref="N27">"ERM" &amp; (ROW(27:27) - ROW($14:$14)) &amp; " = if (YR" &amp; (ROW(27:27) - ROW($14:$14)) &amp; " ≤ EY) then (ERA0) else (ERP0)"</f>
        <v>ERM13 = if (YR13 ≤ EY) then (ERA0) else (ERP0)</v>
      </c>
      <c r="O27" s="20" t="str" cm="1">
        <f t="array" ref="O27">"ERI" &amp; (ROW(27:27) - ROW($14:$14)) &amp; " = ERM" &amp; (ROW(27:27) - ROW($14:$14)) &amp; " * C" &amp; (ROW(27:27) - ROW($14:$14))</f>
        <v>ERI13 = ERM13 * C13</v>
      </c>
      <c r="P27" s="20" t="str" cm="1">
        <f t="array" ref="P27" xml:space="preserve"> "ERU" &amp; (ROW(27:27) - ROW($14:$14)) &amp; " = ∑ERIx; x: {0, …, MY" &amp; (ROW(27:27) - ROW($14:$14)) &amp; "}"</f>
        <v>ERU13 = ∑ERIx; x: {0, …, MY13}</v>
      </c>
      <c r="Q27" s="20" t="str" cm="1">
        <f t="array" ref="Q27">"PRM" &amp; (ROW(27:27) - ROW($14:$14)) &amp; " = if (YR" &amp; (ROW(27:27) - ROW($14:$14)) &amp; " ≤ EY) then (PRA0) else (PRP0)"</f>
        <v>PRM13 = if (YR13 ≤ EY) then (PRA0) else (PRP0)</v>
      </c>
      <c r="R27" s="20" t="str" cm="1">
        <f t="array" ref="R27">"PRI" &amp; (ROW(27:27) - ROW($14:$14)) &amp; " = PRM" &amp; (ROW(27:27) - ROW($14:$14)) &amp; " * C" &amp; (ROW(27:27) - ROW($14:$14))</f>
        <v>PRI13 = PRM13 * C13</v>
      </c>
      <c r="S27" s="20" t="str" cm="1">
        <f t="array" ref="S27" xml:space="preserve"> "PRU" &amp; (ROW(27:27) - ROW($14:$14)) &amp; " = ∑PRIx; x: {0, …, MY" &amp; (ROW(27:27) - ROW($14:$14)) &amp; "}"</f>
        <v>PRU13 = ∑PRIx; x: {0, …, MY13}</v>
      </c>
      <c r="T27" s="20" t="str" cm="1">
        <f t="array" ref="T27">"ORM" &amp; (ROW(27:27) - ROW($14:$14)) &amp; " = if (YR" &amp; (ROW(27:27) - ROW($14:$14)) &amp; " ≤ EY) then (ORA0) else (ORP0)"</f>
        <v>ORM13 = if (YR13 ≤ EY) then (ORA0) else (ORP0)</v>
      </c>
      <c r="U27" s="20" t="str" cm="1">
        <f t="array" ref="U27">"ORI" &amp; (ROW(27:27) - ROW($14:$14)) &amp; " = ORM" &amp; (ROW(27:27) - ROW($14:$14)) &amp; " * C" &amp; (ROW(27:27) - ROW($14:$14))</f>
        <v>ORI13 = ORM13 * C13</v>
      </c>
      <c r="V27" s="20" t="str" cm="1">
        <f t="array" ref="V27" xml:space="preserve"> "ORC" &amp; (ROW(27:27) - ROW($14:$14)) &amp; " = ∑ORIx; x: {0, …, MY" &amp; (ROW(27:27) - ROW($14:$14)) &amp; "}"</f>
        <v>ORC13 = ∑ORIx; x: {0, …, MY13}</v>
      </c>
      <c r="X27" s="14" t="s">
        <v>189</v>
      </c>
      <c r="Y27" s="15"/>
      <c r="AA27" s="20">
        <v>2041</v>
      </c>
      <c r="AB27" s="20">
        <v>13</v>
      </c>
      <c r="AC27" s="30">
        <v>1.075</v>
      </c>
      <c r="AD27" s="30">
        <f t="shared" si="0"/>
        <v>1.075</v>
      </c>
      <c r="AE27" s="31">
        <f t="shared" si="1"/>
        <v>0.125</v>
      </c>
      <c r="AF27" s="31">
        <f t="shared" si="2"/>
        <v>0.13437499999999999</v>
      </c>
      <c r="AG27" s="31">
        <f>SUM(AF$14:AF27)</f>
        <v>3.5762499999999999</v>
      </c>
      <c r="AH27" s="31">
        <f t="shared" si="3"/>
        <v>0.02</v>
      </c>
      <c r="AI27" s="31">
        <f t="shared" si="4"/>
        <v>2.1499999999999998E-2</v>
      </c>
      <c r="AJ27" s="31">
        <f>SUM(AI$14:AI27)</f>
        <v>0.29121999999999998</v>
      </c>
      <c r="AK27" s="31">
        <f t="shared" si="5"/>
        <v>0</v>
      </c>
      <c r="AL27" s="31">
        <f t="shared" si="6"/>
        <v>0</v>
      </c>
      <c r="AM27" s="31">
        <f>SUM(AL$14:AL27)</f>
        <v>0.14049</v>
      </c>
      <c r="AN27" s="31">
        <f t="shared" si="7"/>
        <v>0.02</v>
      </c>
      <c r="AO27" s="31">
        <f t="shared" si="8"/>
        <v>2.1499999999999998E-2</v>
      </c>
      <c r="AP27" s="31">
        <f>SUM(AO$14:AO27)</f>
        <v>0.43171000000000009</v>
      </c>
      <c r="AR27" s="14" t="s">
        <v>189</v>
      </c>
      <c r="AS27" s="15"/>
      <c r="AU27" s="20">
        <v>2041</v>
      </c>
      <c r="AV27" s="20">
        <v>13</v>
      </c>
      <c r="AW27" s="30">
        <v>1.075</v>
      </c>
      <c r="AX27" s="30">
        <f t="shared" si="9"/>
        <v>1.075</v>
      </c>
      <c r="AY27" s="31">
        <f t="shared" si="10"/>
        <v>0.25</v>
      </c>
      <c r="AZ27" s="31">
        <f t="shared" si="11"/>
        <v>0.26874999999999999</v>
      </c>
      <c r="BA27" s="31">
        <f>SUM(AZ$14:AZ27)</f>
        <v>5.3902499999999991</v>
      </c>
      <c r="BB27" s="31">
        <f t="shared" si="12"/>
        <v>3.78</v>
      </c>
      <c r="BC27" s="31">
        <f t="shared" si="13"/>
        <v>4.0634999999999994</v>
      </c>
      <c r="BD27" s="31">
        <f>SUM(BC$14:BC27)</f>
        <v>55.040579999999999</v>
      </c>
      <c r="BE27" s="31">
        <f t="shared" si="14"/>
        <v>0</v>
      </c>
      <c r="BF27" s="31">
        <f t="shared" si="15"/>
        <v>0</v>
      </c>
      <c r="BG27" s="31">
        <f>SUM(BF$14:BF27)</f>
        <v>2.82</v>
      </c>
      <c r="BH27" s="31">
        <f t="shared" si="16"/>
        <v>3.78</v>
      </c>
      <c r="BI27" s="31">
        <f t="shared" si="17"/>
        <v>4.0634999999999994</v>
      </c>
      <c r="BJ27" s="31">
        <f>SUM(BI$14:BI27)</f>
        <v>57.860579999999992</v>
      </c>
      <c r="BL27" s="14" t="s">
        <v>189</v>
      </c>
      <c r="BM27" s="15"/>
      <c r="BO27" s="20">
        <v>2041</v>
      </c>
      <c r="BP27" s="20">
        <v>13</v>
      </c>
      <c r="BQ27" s="30">
        <v>1.075</v>
      </c>
      <c r="BR27" s="30">
        <f t="shared" si="18"/>
        <v>1.075</v>
      </c>
      <c r="BS27" s="31">
        <f t="shared" si="19"/>
        <v>0.5</v>
      </c>
      <c r="BT27" s="31">
        <f t="shared" si="20"/>
        <v>0.53749999999999998</v>
      </c>
      <c r="BU27" s="31">
        <f>SUM(BT$14:BT27)</f>
        <v>7.2805</v>
      </c>
      <c r="BV27" s="31">
        <f t="shared" si="21"/>
        <v>16.079999999999998</v>
      </c>
      <c r="BW27" s="31">
        <f t="shared" si="22"/>
        <v>17.285999999999998</v>
      </c>
      <c r="BX27" s="31">
        <f>SUM(BW$14:BW27)</f>
        <v>234.14088000000004</v>
      </c>
      <c r="BY27" s="31">
        <f t="shared" si="23"/>
        <v>0</v>
      </c>
      <c r="BZ27" s="31">
        <f t="shared" si="24"/>
        <v>0</v>
      </c>
      <c r="CA27" s="31">
        <f>SUM(BZ$14:BZ27)</f>
        <v>0</v>
      </c>
      <c r="CB27" s="31">
        <f t="shared" si="25"/>
        <v>16.079999999999998</v>
      </c>
      <c r="CC27" s="31">
        <f t="shared" si="26"/>
        <v>17.285999999999998</v>
      </c>
      <c r="CD27" s="31">
        <f>SUM(CC$14:CC27)</f>
        <v>234.14088000000004</v>
      </c>
    </row>
    <row r="28" spans="2:82" x14ac:dyDescent="0.2">
      <c r="B28" s="55"/>
      <c r="D28" s="18" t="s">
        <v>184</v>
      </c>
      <c r="E28" s="19" t="s">
        <v>185</v>
      </c>
      <c r="G28" s="20" t="str" cm="1">
        <f t="array" ref="G28">"YR" &amp; (ROW(28:28) - ROW($14:$14)) &amp; " = " &amp; (2028 + (ROW(28:28) - ROW($14:$14)))</f>
        <v>YR14 = 2042</v>
      </c>
      <c r="H28" s="20" t="str" cm="1">
        <f t="array" ref="H28">"MY" &amp; (ROW(28:28) - ROW($14:$14)) &amp; " = " &amp; (ROW(28:28) - ROW($14:$14))</f>
        <v>MY14 = 14</v>
      </c>
      <c r="I28" s="20" t="str" cm="1">
        <f t="array" ref="I28">"CD" &amp; (ROW(28:28) - ROW($14:$14))</f>
        <v>CD14</v>
      </c>
      <c r="J28" s="20" t="str" cm="1">
        <f t="array" ref="J28">"CN" &amp; (ROW(28:28) - ROW($14:$14)) &amp; " = CD" &amp; (ROW(28:28) - ROW($14:$14)) &amp; " / CD0" &amp; IF(ROW(28:28) - ROW($14:$14) = 0, " = 1", "")</f>
        <v>CN14 = CD14 / CD0</v>
      </c>
      <c r="K28" s="20" t="str" cm="1">
        <f t="array" ref="K28">"IRM" &amp; (ROW(28:28) - ROW($14:$14)) &amp; " = if (YR" &amp; (ROW(28:28) - ROW($14:$14)) &amp; " ≤ EY) then (IRA0) else (IRP0)"</f>
        <v>IRM14 = if (YR14 ≤ EY) then (IRA0) else (IRP0)</v>
      </c>
      <c r="L28" s="20" t="str" cm="1">
        <f t="array" ref="L28">"IRI" &amp; (ROW(28:28) - ROW($14:$14)) &amp; " = IRM" &amp; (ROW(28:28) - ROW($14:$14)) &amp; " * C" &amp; (ROW(28:28) - ROW($14:$14))</f>
        <v>IRI14 = IRM14 * C14</v>
      </c>
      <c r="M28" s="20" t="str" cm="1">
        <f t="array" ref="M28" xml:space="preserve"> "IRC" &amp; (ROW(28:28) - ROW($14:$14)) &amp; " = ∑IRIx; x: {0, …, MY" &amp; (ROW(28:28) - ROW($14:$14)) &amp; "}"</f>
        <v>IRC14 = ∑IRIx; x: {0, …, MY14}</v>
      </c>
      <c r="N28" s="20" t="str" cm="1">
        <f t="array" ref="N28">"ERM" &amp; (ROW(28:28) - ROW($14:$14)) &amp; " = if (YR" &amp; (ROW(28:28) - ROW($14:$14)) &amp; " ≤ EY) then (ERA0) else (ERP0)"</f>
        <v>ERM14 = if (YR14 ≤ EY) then (ERA0) else (ERP0)</v>
      </c>
      <c r="O28" s="20" t="str" cm="1">
        <f t="array" ref="O28">"ERI" &amp; (ROW(28:28) - ROW($14:$14)) &amp; " = ERM" &amp; (ROW(28:28) - ROW($14:$14)) &amp; " * C" &amp; (ROW(28:28) - ROW($14:$14))</f>
        <v>ERI14 = ERM14 * C14</v>
      </c>
      <c r="P28" s="20" t="str" cm="1">
        <f t="array" ref="P28" xml:space="preserve"> "ERU" &amp; (ROW(28:28) - ROW($14:$14)) &amp; " = ∑ERIx; x: {0, …, MY" &amp; (ROW(28:28) - ROW($14:$14)) &amp; "}"</f>
        <v>ERU14 = ∑ERIx; x: {0, …, MY14}</v>
      </c>
      <c r="Q28" s="20" t="str" cm="1">
        <f t="array" ref="Q28">"PRM" &amp; (ROW(28:28) - ROW($14:$14)) &amp; " = if (YR" &amp; (ROW(28:28) - ROW($14:$14)) &amp; " ≤ EY) then (PRA0) else (PRP0)"</f>
        <v>PRM14 = if (YR14 ≤ EY) then (PRA0) else (PRP0)</v>
      </c>
      <c r="R28" s="20" t="str" cm="1">
        <f t="array" ref="R28">"PRI" &amp; (ROW(28:28) - ROW($14:$14)) &amp; " = PRM" &amp; (ROW(28:28) - ROW($14:$14)) &amp; " * C" &amp; (ROW(28:28) - ROW($14:$14))</f>
        <v>PRI14 = PRM14 * C14</v>
      </c>
      <c r="S28" s="20" t="str" cm="1">
        <f t="array" ref="S28" xml:space="preserve"> "PRU" &amp; (ROW(28:28) - ROW($14:$14)) &amp; " = ∑PRIx; x: {0, …, MY" &amp; (ROW(28:28) - ROW($14:$14)) &amp; "}"</f>
        <v>PRU14 = ∑PRIx; x: {0, …, MY14}</v>
      </c>
      <c r="T28" s="20" t="str" cm="1">
        <f t="array" ref="T28">"ORM" &amp; (ROW(28:28) - ROW($14:$14)) &amp; " = if (YR" &amp; (ROW(28:28) - ROW($14:$14)) &amp; " ≤ EY) then (ORA0) else (ORP0)"</f>
        <v>ORM14 = if (YR14 ≤ EY) then (ORA0) else (ORP0)</v>
      </c>
      <c r="U28" s="20" t="str" cm="1">
        <f t="array" ref="U28">"ORI" &amp; (ROW(28:28) - ROW($14:$14)) &amp; " = ORM" &amp; (ROW(28:28) - ROW($14:$14)) &amp; " * C" &amp; (ROW(28:28) - ROW($14:$14))</f>
        <v>ORI14 = ORM14 * C14</v>
      </c>
      <c r="V28" s="20" t="str" cm="1">
        <f t="array" ref="V28" xml:space="preserve"> "ORC" &amp; (ROW(28:28) - ROW($14:$14)) &amp; " = ∑ORIx; x: {0, …, MY" &amp; (ROW(28:28) - ROW($14:$14)) &amp; "}"</f>
        <v>ORC14 = ∑ORIx; x: {0, …, MY14}</v>
      </c>
      <c r="AA28" s="20">
        <v>2042</v>
      </c>
      <c r="AB28" s="20">
        <v>14</v>
      </c>
      <c r="AC28" s="30">
        <v>1.08</v>
      </c>
      <c r="AD28" s="30">
        <f t="shared" si="0"/>
        <v>1.08</v>
      </c>
      <c r="AE28" s="31">
        <f t="shared" si="1"/>
        <v>0.125</v>
      </c>
      <c r="AF28" s="31">
        <f t="shared" si="2"/>
        <v>0.13500000000000001</v>
      </c>
      <c r="AG28" s="31">
        <f>SUM(AF$14:AF28)</f>
        <v>3.7112499999999997</v>
      </c>
      <c r="AH28" s="31">
        <f t="shared" si="3"/>
        <v>0.02</v>
      </c>
      <c r="AI28" s="31">
        <f t="shared" si="4"/>
        <v>2.1600000000000001E-2</v>
      </c>
      <c r="AJ28" s="31">
        <f>SUM(AI$14:AI28)</f>
        <v>0.31281999999999999</v>
      </c>
      <c r="AK28" s="31">
        <f t="shared" si="5"/>
        <v>0</v>
      </c>
      <c r="AL28" s="31">
        <f t="shared" si="6"/>
        <v>0</v>
      </c>
      <c r="AM28" s="31">
        <f>SUM(AL$14:AL28)</f>
        <v>0.14049</v>
      </c>
      <c r="AN28" s="31">
        <f t="shared" si="7"/>
        <v>0.02</v>
      </c>
      <c r="AO28" s="31">
        <f t="shared" si="8"/>
        <v>2.1600000000000001E-2</v>
      </c>
      <c r="AP28" s="31">
        <f>SUM(AO$14:AO28)</f>
        <v>0.4533100000000001</v>
      </c>
      <c r="AU28" s="20">
        <v>2042</v>
      </c>
      <c r="AV28" s="20">
        <v>14</v>
      </c>
      <c r="AW28" s="30">
        <v>1.08</v>
      </c>
      <c r="AX28" s="30">
        <f t="shared" si="9"/>
        <v>1.08</v>
      </c>
      <c r="AY28" s="31">
        <f t="shared" si="10"/>
        <v>0.25</v>
      </c>
      <c r="AZ28" s="31">
        <f t="shared" si="11"/>
        <v>0.27</v>
      </c>
      <c r="BA28" s="31">
        <f>SUM(AZ$14:AZ28)</f>
        <v>5.6602499999999996</v>
      </c>
      <c r="BB28" s="31">
        <f t="shared" si="12"/>
        <v>3.78</v>
      </c>
      <c r="BC28" s="31">
        <f t="shared" si="13"/>
        <v>4.0823999999999998</v>
      </c>
      <c r="BD28" s="31">
        <f>SUM(BC$14:BC28)</f>
        <v>59.122979999999998</v>
      </c>
      <c r="BE28" s="31">
        <f t="shared" si="14"/>
        <v>0</v>
      </c>
      <c r="BF28" s="31">
        <f t="shared" si="15"/>
        <v>0</v>
      </c>
      <c r="BG28" s="31">
        <f>SUM(BF$14:BF28)</f>
        <v>2.82</v>
      </c>
      <c r="BH28" s="31">
        <f t="shared" si="16"/>
        <v>3.78</v>
      </c>
      <c r="BI28" s="31">
        <f t="shared" si="17"/>
        <v>4.0823999999999998</v>
      </c>
      <c r="BJ28" s="31">
        <f>SUM(BI$14:BI28)</f>
        <v>61.942979999999991</v>
      </c>
      <c r="BO28" s="20">
        <v>2042</v>
      </c>
      <c r="BP28" s="20">
        <v>14</v>
      </c>
      <c r="BQ28" s="30">
        <v>1.08</v>
      </c>
      <c r="BR28" s="30">
        <f t="shared" si="18"/>
        <v>1.08</v>
      </c>
      <c r="BS28" s="31">
        <f t="shared" si="19"/>
        <v>0.5</v>
      </c>
      <c r="BT28" s="31">
        <f t="shared" si="20"/>
        <v>0.54</v>
      </c>
      <c r="BU28" s="31">
        <f>SUM(BT$14:BT28)</f>
        <v>7.8205</v>
      </c>
      <c r="BV28" s="31">
        <f t="shared" si="21"/>
        <v>16.079999999999998</v>
      </c>
      <c r="BW28" s="31">
        <f t="shared" si="22"/>
        <v>17.366399999999999</v>
      </c>
      <c r="BX28" s="31">
        <f>SUM(BW$14:BW28)</f>
        <v>251.50728000000004</v>
      </c>
      <c r="BY28" s="31">
        <f t="shared" si="23"/>
        <v>0</v>
      </c>
      <c r="BZ28" s="31">
        <f t="shared" si="24"/>
        <v>0</v>
      </c>
      <c r="CA28" s="31">
        <f>SUM(BZ$14:BZ28)</f>
        <v>0</v>
      </c>
      <c r="CB28" s="31">
        <f t="shared" si="25"/>
        <v>16.079999999999998</v>
      </c>
      <c r="CC28" s="31">
        <f t="shared" si="26"/>
        <v>17.366399999999999</v>
      </c>
      <c r="CD28" s="31">
        <f>SUM(CC$14:CC28)</f>
        <v>251.50728000000004</v>
      </c>
    </row>
    <row r="29" spans="2:82" x14ac:dyDescent="0.2">
      <c r="B29" s="55"/>
      <c r="D29" s="18" t="s">
        <v>186</v>
      </c>
      <c r="E29" s="19" t="s">
        <v>187</v>
      </c>
      <c r="G29" s="20" t="str" cm="1">
        <f t="array" ref="G29">"YR" &amp; (ROW(29:29) - ROW($14:$14)) &amp; " = " &amp; (2028 + (ROW(29:29) - ROW($14:$14)))</f>
        <v>YR15 = 2043</v>
      </c>
      <c r="H29" s="20" t="str" cm="1">
        <f t="array" ref="H29">"MY" &amp; (ROW(29:29) - ROW($14:$14)) &amp; " = " &amp; (ROW(29:29) - ROW($14:$14))</f>
        <v>MY15 = 15</v>
      </c>
      <c r="I29" s="20" t="str" cm="1">
        <f t="array" ref="I29">"CD" &amp; (ROW(29:29) - ROW($14:$14))</f>
        <v>CD15</v>
      </c>
      <c r="J29" s="20" t="str" cm="1">
        <f t="array" ref="J29">"CN" &amp; (ROW(29:29) - ROW($14:$14)) &amp; " = CD" &amp; (ROW(29:29) - ROW($14:$14)) &amp; " / CD0" &amp; IF(ROW(29:29) - ROW($14:$14) = 0, " = 1", "")</f>
        <v>CN15 = CD15 / CD0</v>
      </c>
      <c r="K29" s="20" t="str" cm="1">
        <f t="array" ref="K29">"IRM" &amp; (ROW(29:29) - ROW($14:$14)) &amp; " = if (YR" &amp; (ROW(29:29) - ROW($14:$14)) &amp; " ≤ EY) then (IRA0) else (IRP0)"</f>
        <v>IRM15 = if (YR15 ≤ EY) then (IRA0) else (IRP0)</v>
      </c>
      <c r="L29" s="20" t="str" cm="1">
        <f t="array" ref="L29">"IRI" &amp; (ROW(29:29) - ROW($14:$14)) &amp; " = IRM" &amp; (ROW(29:29) - ROW($14:$14)) &amp; " * C" &amp; (ROW(29:29) - ROW($14:$14))</f>
        <v>IRI15 = IRM15 * C15</v>
      </c>
      <c r="M29" s="20" t="str" cm="1">
        <f t="array" ref="M29" xml:space="preserve"> "IRC" &amp; (ROW(29:29) - ROW($14:$14)) &amp; " = ∑IRIx; x: {0, …, MY" &amp; (ROW(29:29) - ROW($14:$14)) &amp; "}"</f>
        <v>IRC15 = ∑IRIx; x: {0, …, MY15}</v>
      </c>
      <c r="N29" s="20" t="str" cm="1">
        <f t="array" ref="N29">"ERM" &amp; (ROW(29:29) - ROW($14:$14)) &amp; " = if (YR" &amp; (ROW(29:29) - ROW($14:$14)) &amp; " ≤ EY) then (ERA0) else (ERP0)"</f>
        <v>ERM15 = if (YR15 ≤ EY) then (ERA0) else (ERP0)</v>
      </c>
      <c r="O29" s="20" t="str" cm="1">
        <f t="array" ref="O29">"ERI" &amp; (ROW(29:29) - ROW($14:$14)) &amp; " = ERM" &amp; (ROW(29:29) - ROW($14:$14)) &amp; " * C" &amp; (ROW(29:29) - ROW($14:$14))</f>
        <v>ERI15 = ERM15 * C15</v>
      </c>
      <c r="P29" s="20" t="str" cm="1">
        <f t="array" ref="P29" xml:space="preserve"> "ERU" &amp; (ROW(29:29) - ROW($14:$14)) &amp; " = ∑ERIx; x: {0, …, MY" &amp; (ROW(29:29) - ROW($14:$14)) &amp; "}"</f>
        <v>ERU15 = ∑ERIx; x: {0, …, MY15}</v>
      </c>
      <c r="Q29" s="20" t="str" cm="1">
        <f t="array" ref="Q29">"PRM" &amp; (ROW(29:29) - ROW($14:$14)) &amp; " = if (YR" &amp; (ROW(29:29) - ROW($14:$14)) &amp; " ≤ EY) then (PRA0) else (PRP0)"</f>
        <v>PRM15 = if (YR15 ≤ EY) then (PRA0) else (PRP0)</v>
      </c>
      <c r="R29" s="20" t="str" cm="1">
        <f t="array" ref="R29">"PRI" &amp; (ROW(29:29) - ROW($14:$14)) &amp; " = PRM" &amp; (ROW(29:29) - ROW($14:$14)) &amp; " * C" &amp; (ROW(29:29) - ROW($14:$14))</f>
        <v>PRI15 = PRM15 * C15</v>
      </c>
      <c r="S29" s="20" t="str" cm="1">
        <f t="array" ref="S29" xml:space="preserve"> "PRU" &amp; (ROW(29:29) - ROW($14:$14)) &amp; " = ∑PRIx; x: {0, …, MY" &amp; (ROW(29:29) - ROW($14:$14)) &amp; "}"</f>
        <v>PRU15 = ∑PRIx; x: {0, …, MY15}</v>
      </c>
      <c r="T29" s="20" t="str" cm="1">
        <f t="array" ref="T29">"ORM" &amp; (ROW(29:29) - ROW($14:$14)) &amp; " = if (YR" &amp; (ROW(29:29) - ROW($14:$14)) &amp; " ≤ EY) then (ORA0) else (ORP0)"</f>
        <v>ORM15 = if (YR15 ≤ EY) then (ORA0) else (ORP0)</v>
      </c>
      <c r="U29" s="20" t="str" cm="1">
        <f t="array" ref="U29">"ORI" &amp; (ROW(29:29) - ROW($14:$14)) &amp; " = ORM" &amp; (ROW(29:29) - ROW($14:$14)) &amp; " * C" &amp; (ROW(29:29) - ROW($14:$14))</f>
        <v>ORI15 = ORM15 * C15</v>
      </c>
      <c r="V29" s="20" t="str" cm="1">
        <f t="array" ref="V29" xml:space="preserve"> "ORC" &amp; (ROW(29:29) - ROW($14:$14)) &amp; " = ∑ORIx; x: {0, …, MY" &amp; (ROW(29:29) - ROW($14:$14)) &amp; "}"</f>
        <v>ORC15 = ∑ORIx; x: {0, …, MY15}</v>
      </c>
      <c r="X29" s="18" t="s">
        <v>190</v>
      </c>
      <c r="Y29" s="32">
        <v>0.02</v>
      </c>
      <c r="AA29" s="20">
        <v>2043</v>
      </c>
      <c r="AB29" s="20">
        <v>15</v>
      </c>
      <c r="AC29" s="30">
        <v>1.085</v>
      </c>
      <c r="AD29" s="30">
        <f t="shared" si="0"/>
        <v>1.085</v>
      </c>
      <c r="AE29" s="31">
        <f t="shared" si="1"/>
        <v>0.125</v>
      </c>
      <c r="AF29" s="31">
        <f t="shared" si="2"/>
        <v>0.135625</v>
      </c>
      <c r="AG29" s="31">
        <f>SUM(AF$14:AF29)</f>
        <v>3.8468749999999998</v>
      </c>
      <c r="AH29" s="31">
        <f t="shared" si="3"/>
        <v>0.02</v>
      </c>
      <c r="AI29" s="31">
        <f t="shared" si="4"/>
        <v>2.1700000000000001E-2</v>
      </c>
      <c r="AJ29" s="31">
        <f>SUM(AI$14:AI29)</f>
        <v>0.33451999999999998</v>
      </c>
      <c r="AK29" s="31">
        <f t="shared" si="5"/>
        <v>0</v>
      </c>
      <c r="AL29" s="31">
        <f t="shared" si="6"/>
        <v>0</v>
      </c>
      <c r="AM29" s="31">
        <f>SUM(AL$14:AL29)</f>
        <v>0.14049</v>
      </c>
      <c r="AN29" s="31">
        <f t="shared" si="7"/>
        <v>0.02</v>
      </c>
      <c r="AO29" s="31">
        <f t="shared" si="8"/>
        <v>2.1700000000000001E-2</v>
      </c>
      <c r="AP29" s="31">
        <f>SUM(AO$14:AO29)</f>
        <v>0.4750100000000001</v>
      </c>
      <c r="AR29" s="18" t="s">
        <v>190</v>
      </c>
      <c r="AS29" s="32">
        <v>3.78</v>
      </c>
      <c r="AU29" s="20">
        <v>2043</v>
      </c>
      <c r="AV29" s="20">
        <v>15</v>
      </c>
      <c r="AW29" s="30">
        <v>1.085</v>
      </c>
      <c r="AX29" s="30">
        <f t="shared" si="9"/>
        <v>1.085</v>
      </c>
      <c r="AY29" s="31">
        <f t="shared" si="10"/>
        <v>0.25</v>
      </c>
      <c r="AZ29" s="31">
        <f t="shared" si="11"/>
        <v>0.27124999999999999</v>
      </c>
      <c r="BA29" s="31">
        <f>SUM(AZ$14:AZ29)</f>
        <v>5.9314999999999998</v>
      </c>
      <c r="BB29" s="31">
        <f t="shared" si="12"/>
        <v>3.78</v>
      </c>
      <c r="BC29" s="31">
        <f t="shared" si="13"/>
        <v>4.1012999999999993</v>
      </c>
      <c r="BD29" s="31">
        <f>SUM(BC$14:BC29)</f>
        <v>63.22428</v>
      </c>
      <c r="BE29" s="31">
        <f t="shared" si="14"/>
        <v>0</v>
      </c>
      <c r="BF29" s="31">
        <f t="shared" si="15"/>
        <v>0</v>
      </c>
      <c r="BG29" s="31">
        <f>SUM(BF$14:BF29)</f>
        <v>2.82</v>
      </c>
      <c r="BH29" s="31">
        <f t="shared" si="16"/>
        <v>3.78</v>
      </c>
      <c r="BI29" s="31">
        <f t="shared" si="17"/>
        <v>4.1012999999999993</v>
      </c>
      <c r="BJ29" s="31">
        <f>SUM(BI$14:BI29)</f>
        <v>66.044279999999986</v>
      </c>
      <c r="BL29" s="18" t="s">
        <v>190</v>
      </c>
      <c r="BM29" s="32">
        <v>16.079999999999998</v>
      </c>
      <c r="BO29" s="20">
        <v>2043</v>
      </c>
      <c r="BP29" s="20">
        <v>15</v>
      </c>
      <c r="BQ29" s="30">
        <v>1.085</v>
      </c>
      <c r="BR29" s="30">
        <f t="shared" si="18"/>
        <v>1.085</v>
      </c>
      <c r="BS29" s="31">
        <f t="shared" si="19"/>
        <v>0.5</v>
      </c>
      <c r="BT29" s="31">
        <f t="shared" si="20"/>
        <v>0.54249999999999998</v>
      </c>
      <c r="BU29" s="31">
        <f>SUM(BT$14:BT29)</f>
        <v>8.3629999999999995</v>
      </c>
      <c r="BV29" s="31">
        <f t="shared" si="21"/>
        <v>16.079999999999998</v>
      </c>
      <c r="BW29" s="31">
        <f t="shared" si="22"/>
        <v>17.446799999999996</v>
      </c>
      <c r="BX29" s="31">
        <f>SUM(BW$14:BW29)</f>
        <v>268.95408000000003</v>
      </c>
      <c r="BY29" s="31">
        <f t="shared" si="23"/>
        <v>0</v>
      </c>
      <c r="BZ29" s="31">
        <f t="shared" si="24"/>
        <v>0</v>
      </c>
      <c r="CA29" s="31">
        <f>SUM(BZ$14:BZ29)</f>
        <v>0</v>
      </c>
      <c r="CB29" s="31">
        <f t="shared" si="25"/>
        <v>16.079999999999998</v>
      </c>
      <c r="CC29" s="31">
        <f t="shared" si="26"/>
        <v>17.446799999999996</v>
      </c>
      <c r="CD29" s="31">
        <f>SUM(CC$14:CC29)</f>
        <v>268.95408000000003</v>
      </c>
    </row>
    <row r="30" spans="2:82" x14ac:dyDescent="0.2">
      <c r="B30" s="55" t="s">
        <v>188</v>
      </c>
      <c r="G30" s="20" t="str" cm="1">
        <f t="array" ref="G30">"YR" &amp; (ROW(30:30) - ROW($14:$14)) &amp; " = " &amp; (2028 + (ROW(30:30) - ROW($14:$14)))</f>
        <v>YR16 = 2044</v>
      </c>
      <c r="H30" s="20" t="str" cm="1">
        <f t="array" ref="H30">"MY" &amp; (ROW(30:30) - ROW($14:$14)) &amp; " = " &amp; (ROW(30:30) - ROW($14:$14))</f>
        <v>MY16 = 16</v>
      </c>
      <c r="I30" s="20" t="str" cm="1">
        <f t="array" ref="I30">"CD" &amp; (ROW(30:30) - ROW($14:$14))</f>
        <v>CD16</v>
      </c>
      <c r="J30" s="20" t="str" cm="1">
        <f t="array" ref="J30">"CN" &amp; (ROW(30:30) - ROW($14:$14)) &amp; " = CD" &amp; (ROW(30:30) - ROW($14:$14)) &amp; " / CD0" &amp; IF(ROW(30:30) - ROW($14:$14) = 0, " = 1", "")</f>
        <v>CN16 = CD16 / CD0</v>
      </c>
      <c r="K30" s="20" t="str" cm="1">
        <f t="array" ref="K30">"IRM" &amp; (ROW(30:30) - ROW($14:$14)) &amp; " = if (YR" &amp; (ROW(30:30) - ROW($14:$14)) &amp; " ≤ EY) then (IRA0) else (IRP0)"</f>
        <v>IRM16 = if (YR16 ≤ EY) then (IRA0) else (IRP0)</v>
      </c>
      <c r="L30" s="20" t="str" cm="1">
        <f t="array" ref="L30">"IRI" &amp; (ROW(30:30) - ROW($14:$14)) &amp; " = IRM" &amp; (ROW(30:30) - ROW($14:$14)) &amp; " * C" &amp; (ROW(30:30) - ROW($14:$14))</f>
        <v>IRI16 = IRM16 * C16</v>
      </c>
      <c r="M30" s="20" t="str" cm="1">
        <f t="array" ref="M30" xml:space="preserve"> "IRC" &amp; (ROW(30:30) - ROW($14:$14)) &amp; " = ∑IRIx; x: {0, …, MY" &amp; (ROW(30:30) - ROW($14:$14)) &amp; "}"</f>
        <v>IRC16 = ∑IRIx; x: {0, …, MY16}</v>
      </c>
      <c r="N30" s="20" t="str" cm="1">
        <f t="array" ref="N30">"ERM" &amp; (ROW(30:30) - ROW($14:$14)) &amp; " = if (YR" &amp; (ROW(30:30) - ROW($14:$14)) &amp; " ≤ EY) then (ERA0) else (ERP0)"</f>
        <v>ERM16 = if (YR16 ≤ EY) then (ERA0) else (ERP0)</v>
      </c>
      <c r="O30" s="20" t="str" cm="1">
        <f t="array" ref="O30">"ERI" &amp; (ROW(30:30) - ROW($14:$14)) &amp; " = ERM" &amp; (ROW(30:30) - ROW($14:$14)) &amp; " * C" &amp; (ROW(30:30) - ROW($14:$14))</f>
        <v>ERI16 = ERM16 * C16</v>
      </c>
      <c r="P30" s="20" t="str" cm="1">
        <f t="array" ref="P30" xml:space="preserve"> "ERU" &amp; (ROW(30:30) - ROW($14:$14)) &amp; " = ∑ERIx; x: {0, …, MY" &amp; (ROW(30:30) - ROW($14:$14)) &amp; "}"</f>
        <v>ERU16 = ∑ERIx; x: {0, …, MY16}</v>
      </c>
      <c r="Q30" s="20" t="str" cm="1">
        <f t="array" ref="Q30">"PRM" &amp; (ROW(30:30) - ROW($14:$14)) &amp; " = if (YR" &amp; (ROW(30:30) - ROW($14:$14)) &amp; " ≤ EY) then (PRA0) else (PRP0)"</f>
        <v>PRM16 = if (YR16 ≤ EY) then (PRA0) else (PRP0)</v>
      </c>
      <c r="R30" s="20" t="str" cm="1">
        <f t="array" ref="R30">"PRI" &amp; (ROW(30:30) - ROW($14:$14)) &amp; " = PRM" &amp; (ROW(30:30) - ROW($14:$14)) &amp; " * C" &amp; (ROW(30:30) - ROW($14:$14))</f>
        <v>PRI16 = PRM16 * C16</v>
      </c>
      <c r="S30" s="20" t="str" cm="1">
        <f t="array" ref="S30" xml:space="preserve"> "PRU" &amp; (ROW(30:30) - ROW($14:$14)) &amp; " = ∑PRIx; x: {0, …, MY" &amp; (ROW(30:30) - ROW($14:$14)) &amp; "}"</f>
        <v>PRU16 = ∑PRIx; x: {0, …, MY16}</v>
      </c>
      <c r="T30" s="20" t="str" cm="1">
        <f t="array" ref="T30">"ORM" &amp; (ROW(30:30) - ROW($14:$14)) &amp; " = if (YR" &amp; (ROW(30:30) - ROW($14:$14)) &amp; " ≤ EY) then (ORA0) else (ORP0)"</f>
        <v>ORM16 = if (YR16 ≤ EY) then (ORA0) else (ORP0)</v>
      </c>
      <c r="U30" s="20" t="str" cm="1">
        <f t="array" ref="U30">"ORI" &amp; (ROW(30:30) - ROW($14:$14)) &amp; " = ORM" &amp; (ROW(30:30) - ROW($14:$14)) &amp; " * C" &amp; (ROW(30:30) - ROW($14:$14))</f>
        <v>ORI16 = ORM16 * C16</v>
      </c>
      <c r="V30" s="20" t="str" cm="1">
        <f t="array" ref="V30" xml:space="preserve"> "ORC" &amp; (ROW(30:30) - ROW($14:$14)) &amp; " = ∑ORIx; x: {0, …, MY" &amp; (ROW(30:30) - ROW($14:$14)) &amp; "}"</f>
        <v>ORC16 = ∑ORIx; x: {0, …, MY16}</v>
      </c>
      <c r="X30" s="18" t="s">
        <v>192</v>
      </c>
      <c r="Y30" s="32">
        <f>Y29</f>
        <v>0.02</v>
      </c>
      <c r="AA30" s="20">
        <v>2044</v>
      </c>
      <c r="AB30" s="20">
        <v>16</v>
      </c>
      <c r="AC30" s="30">
        <v>1.0900000000000001</v>
      </c>
      <c r="AD30" s="30">
        <f t="shared" si="0"/>
        <v>1.0900000000000001</v>
      </c>
      <c r="AE30" s="31">
        <f t="shared" si="1"/>
        <v>0.125</v>
      </c>
      <c r="AF30" s="31">
        <f t="shared" si="2"/>
        <v>0.13625000000000001</v>
      </c>
      <c r="AG30" s="31">
        <f>SUM(AF$14:AF30)</f>
        <v>3.9831249999999998</v>
      </c>
      <c r="AH30" s="31">
        <f t="shared" si="3"/>
        <v>0.02</v>
      </c>
      <c r="AI30" s="31">
        <f t="shared" si="4"/>
        <v>2.1800000000000003E-2</v>
      </c>
      <c r="AJ30" s="31">
        <f>SUM(AI$14:AI30)</f>
        <v>0.35631999999999997</v>
      </c>
      <c r="AK30" s="31">
        <f t="shared" si="5"/>
        <v>0</v>
      </c>
      <c r="AL30" s="31">
        <f t="shared" si="6"/>
        <v>0</v>
      </c>
      <c r="AM30" s="31">
        <f>SUM(AL$14:AL30)</f>
        <v>0.14049</v>
      </c>
      <c r="AN30" s="31">
        <f t="shared" si="7"/>
        <v>0.02</v>
      </c>
      <c r="AO30" s="31">
        <f t="shared" si="8"/>
        <v>2.1800000000000003E-2</v>
      </c>
      <c r="AP30" s="31">
        <f>SUM(AO$14:AO30)</f>
        <v>0.49681000000000008</v>
      </c>
      <c r="AR30" s="18" t="s">
        <v>192</v>
      </c>
      <c r="AS30" s="32">
        <f>AS29</f>
        <v>3.78</v>
      </c>
      <c r="AU30" s="20">
        <v>2044</v>
      </c>
      <c r="AV30" s="20">
        <v>16</v>
      </c>
      <c r="AW30" s="30">
        <v>1.0900000000000001</v>
      </c>
      <c r="AX30" s="30">
        <f t="shared" si="9"/>
        <v>1.0900000000000001</v>
      </c>
      <c r="AY30" s="31">
        <f t="shared" si="10"/>
        <v>0.25</v>
      </c>
      <c r="AZ30" s="31">
        <f t="shared" si="11"/>
        <v>0.27250000000000002</v>
      </c>
      <c r="BA30" s="31">
        <f>SUM(AZ$14:AZ30)</f>
        <v>6.2039999999999997</v>
      </c>
      <c r="BB30" s="31">
        <f t="shared" si="12"/>
        <v>3.78</v>
      </c>
      <c r="BC30" s="31">
        <f t="shared" si="13"/>
        <v>4.1202000000000005</v>
      </c>
      <c r="BD30" s="31">
        <f>SUM(BC$14:BC30)</f>
        <v>67.344480000000004</v>
      </c>
      <c r="BE30" s="31">
        <f t="shared" si="14"/>
        <v>0</v>
      </c>
      <c r="BF30" s="31">
        <f t="shared" si="15"/>
        <v>0</v>
      </c>
      <c r="BG30" s="31">
        <f>SUM(BF$14:BF30)</f>
        <v>2.82</v>
      </c>
      <c r="BH30" s="31">
        <f t="shared" si="16"/>
        <v>3.78</v>
      </c>
      <c r="BI30" s="31">
        <f t="shared" si="17"/>
        <v>4.1202000000000005</v>
      </c>
      <c r="BJ30" s="31">
        <f>SUM(BI$14:BI30)</f>
        <v>70.164479999999983</v>
      </c>
      <c r="BL30" s="18" t="s">
        <v>192</v>
      </c>
      <c r="BM30" s="32">
        <f>BM29</f>
        <v>16.079999999999998</v>
      </c>
      <c r="BO30" s="20">
        <v>2044</v>
      </c>
      <c r="BP30" s="20">
        <v>16</v>
      </c>
      <c r="BQ30" s="30">
        <v>1.0900000000000001</v>
      </c>
      <c r="BR30" s="30">
        <f t="shared" si="18"/>
        <v>1.0900000000000001</v>
      </c>
      <c r="BS30" s="31">
        <f t="shared" si="19"/>
        <v>0.5</v>
      </c>
      <c r="BT30" s="31">
        <f t="shared" si="20"/>
        <v>0.54500000000000004</v>
      </c>
      <c r="BU30" s="31">
        <f>SUM(BT$14:BT30)</f>
        <v>8.9079999999999995</v>
      </c>
      <c r="BV30" s="31">
        <f t="shared" si="21"/>
        <v>16.079999999999998</v>
      </c>
      <c r="BW30" s="31">
        <f t="shared" si="22"/>
        <v>17.527200000000001</v>
      </c>
      <c r="BX30" s="31">
        <f>SUM(BW$14:BW30)</f>
        <v>286.48128000000003</v>
      </c>
      <c r="BY30" s="31">
        <f t="shared" si="23"/>
        <v>0</v>
      </c>
      <c r="BZ30" s="31">
        <f t="shared" si="24"/>
        <v>0</v>
      </c>
      <c r="CA30" s="31">
        <f>SUM(BZ$14:BZ30)</f>
        <v>0</v>
      </c>
      <c r="CB30" s="31">
        <f t="shared" si="25"/>
        <v>16.079999999999998</v>
      </c>
      <c r="CC30" s="31">
        <f t="shared" si="26"/>
        <v>17.527200000000001</v>
      </c>
      <c r="CD30" s="31">
        <f>SUM(CC$14:CC30)</f>
        <v>286.48128000000003</v>
      </c>
    </row>
    <row r="31" spans="2:82" ht="15" x14ac:dyDescent="0.25">
      <c r="B31" s="55"/>
      <c r="D31" s="14" t="s">
        <v>189</v>
      </c>
      <c r="E31" s="15"/>
      <c r="G31" s="20" t="str" cm="1">
        <f t="array" ref="G31">"YR" &amp; (ROW(31:31) - ROW($14:$14)) &amp; " = " &amp; (2028 + (ROW(31:31) - ROW($14:$14)))</f>
        <v>YR17 = 2045</v>
      </c>
      <c r="H31" s="20" t="str" cm="1">
        <f t="array" ref="H31">"MY" &amp; (ROW(31:31) - ROW($14:$14)) &amp; " = " &amp; (ROW(31:31) - ROW($14:$14))</f>
        <v>MY17 = 17</v>
      </c>
      <c r="I31" s="20" t="str" cm="1">
        <f t="array" ref="I31">"CD" &amp; (ROW(31:31) - ROW($14:$14))</f>
        <v>CD17</v>
      </c>
      <c r="J31" s="20" t="str" cm="1">
        <f t="array" ref="J31">"CN" &amp; (ROW(31:31) - ROW($14:$14)) &amp; " = CD" &amp; (ROW(31:31) - ROW($14:$14)) &amp; " / CD0" &amp; IF(ROW(31:31) - ROW($14:$14) = 0, " = 1", "")</f>
        <v>CN17 = CD17 / CD0</v>
      </c>
      <c r="K31" s="20" t="str" cm="1">
        <f t="array" ref="K31">"IRM" &amp; (ROW(31:31) - ROW($14:$14)) &amp; " = if (YR" &amp; (ROW(31:31) - ROW($14:$14)) &amp; " ≤ EY) then (IRA0) else (IRP0)"</f>
        <v>IRM17 = if (YR17 ≤ EY) then (IRA0) else (IRP0)</v>
      </c>
      <c r="L31" s="20" t="str" cm="1">
        <f t="array" ref="L31">"IRI" &amp; (ROW(31:31) - ROW($14:$14)) &amp; " = IRM" &amp; (ROW(31:31) - ROW($14:$14)) &amp; " * C" &amp; (ROW(31:31) - ROW($14:$14))</f>
        <v>IRI17 = IRM17 * C17</v>
      </c>
      <c r="M31" s="20" t="str" cm="1">
        <f t="array" ref="M31" xml:space="preserve"> "IRC" &amp; (ROW(31:31) - ROW($14:$14)) &amp; " = ∑IRIx; x: {0, …, MY" &amp; (ROW(31:31) - ROW($14:$14)) &amp; "}"</f>
        <v>IRC17 = ∑IRIx; x: {0, …, MY17}</v>
      </c>
      <c r="N31" s="20" t="str" cm="1">
        <f t="array" ref="N31">"ERM" &amp; (ROW(31:31) - ROW($14:$14)) &amp; " = if (YR" &amp; (ROW(31:31) - ROW($14:$14)) &amp; " ≤ EY) then (ERA0) else (ERP0)"</f>
        <v>ERM17 = if (YR17 ≤ EY) then (ERA0) else (ERP0)</v>
      </c>
      <c r="O31" s="20" t="str" cm="1">
        <f t="array" ref="O31">"ERI" &amp; (ROW(31:31) - ROW($14:$14)) &amp; " = ERM" &amp; (ROW(31:31) - ROW($14:$14)) &amp; " * C" &amp; (ROW(31:31) - ROW($14:$14))</f>
        <v>ERI17 = ERM17 * C17</v>
      </c>
      <c r="P31" s="20" t="str" cm="1">
        <f t="array" ref="P31" xml:space="preserve"> "ERU" &amp; (ROW(31:31) - ROW($14:$14)) &amp; " = ∑ERIx; x: {0, …, MY" &amp; (ROW(31:31) - ROW($14:$14)) &amp; "}"</f>
        <v>ERU17 = ∑ERIx; x: {0, …, MY17}</v>
      </c>
      <c r="Q31" s="20" t="str" cm="1">
        <f t="array" ref="Q31">"PRM" &amp; (ROW(31:31) - ROW($14:$14)) &amp; " = if (YR" &amp; (ROW(31:31) - ROW($14:$14)) &amp; " ≤ EY) then (PRA0) else (PRP0)"</f>
        <v>PRM17 = if (YR17 ≤ EY) then (PRA0) else (PRP0)</v>
      </c>
      <c r="R31" s="20" t="str" cm="1">
        <f t="array" ref="R31">"PRI" &amp; (ROW(31:31) - ROW($14:$14)) &amp; " = PRM" &amp; (ROW(31:31) - ROW($14:$14)) &amp; " * C" &amp; (ROW(31:31) - ROW($14:$14))</f>
        <v>PRI17 = PRM17 * C17</v>
      </c>
      <c r="S31" s="20" t="str" cm="1">
        <f t="array" ref="S31" xml:space="preserve"> "PRU" &amp; (ROW(31:31) - ROW($14:$14)) &amp; " = ∑PRIx; x: {0, …, MY" &amp; (ROW(31:31) - ROW($14:$14)) &amp; "}"</f>
        <v>PRU17 = ∑PRIx; x: {0, …, MY17}</v>
      </c>
      <c r="T31" s="20" t="str" cm="1">
        <f t="array" ref="T31">"ORM" &amp; (ROW(31:31) - ROW($14:$14)) &amp; " = if (YR" &amp; (ROW(31:31) - ROW($14:$14)) &amp; " ≤ EY) then (ORA0) else (ORP0)"</f>
        <v>ORM17 = if (YR17 ≤ EY) then (ORA0) else (ORP0)</v>
      </c>
      <c r="U31" s="20" t="str" cm="1">
        <f t="array" ref="U31">"ORI" &amp; (ROW(31:31) - ROW($14:$14)) &amp; " = ORM" &amp; (ROW(31:31) - ROW($14:$14)) &amp; " * C" &amp; (ROW(31:31) - ROW($14:$14))</f>
        <v>ORI17 = ORM17 * C17</v>
      </c>
      <c r="V31" s="20" t="str" cm="1">
        <f t="array" ref="V31" xml:space="preserve"> "ORC" &amp; (ROW(31:31) - ROW($14:$14)) &amp; " = ∑ORIx; x: {0, …, MY" &amp; (ROW(31:31) - ROW($14:$14)) &amp; "}"</f>
        <v>ORC17 = ∑ORIx; x: {0, …, MY17}</v>
      </c>
      <c r="AA31" s="20">
        <v>2045</v>
      </c>
      <c r="AB31" s="20">
        <v>17</v>
      </c>
      <c r="AC31" s="30">
        <v>1.095</v>
      </c>
      <c r="AD31" s="30">
        <f t="shared" si="0"/>
        <v>1.095</v>
      </c>
      <c r="AE31" s="31">
        <f t="shared" si="1"/>
        <v>0.125</v>
      </c>
      <c r="AF31" s="31">
        <f t="shared" si="2"/>
        <v>0.136875</v>
      </c>
      <c r="AG31" s="31">
        <f>SUM(AF$14:AF31)</f>
        <v>4.12</v>
      </c>
      <c r="AH31" s="31">
        <f t="shared" si="3"/>
        <v>0.02</v>
      </c>
      <c r="AI31" s="31">
        <f t="shared" si="4"/>
        <v>2.1899999999999999E-2</v>
      </c>
      <c r="AJ31" s="31">
        <f>SUM(AI$14:AI31)</f>
        <v>0.37821999999999995</v>
      </c>
      <c r="AK31" s="31">
        <f t="shared" si="5"/>
        <v>0</v>
      </c>
      <c r="AL31" s="31">
        <f t="shared" si="6"/>
        <v>0</v>
      </c>
      <c r="AM31" s="31">
        <f>SUM(AL$14:AL31)</f>
        <v>0.14049</v>
      </c>
      <c r="AN31" s="31">
        <f t="shared" si="7"/>
        <v>0.02</v>
      </c>
      <c r="AO31" s="31">
        <f t="shared" si="8"/>
        <v>2.1899999999999999E-2</v>
      </c>
      <c r="AP31" s="31">
        <f>SUM(AO$14:AO31)</f>
        <v>0.51871000000000012</v>
      </c>
      <c r="AU31" s="20">
        <v>2045</v>
      </c>
      <c r="AV31" s="20">
        <v>17</v>
      </c>
      <c r="AW31" s="30">
        <v>1.095</v>
      </c>
      <c r="AX31" s="30">
        <f t="shared" si="9"/>
        <v>1.095</v>
      </c>
      <c r="AY31" s="31">
        <f t="shared" si="10"/>
        <v>0.25</v>
      </c>
      <c r="AZ31" s="31">
        <f t="shared" si="11"/>
        <v>0.27374999999999999</v>
      </c>
      <c r="BA31" s="31">
        <f>SUM(AZ$14:AZ31)</f>
        <v>6.4777499999999995</v>
      </c>
      <c r="BB31" s="31">
        <f t="shared" si="12"/>
        <v>3.78</v>
      </c>
      <c r="BC31" s="31">
        <f t="shared" si="13"/>
        <v>4.1391</v>
      </c>
      <c r="BD31" s="31">
        <f>SUM(BC$14:BC31)</f>
        <v>71.483580000000003</v>
      </c>
      <c r="BE31" s="31">
        <f t="shared" si="14"/>
        <v>0</v>
      </c>
      <c r="BF31" s="31">
        <f t="shared" si="15"/>
        <v>0</v>
      </c>
      <c r="BG31" s="31">
        <f>SUM(BF$14:BF31)</f>
        <v>2.82</v>
      </c>
      <c r="BH31" s="31">
        <f t="shared" si="16"/>
        <v>3.78</v>
      </c>
      <c r="BI31" s="31">
        <f t="shared" si="17"/>
        <v>4.1391</v>
      </c>
      <c r="BJ31" s="31">
        <f>SUM(BI$14:BI31)</f>
        <v>74.303579999999982</v>
      </c>
      <c r="BO31" s="20">
        <v>2045</v>
      </c>
      <c r="BP31" s="20">
        <v>17</v>
      </c>
      <c r="BQ31" s="30">
        <v>1.095</v>
      </c>
      <c r="BR31" s="30">
        <f t="shared" si="18"/>
        <v>1.095</v>
      </c>
      <c r="BS31" s="31">
        <f t="shared" si="19"/>
        <v>0.5</v>
      </c>
      <c r="BT31" s="31">
        <f t="shared" si="20"/>
        <v>0.54749999999999999</v>
      </c>
      <c r="BU31" s="31">
        <f>SUM(BT$14:BT31)</f>
        <v>9.4554999999999989</v>
      </c>
      <c r="BV31" s="31">
        <f t="shared" si="21"/>
        <v>16.079999999999998</v>
      </c>
      <c r="BW31" s="31">
        <f t="shared" si="22"/>
        <v>17.607599999999998</v>
      </c>
      <c r="BX31" s="31">
        <f>SUM(BW$14:BW31)</f>
        <v>304.08888000000002</v>
      </c>
      <c r="BY31" s="31">
        <f t="shared" si="23"/>
        <v>0</v>
      </c>
      <c r="BZ31" s="31">
        <f t="shared" si="24"/>
        <v>0</v>
      </c>
      <c r="CA31" s="31">
        <f>SUM(BZ$14:BZ31)</f>
        <v>0</v>
      </c>
      <c r="CB31" s="31">
        <f t="shared" si="25"/>
        <v>16.079999999999998</v>
      </c>
      <c r="CC31" s="31">
        <f t="shared" si="26"/>
        <v>17.607599999999998</v>
      </c>
      <c r="CD31" s="31">
        <f>SUM(CC$14:CC31)</f>
        <v>304.08888000000002</v>
      </c>
    </row>
    <row r="32" spans="2:82" ht="15" x14ac:dyDescent="0.25">
      <c r="B32" s="55"/>
      <c r="G32" s="20" t="str" cm="1">
        <f t="array" ref="G32">"YR" &amp; (ROW(32:32) - ROW($14:$14)) &amp; " = " &amp; (2028 + (ROW(32:32) - ROW($14:$14)))</f>
        <v>YR18 = 2046</v>
      </c>
      <c r="H32" s="20" t="str" cm="1">
        <f t="array" ref="H32">"MY" &amp; (ROW(32:32) - ROW($14:$14)) &amp; " = " &amp; (ROW(32:32) - ROW($14:$14))</f>
        <v>MY18 = 18</v>
      </c>
      <c r="I32" s="20" t="str" cm="1">
        <f t="array" ref="I32">"CD" &amp; (ROW(32:32) - ROW($14:$14))</f>
        <v>CD18</v>
      </c>
      <c r="J32" s="20" t="str" cm="1">
        <f t="array" ref="J32">"CN" &amp; (ROW(32:32) - ROW($14:$14)) &amp; " = CD" &amp; (ROW(32:32) - ROW($14:$14)) &amp; " / CD0" &amp; IF(ROW(32:32) - ROW($14:$14) = 0, " = 1", "")</f>
        <v>CN18 = CD18 / CD0</v>
      </c>
      <c r="K32" s="20" t="str" cm="1">
        <f t="array" ref="K32">"IRM" &amp; (ROW(32:32) - ROW($14:$14)) &amp; " = if (YR" &amp; (ROW(32:32) - ROW($14:$14)) &amp; " ≤ EY) then (IRA0) else (IRP0)"</f>
        <v>IRM18 = if (YR18 ≤ EY) then (IRA0) else (IRP0)</v>
      </c>
      <c r="L32" s="20" t="str" cm="1">
        <f t="array" ref="L32">"IRI" &amp; (ROW(32:32) - ROW($14:$14)) &amp; " = IRM" &amp; (ROW(32:32) - ROW($14:$14)) &amp; " * C" &amp; (ROW(32:32) - ROW($14:$14))</f>
        <v>IRI18 = IRM18 * C18</v>
      </c>
      <c r="M32" s="20" t="str" cm="1">
        <f t="array" ref="M32" xml:space="preserve"> "IRC" &amp; (ROW(32:32) - ROW($14:$14)) &amp; " = ∑IRIx; x: {0, …, MY" &amp; (ROW(32:32) - ROW($14:$14)) &amp; "}"</f>
        <v>IRC18 = ∑IRIx; x: {0, …, MY18}</v>
      </c>
      <c r="N32" s="20" t="str" cm="1">
        <f t="array" ref="N32">"ERM" &amp; (ROW(32:32) - ROW($14:$14)) &amp; " = if (YR" &amp; (ROW(32:32) - ROW($14:$14)) &amp; " ≤ EY) then (ERA0) else (ERP0)"</f>
        <v>ERM18 = if (YR18 ≤ EY) then (ERA0) else (ERP0)</v>
      </c>
      <c r="O32" s="20" t="str" cm="1">
        <f t="array" ref="O32">"ERI" &amp; (ROW(32:32) - ROW($14:$14)) &amp; " = ERM" &amp; (ROW(32:32) - ROW($14:$14)) &amp; " * C" &amp; (ROW(32:32) - ROW($14:$14))</f>
        <v>ERI18 = ERM18 * C18</v>
      </c>
      <c r="P32" s="20" t="str" cm="1">
        <f t="array" ref="P32" xml:space="preserve"> "ERU" &amp; (ROW(32:32) - ROW($14:$14)) &amp; " = ∑ERIx; x: {0, …, MY" &amp; (ROW(32:32) - ROW($14:$14)) &amp; "}"</f>
        <v>ERU18 = ∑ERIx; x: {0, …, MY18}</v>
      </c>
      <c r="Q32" s="20" t="str" cm="1">
        <f t="array" ref="Q32">"PRM" &amp; (ROW(32:32) - ROW($14:$14)) &amp; " = if (YR" &amp; (ROW(32:32) - ROW($14:$14)) &amp; " ≤ EY) then (PRA0) else (PRP0)"</f>
        <v>PRM18 = if (YR18 ≤ EY) then (PRA0) else (PRP0)</v>
      </c>
      <c r="R32" s="20" t="str" cm="1">
        <f t="array" ref="R32">"PRI" &amp; (ROW(32:32) - ROW($14:$14)) &amp; " = PRM" &amp; (ROW(32:32) - ROW($14:$14)) &amp; " * C" &amp; (ROW(32:32) - ROW($14:$14))</f>
        <v>PRI18 = PRM18 * C18</v>
      </c>
      <c r="S32" s="20" t="str" cm="1">
        <f t="array" ref="S32" xml:space="preserve"> "PRU" &amp; (ROW(32:32) - ROW($14:$14)) &amp; " = ∑PRIx; x: {0, …, MY" &amp; (ROW(32:32) - ROW($14:$14)) &amp; "}"</f>
        <v>PRU18 = ∑PRIx; x: {0, …, MY18}</v>
      </c>
      <c r="T32" s="20" t="str" cm="1">
        <f t="array" ref="T32">"ORM" &amp; (ROW(32:32) - ROW($14:$14)) &amp; " = if (YR" &amp; (ROW(32:32) - ROW($14:$14)) &amp; " ≤ EY) then (ORA0) else (ORP0)"</f>
        <v>ORM18 = if (YR18 ≤ EY) then (ORA0) else (ORP0)</v>
      </c>
      <c r="U32" s="20" t="str" cm="1">
        <f t="array" ref="U32">"ORI" &amp; (ROW(32:32) - ROW($14:$14)) &amp; " = ORM" &amp; (ROW(32:32) - ROW($14:$14)) &amp; " * C" &amp; (ROW(32:32) - ROW($14:$14))</f>
        <v>ORI18 = ORM18 * C18</v>
      </c>
      <c r="V32" s="20" t="str" cm="1">
        <f t="array" ref="V32" xml:space="preserve"> "ORC" &amp; (ROW(32:32) - ROW($14:$14)) &amp; " = ∑ORIx; x: {0, …, MY" &amp; (ROW(32:32) - ROW($14:$14)) &amp; "}"</f>
        <v>ORC18 = ∑ORIx; x: {0, …, MY18}</v>
      </c>
      <c r="X32" s="14" t="s">
        <v>203</v>
      </c>
      <c r="Y32" s="15"/>
      <c r="AA32" s="20">
        <v>2046</v>
      </c>
      <c r="AB32" s="20">
        <v>18</v>
      </c>
      <c r="AC32" s="30">
        <v>1.1000000000000001</v>
      </c>
      <c r="AD32" s="30">
        <f t="shared" si="0"/>
        <v>1.1000000000000001</v>
      </c>
      <c r="AE32" s="31">
        <f t="shared" si="1"/>
        <v>0.125</v>
      </c>
      <c r="AF32" s="31">
        <f t="shared" si="2"/>
        <v>0.13750000000000001</v>
      </c>
      <c r="AG32" s="31">
        <f>SUM(AF$14:AF32)</f>
        <v>4.2575000000000003</v>
      </c>
      <c r="AH32" s="31">
        <f t="shared" si="3"/>
        <v>0.02</v>
      </c>
      <c r="AI32" s="31">
        <f t="shared" si="4"/>
        <v>2.2000000000000002E-2</v>
      </c>
      <c r="AJ32" s="31">
        <f>SUM(AI$14:AI32)</f>
        <v>0.40021999999999996</v>
      </c>
      <c r="AK32" s="31">
        <f t="shared" si="5"/>
        <v>0</v>
      </c>
      <c r="AL32" s="31">
        <f t="shared" si="6"/>
        <v>0</v>
      </c>
      <c r="AM32" s="31">
        <f>SUM(AL$14:AL32)</f>
        <v>0.14049</v>
      </c>
      <c r="AN32" s="31">
        <f t="shared" si="7"/>
        <v>0.02</v>
      </c>
      <c r="AO32" s="31">
        <f t="shared" si="8"/>
        <v>2.2000000000000002E-2</v>
      </c>
      <c r="AP32" s="31">
        <f>SUM(AO$14:AO32)</f>
        <v>0.54071000000000013</v>
      </c>
      <c r="AR32" s="14" t="s">
        <v>203</v>
      </c>
      <c r="AS32" s="15"/>
      <c r="AU32" s="20">
        <v>2046</v>
      </c>
      <c r="AV32" s="20">
        <v>18</v>
      </c>
      <c r="AW32" s="30">
        <v>1.1000000000000001</v>
      </c>
      <c r="AX32" s="30">
        <f t="shared" si="9"/>
        <v>1.1000000000000001</v>
      </c>
      <c r="AY32" s="31">
        <f t="shared" si="10"/>
        <v>0.25</v>
      </c>
      <c r="AZ32" s="31">
        <f t="shared" si="11"/>
        <v>0.27500000000000002</v>
      </c>
      <c r="BA32" s="31">
        <f>SUM(AZ$14:AZ32)</f>
        <v>6.7527499999999998</v>
      </c>
      <c r="BB32" s="31">
        <f t="shared" si="12"/>
        <v>3.78</v>
      </c>
      <c r="BC32" s="31">
        <f t="shared" si="13"/>
        <v>4.1580000000000004</v>
      </c>
      <c r="BD32" s="31">
        <f>SUM(BC$14:BC32)</f>
        <v>75.641580000000005</v>
      </c>
      <c r="BE32" s="31">
        <f t="shared" si="14"/>
        <v>0</v>
      </c>
      <c r="BF32" s="31">
        <f t="shared" si="15"/>
        <v>0</v>
      </c>
      <c r="BG32" s="31">
        <f>SUM(BF$14:BF32)</f>
        <v>2.82</v>
      </c>
      <c r="BH32" s="31">
        <f t="shared" si="16"/>
        <v>3.78</v>
      </c>
      <c r="BI32" s="31">
        <f t="shared" si="17"/>
        <v>4.1580000000000004</v>
      </c>
      <c r="BJ32" s="31">
        <f>SUM(BI$14:BI32)</f>
        <v>78.461579999999984</v>
      </c>
      <c r="BL32" s="14" t="s">
        <v>203</v>
      </c>
      <c r="BM32" s="15"/>
      <c r="BO32" s="20">
        <v>2046</v>
      </c>
      <c r="BP32" s="20">
        <v>18</v>
      </c>
      <c r="BQ32" s="30">
        <v>1.1000000000000001</v>
      </c>
      <c r="BR32" s="30">
        <f t="shared" si="18"/>
        <v>1.1000000000000001</v>
      </c>
      <c r="BS32" s="31">
        <f t="shared" si="19"/>
        <v>0.5</v>
      </c>
      <c r="BT32" s="31">
        <f t="shared" si="20"/>
        <v>0.55000000000000004</v>
      </c>
      <c r="BU32" s="31">
        <f>SUM(BT$14:BT32)</f>
        <v>10.0055</v>
      </c>
      <c r="BV32" s="31">
        <f t="shared" si="21"/>
        <v>16.079999999999998</v>
      </c>
      <c r="BW32" s="31">
        <f t="shared" si="22"/>
        <v>17.687999999999999</v>
      </c>
      <c r="BX32" s="31">
        <f>SUM(BW$14:BW32)</f>
        <v>321.77688000000001</v>
      </c>
      <c r="BY32" s="31">
        <f t="shared" si="23"/>
        <v>0</v>
      </c>
      <c r="BZ32" s="31">
        <f t="shared" si="24"/>
        <v>0</v>
      </c>
      <c r="CA32" s="31">
        <f>SUM(BZ$14:BZ32)</f>
        <v>0</v>
      </c>
      <c r="CB32" s="31">
        <f t="shared" si="25"/>
        <v>16.079999999999998</v>
      </c>
      <c r="CC32" s="31">
        <f t="shared" si="26"/>
        <v>17.687999999999999</v>
      </c>
      <c r="CD32" s="31">
        <f>SUM(CC$14:CC32)</f>
        <v>321.77688000000001</v>
      </c>
    </row>
    <row r="33" spans="2:82" x14ac:dyDescent="0.2">
      <c r="B33" s="55"/>
      <c r="D33" s="18" t="s">
        <v>190</v>
      </c>
      <c r="E33" s="19" t="s">
        <v>191</v>
      </c>
      <c r="G33" s="20" t="str" cm="1">
        <f t="array" ref="G33">"YR" &amp; (ROW(33:33) - ROW($14:$14)) &amp; " = " &amp; (2028 + (ROW(33:33) - ROW($14:$14)))</f>
        <v>YR19 = 2047</v>
      </c>
      <c r="H33" s="20" t="str" cm="1">
        <f t="array" ref="H33">"MY" &amp; (ROW(33:33) - ROW($14:$14)) &amp; " = " &amp; (ROW(33:33) - ROW($14:$14))</f>
        <v>MY19 = 19</v>
      </c>
      <c r="I33" s="20" t="str" cm="1">
        <f t="array" ref="I33">"CD" &amp; (ROW(33:33) - ROW($14:$14))</f>
        <v>CD19</v>
      </c>
      <c r="J33" s="20" t="str" cm="1">
        <f t="array" ref="J33">"CN" &amp; (ROW(33:33) - ROW($14:$14)) &amp; " = CD" &amp; (ROW(33:33) - ROW($14:$14)) &amp; " / CD0" &amp; IF(ROW(33:33) - ROW($14:$14) = 0, " = 1", "")</f>
        <v>CN19 = CD19 / CD0</v>
      </c>
      <c r="K33" s="20" t="str" cm="1">
        <f t="array" ref="K33">"IRM" &amp; (ROW(33:33) - ROW($14:$14)) &amp; " = if (YR" &amp; (ROW(33:33) - ROW($14:$14)) &amp; " ≤ EY) then (IRA0) else (IRP0)"</f>
        <v>IRM19 = if (YR19 ≤ EY) then (IRA0) else (IRP0)</v>
      </c>
      <c r="L33" s="20" t="str" cm="1">
        <f t="array" ref="L33">"IRI" &amp; (ROW(33:33) - ROW($14:$14)) &amp; " = IRM" &amp; (ROW(33:33) - ROW($14:$14)) &amp; " * C" &amp; (ROW(33:33) - ROW($14:$14))</f>
        <v>IRI19 = IRM19 * C19</v>
      </c>
      <c r="M33" s="20" t="str" cm="1">
        <f t="array" ref="M33" xml:space="preserve"> "IRC" &amp; (ROW(33:33) - ROW($14:$14)) &amp; " = ∑IRIx; x: {0, …, MY" &amp; (ROW(33:33) - ROW($14:$14)) &amp; "}"</f>
        <v>IRC19 = ∑IRIx; x: {0, …, MY19}</v>
      </c>
      <c r="N33" s="20" t="str" cm="1">
        <f t="array" ref="N33">"ERM" &amp; (ROW(33:33) - ROW($14:$14)) &amp; " = if (YR" &amp; (ROW(33:33) - ROW($14:$14)) &amp; " ≤ EY) then (ERA0) else (ERP0)"</f>
        <v>ERM19 = if (YR19 ≤ EY) then (ERA0) else (ERP0)</v>
      </c>
      <c r="O33" s="20" t="str" cm="1">
        <f t="array" ref="O33">"ERI" &amp; (ROW(33:33) - ROW($14:$14)) &amp; " = ERM" &amp; (ROW(33:33) - ROW($14:$14)) &amp; " * C" &amp; (ROW(33:33) - ROW($14:$14))</f>
        <v>ERI19 = ERM19 * C19</v>
      </c>
      <c r="P33" s="20" t="str" cm="1">
        <f t="array" ref="P33" xml:space="preserve"> "ERU" &amp; (ROW(33:33) - ROW($14:$14)) &amp; " = ∑ERIx; x: {0, …, MY" &amp; (ROW(33:33) - ROW($14:$14)) &amp; "}"</f>
        <v>ERU19 = ∑ERIx; x: {0, …, MY19}</v>
      </c>
      <c r="Q33" s="20" t="str" cm="1">
        <f t="array" ref="Q33">"PRM" &amp; (ROW(33:33) - ROW($14:$14)) &amp; " = if (YR" &amp; (ROW(33:33) - ROW($14:$14)) &amp; " ≤ EY) then (PRA0) else (PRP0)"</f>
        <v>PRM19 = if (YR19 ≤ EY) then (PRA0) else (PRP0)</v>
      </c>
      <c r="R33" s="20" t="str" cm="1">
        <f t="array" ref="R33">"PRI" &amp; (ROW(33:33) - ROW($14:$14)) &amp; " = PRM" &amp; (ROW(33:33) - ROW($14:$14)) &amp; " * C" &amp; (ROW(33:33) - ROW($14:$14))</f>
        <v>PRI19 = PRM19 * C19</v>
      </c>
      <c r="S33" s="20" t="str" cm="1">
        <f t="array" ref="S33" xml:space="preserve"> "PRU" &amp; (ROW(33:33) - ROW($14:$14)) &amp; " = ∑PRIx; x: {0, …, MY" &amp; (ROW(33:33) - ROW($14:$14)) &amp; "}"</f>
        <v>PRU19 = ∑PRIx; x: {0, …, MY19}</v>
      </c>
      <c r="T33" s="20" t="str" cm="1">
        <f t="array" ref="T33">"ORM" &amp; (ROW(33:33) - ROW($14:$14)) &amp; " = if (YR" &amp; (ROW(33:33) - ROW($14:$14)) &amp; " ≤ EY) then (ORA0) else (ORP0)"</f>
        <v>ORM19 = if (YR19 ≤ EY) then (ORA0) else (ORP0)</v>
      </c>
      <c r="U33" s="20" t="str" cm="1">
        <f t="array" ref="U33">"ORI" &amp; (ROW(33:33) - ROW($14:$14)) &amp; " = ORM" &amp; (ROW(33:33) - ROW($14:$14)) &amp; " * C" &amp; (ROW(33:33) - ROW($14:$14))</f>
        <v>ORI19 = ORM19 * C19</v>
      </c>
      <c r="V33" s="20" t="str" cm="1">
        <f t="array" ref="V33" xml:space="preserve"> "ORC" &amp; (ROW(33:33) - ROW($14:$14)) &amp; " = ∑ORIx; x: {0, …, MY" &amp; (ROW(33:33) - ROW($14:$14)) &amp; "}"</f>
        <v>ORC19 = ∑ORIx; x: {0, …, MY19}</v>
      </c>
      <c r="AA33" s="20">
        <v>2047</v>
      </c>
      <c r="AB33" s="20">
        <v>19</v>
      </c>
      <c r="AC33" s="30">
        <v>1.105</v>
      </c>
      <c r="AD33" s="30">
        <f t="shared" si="0"/>
        <v>1.105</v>
      </c>
      <c r="AE33" s="31">
        <f t="shared" si="1"/>
        <v>0.125</v>
      </c>
      <c r="AF33" s="31">
        <f t="shared" si="2"/>
        <v>0.138125</v>
      </c>
      <c r="AG33" s="31">
        <f>SUM(AF$14:AF33)</f>
        <v>4.3956249999999999</v>
      </c>
      <c r="AH33" s="31">
        <f t="shared" si="3"/>
        <v>0.02</v>
      </c>
      <c r="AI33" s="31">
        <f t="shared" si="4"/>
        <v>2.2100000000000002E-2</v>
      </c>
      <c r="AJ33" s="31">
        <f>SUM(AI$14:AI33)</f>
        <v>0.42231999999999997</v>
      </c>
      <c r="AK33" s="31">
        <f t="shared" si="5"/>
        <v>0</v>
      </c>
      <c r="AL33" s="31">
        <f t="shared" si="6"/>
        <v>0</v>
      </c>
      <c r="AM33" s="31">
        <f>SUM(AL$14:AL33)</f>
        <v>0.14049</v>
      </c>
      <c r="AN33" s="31">
        <f t="shared" si="7"/>
        <v>0.02</v>
      </c>
      <c r="AO33" s="31">
        <f t="shared" si="8"/>
        <v>2.2100000000000002E-2</v>
      </c>
      <c r="AP33" s="31">
        <f>SUM(AO$14:AO33)</f>
        <v>0.56281000000000014</v>
      </c>
      <c r="AU33" s="20">
        <v>2047</v>
      </c>
      <c r="AV33" s="20">
        <v>19</v>
      </c>
      <c r="AW33" s="30">
        <v>1.105</v>
      </c>
      <c r="AX33" s="30">
        <f t="shared" si="9"/>
        <v>1.105</v>
      </c>
      <c r="AY33" s="31">
        <f t="shared" si="10"/>
        <v>0.25</v>
      </c>
      <c r="AZ33" s="31">
        <f t="shared" si="11"/>
        <v>0.27625</v>
      </c>
      <c r="BA33" s="31">
        <f>SUM(AZ$14:AZ33)</f>
        <v>7.0289999999999999</v>
      </c>
      <c r="BB33" s="31">
        <f t="shared" si="12"/>
        <v>3.78</v>
      </c>
      <c r="BC33" s="31">
        <f t="shared" si="13"/>
        <v>4.1768999999999998</v>
      </c>
      <c r="BD33" s="31">
        <f>SUM(BC$14:BC33)</f>
        <v>79.818480000000008</v>
      </c>
      <c r="BE33" s="31">
        <f t="shared" si="14"/>
        <v>0</v>
      </c>
      <c r="BF33" s="31">
        <f t="shared" si="15"/>
        <v>0</v>
      </c>
      <c r="BG33" s="31">
        <f>SUM(BF$14:BF33)</f>
        <v>2.82</v>
      </c>
      <c r="BH33" s="31">
        <f t="shared" si="16"/>
        <v>3.78</v>
      </c>
      <c r="BI33" s="31">
        <f t="shared" si="17"/>
        <v>4.1768999999999998</v>
      </c>
      <c r="BJ33" s="31">
        <f>SUM(BI$14:BI33)</f>
        <v>82.638479999999987</v>
      </c>
      <c r="BO33" s="20">
        <v>2047</v>
      </c>
      <c r="BP33" s="20">
        <v>19</v>
      </c>
      <c r="BQ33" s="30">
        <v>1.105</v>
      </c>
      <c r="BR33" s="30">
        <f t="shared" si="18"/>
        <v>1.105</v>
      </c>
      <c r="BS33" s="31">
        <f t="shared" si="19"/>
        <v>0.5</v>
      </c>
      <c r="BT33" s="31">
        <f t="shared" si="20"/>
        <v>0.55249999999999999</v>
      </c>
      <c r="BU33" s="31">
        <f>SUM(BT$14:BT33)</f>
        <v>10.558</v>
      </c>
      <c r="BV33" s="31">
        <f t="shared" si="21"/>
        <v>16.079999999999998</v>
      </c>
      <c r="BW33" s="31">
        <f t="shared" si="22"/>
        <v>17.768399999999996</v>
      </c>
      <c r="BX33" s="31">
        <f>SUM(BW$14:BW33)</f>
        <v>339.54527999999999</v>
      </c>
      <c r="BY33" s="31">
        <f t="shared" si="23"/>
        <v>0</v>
      </c>
      <c r="BZ33" s="31">
        <f t="shared" si="24"/>
        <v>0</v>
      </c>
      <c r="CA33" s="31">
        <f>SUM(BZ$14:BZ33)</f>
        <v>0</v>
      </c>
      <c r="CB33" s="31">
        <f t="shared" si="25"/>
        <v>16.079999999999998</v>
      </c>
      <c r="CC33" s="31">
        <f t="shared" si="26"/>
        <v>17.768399999999996</v>
      </c>
      <c r="CD33" s="31">
        <f>SUM(CC$14:CC33)</f>
        <v>339.54527999999999</v>
      </c>
    </row>
    <row r="34" spans="2:82" x14ac:dyDescent="0.2">
      <c r="B34" s="55"/>
      <c r="D34" s="18" t="s">
        <v>192</v>
      </c>
      <c r="E34" s="19" t="s">
        <v>193</v>
      </c>
      <c r="G34" s="20" t="str" cm="1">
        <f t="array" ref="G34">"YR" &amp; (ROW(34:34) - ROW($14:$14)) &amp; " = " &amp; (2028 + (ROW(34:34) - ROW($14:$14)))</f>
        <v>YR20 = 2048</v>
      </c>
      <c r="H34" s="20" t="str" cm="1">
        <f t="array" ref="H34">"MY" &amp; (ROW(34:34) - ROW($14:$14)) &amp; " = " &amp; (ROW(34:34) - ROW($14:$14))</f>
        <v>MY20 = 20</v>
      </c>
      <c r="I34" s="20" t="str" cm="1">
        <f t="array" ref="I34">"CD" &amp; (ROW(34:34) - ROW($14:$14))</f>
        <v>CD20</v>
      </c>
      <c r="J34" s="20" t="str" cm="1">
        <f t="array" ref="J34">"CN" &amp; (ROW(34:34) - ROW($14:$14)) &amp; " = CD" &amp; (ROW(34:34) - ROW($14:$14)) &amp; " / CD0" &amp; IF(ROW(34:34) - ROW($14:$14) = 0, " = 1", "")</f>
        <v>CN20 = CD20 / CD0</v>
      </c>
      <c r="K34" s="20" t="str" cm="1">
        <f t="array" ref="K34">"IRM" &amp; (ROW(34:34) - ROW($14:$14)) &amp; " = if (YR" &amp; (ROW(34:34) - ROW($14:$14)) &amp; " ≤ EY) then (IRA0) else (IRP0)"</f>
        <v>IRM20 = if (YR20 ≤ EY) then (IRA0) else (IRP0)</v>
      </c>
      <c r="L34" s="20" t="str" cm="1">
        <f t="array" ref="L34">"IRI" &amp; (ROW(34:34) - ROW($14:$14)) &amp; " = IRM" &amp; (ROW(34:34) - ROW($14:$14)) &amp; " * C" &amp; (ROW(34:34) - ROW($14:$14))</f>
        <v>IRI20 = IRM20 * C20</v>
      </c>
      <c r="M34" s="20" t="str" cm="1">
        <f t="array" ref="M34" xml:space="preserve"> "IRC" &amp; (ROW(34:34) - ROW($14:$14)) &amp; " = ∑IRIx; x: {0, …, MY" &amp; (ROW(34:34) - ROW($14:$14)) &amp; "}"</f>
        <v>IRC20 = ∑IRIx; x: {0, …, MY20}</v>
      </c>
      <c r="N34" s="20" t="str" cm="1">
        <f t="array" ref="N34">"ERM" &amp; (ROW(34:34) - ROW($14:$14)) &amp; " = if (YR" &amp; (ROW(34:34) - ROW($14:$14)) &amp; " ≤ EY) then (ERA0) else (ERP0)"</f>
        <v>ERM20 = if (YR20 ≤ EY) then (ERA0) else (ERP0)</v>
      </c>
      <c r="O34" s="20" t="str" cm="1">
        <f t="array" ref="O34">"ERI" &amp; (ROW(34:34) - ROW($14:$14)) &amp; " = ERM" &amp; (ROW(34:34) - ROW($14:$14)) &amp; " * C" &amp; (ROW(34:34) - ROW($14:$14))</f>
        <v>ERI20 = ERM20 * C20</v>
      </c>
      <c r="P34" s="20" t="str" cm="1">
        <f t="array" ref="P34" xml:space="preserve"> "ERU" &amp; (ROW(34:34) - ROW($14:$14)) &amp; " = ∑ERIx; x: {0, …, MY" &amp; (ROW(34:34) - ROW($14:$14)) &amp; "}"</f>
        <v>ERU20 = ∑ERIx; x: {0, …, MY20}</v>
      </c>
      <c r="Q34" s="20" t="str" cm="1">
        <f t="array" ref="Q34">"PRM" &amp; (ROW(34:34) - ROW($14:$14)) &amp; " = if (YR" &amp; (ROW(34:34) - ROW($14:$14)) &amp; " ≤ EY) then (PRA0) else (PRP0)"</f>
        <v>PRM20 = if (YR20 ≤ EY) then (PRA0) else (PRP0)</v>
      </c>
      <c r="R34" s="20" t="str" cm="1">
        <f t="array" ref="R34">"PRI" &amp; (ROW(34:34) - ROW($14:$14)) &amp; " = PRM" &amp; (ROW(34:34) - ROW($14:$14)) &amp; " * C" &amp; (ROW(34:34) - ROW($14:$14))</f>
        <v>PRI20 = PRM20 * C20</v>
      </c>
      <c r="S34" s="20" t="str" cm="1">
        <f t="array" ref="S34" xml:space="preserve"> "PRU" &amp; (ROW(34:34) - ROW($14:$14)) &amp; " = ∑PRIx; x: {0, …, MY" &amp; (ROW(34:34) - ROW($14:$14)) &amp; "}"</f>
        <v>PRU20 = ∑PRIx; x: {0, …, MY20}</v>
      </c>
      <c r="T34" s="20" t="str" cm="1">
        <f t="array" ref="T34">"ORM" &amp; (ROW(34:34) - ROW($14:$14)) &amp; " = if (YR" &amp; (ROW(34:34) - ROW($14:$14)) &amp; " ≤ EY) then (ORA0) else (ORP0)"</f>
        <v>ORM20 = if (YR20 ≤ EY) then (ORA0) else (ORP0)</v>
      </c>
      <c r="U34" s="20" t="str" cm="1">
        <f t="array" ref="U34">"ORI" &amp; (ROW(34:34) - ROW($14:$14)) &amp; " = ORM" &amp; (ROW(34:34) - ROW($14:$14)) &amp; " * C" &amp; (ROW(34:34) - ROW($14:$14))</f>
        <v>ORI20 = ORM20 * C20</v>
      </c>
      <c r="V34" s="20" t="str" cm="1">
        <f t="array" ref="V34" xml:space="preserve"> "ORC" &amp; (ROW(34:34) - ROW($14:$14)) &amp; " = ∑ORIx; x: {0, …, MY" &amp; (ROW(34:34) - ROW($14:$14)) &amp; "}"</f>
        <v>ORC20 = ∑ORIx; x: {0, …, MY20}</v>
      </c>
      <c r="X34" s="18" t="s">
        <v>205</v>
      </c>
      <c r="Y34" s="32">
        <v>7.0000000000000007E-2</v>
      </c>
      <c r="AA34" s="20">
        <v>2048</v>
      </c>
      <c r="AB34" s="20">
        <v>20</v>
      </c>
      <c r="AC34" s="30">
        <v>1.1100000000000001</v>
      </c>
      <c r="AD34" s="30">
        <f t="shared" si="0"/>
        <v>1.1100000000000001</v>
      </c>
      <c r="AE34" s="31">
        <f t="shared" si="1"/>
        <v>0.125</v>
      </c>
      <c r="AF34" s="31">
        <f t="shared" si="2"/>
        <v>0.13875000000000001</v>
      </c>
      <c r="AG34" s="31">
        <f>SUM(AF$14:AF34)</f>
        <v>4.5343749999999998</v>
      </c>
      <c r="AH34" s="31">
        <f t="shared" si="3"/>
        <v>0.02</v>
      </c>
      <c r="AI34" s="31">
        <f t="shared" si="4"/>
        <v>2.2200000000000001E-2</v>
      </c>
      <c r="AJ34" s="31">
        <f>SUM(AI$14:AI34)</f>
        <v>0.44451999999999997</v>
      </c>
      <c r="AK34" s="31">
        <f t="shared" si="5"/>
        <v>0</v>
      </c>
      <c r="AL34" s="31">
        <f t="shared" si="6"/>
        <v>0</v>
      </c>
      <c r="AM34" s="31">
        <f>SUM(AL$14:AL34)</f>
        <v>0.14049</v>
      </c>
      <c r="AN34" s="31">
        <f t="shared" si="7"/>
        <v>0.02</v>
      </c>
      <c r="AO34" s="31">
        <f t="shared" si="8"/>
        <v>2.2200000000000001E-2</v>
      </c>
      <c r="AP34" s="31">
        <f>SUM(AO$14:AO34)</f>
        <v>0.58501000000000014</v>
      </c>
      <c r="AR34" s="18" t="s">
        <v>205</v>
      </c>
      <c r="AS34" s="32">
        <v>2.82</v>
      </c>
      <c r="AU34" s="20">
        <v>2048</v>
      </c>
      <c r="AV34" s="20">
        <v>20</v>
      </c>
      <c r="AW34" s="30">
        <v>1.1100000000000001</v>
      </c>
      <c r="AX34" s="30">
        <f t="shared" si="9"/>
        <v>1.1100000000000001</v>
      </c>
      <c r="AY34" s="31">
        <f t="shared" si="10"/>
        <v>0.25</v>
      </c>
      <c r="AZ34" s="31">
        <f t="shared" si="11"/>
        <v>0.27750000000000002</v>
      </c>
      <c r="BA34" s="31">
        <f>SUM(AZ$14:AZ34)</f>
        <v>7.3064999999999998</v>
      </c>
      <c r="BB34" s="31">
        <f t="shared" si="12"/>
        <v>3.78</v>
      </c>
      <c r="BC34" s="31">
        <f t="shared" si="13"/>
        <v>4.1958000000000002</v>
      </c>
      <c r="BD34" s="31">
        <f>SUM(BC$14:BC34)</f>
        <v>84.014280000000014</v>
      </c>
      <c r="BE34" s="31">
        <f t="shared" si="14"/>
        <v>0</v>
      </c>
      <c r="BF34" s="31">
        <f t="shared" si="15"/>
        <v>0</v>
      </c>
      <c r="BG34" s="31">
        <f>SUM(BF$14:BF34)</f>
        <v>2.82</v>
      </c>
      <c r="BH34" s="31">
        <f t="shared" si="16"/>
        <v>3.78</v>
      </c>
      <c r="BI34" s="31">
        <f t="shared" si="17"/>
        <v>4.1958000000000002</v>
      </c>
      <c r="BJ34" s="31">
        <f>SUM(BI$14:BI34)</f>
        <v>86.834279999999993</v>
      </c>
      <c r="BL34" s="18" t="s">
        <v>205</v>
      </c>
      <c r="BM34" s="32">
        <v>6.51</v>
      </c>
      <c r="BO34" s="20">
        <v>2048</v>
      </c>
      <c r="BP34" s="20">
        <v>20</v>
      </c>
      <c r="BQ34" s="30">
        <v>1.1100000000000001</v>
      </c>
      <c r="BR34" s="30">
        <f t="shared" si="18"/>
        <v>1.1100000000000001</v>
      </c>
      <c r="BS34" s="31">
        <f t="shared" si="19"/>
        <v>0.5</v>
      </c>
      <c r="BT34" s="31">
        <f t="shared" si="20"/>
        <v>0.55500000000000005</v>
      </c>
      <c r="BU34" s="31">
        <f>SUM(BT$14:BT34)</f>
        <v>11.113</v>
      </c>
      <c r="BV34" s="31">
        <f t="shared" si="21"/>
        <v>16.079999999999998</v>
      </c>
      <c r="BW34" s="31">
        <f t="shared" si="22"/>
        <v>17.848800000000001</v>
      </c>
      <c r="BX34" s="31">
        <f>SUM(BW$14:BW34)</f>
        <v>357.39407999999997</v>
      </c>
      <c r="BY34" s="31">
        <f t="shared" si="23"/>
        <v>0</v>
      </c>
      <c r="BZ34" s="31">
        <f t="shared" si="24"/>
        <v>0</v>
      </c>
      <c r="CA34" s="31">
        <f>SUM(BZ$14:BZ34)</f>
        <v>0</v>
      </c>
      <c r="CB34" s="31">
        <f t="shared" si="25"/>
        <v>16.079999999999998</v>
      </c>
      <c r="CC34" s="31">
        <f t="shared" si="26"/>
        <v>17.848800000000001</v>
      </c>
      <c r="CD34" s="31">
        <f>SUM(CC$14:CC34)</f>
        <v>357.39407999999997</v>
      </c>
    </row>
    <row r="35" spans="2:82" x14ac:dyDescent="0.2">
      <c r="B35" s="56" t="s">
        <v>194</v>
      </c>
      <c r="D35" s="18" t="s">
        <v>195</v>
      </c>
      <c r="E35" s="19" t="s">
        <v>196</v>
      </c>
      <c r="G35" s="20" t="str" cm="1">
        <f t="array" ref="G35">"YR" &amp; (ROW(35:35) - ROW($14:$14)) &amp; " = " &amp; (2028 + (ROW(35:35) - ROW($14:$14)))</f>
        <v>YR21 = 2049</v>
      </c>
      <c r="H35" s="20" t="str" cm="1">
        <f t="array" ref="H35">"MY" &amp; (ROW(35:35) - ROW($14:$14)) &amp; " = " &amp; (ROW(35:35) - ROW($14:$14))</f>
        <v>MY21 = 21</v>
      </c>
      <c r="I35" s="20" t="str" cm="1">
        <f t="array" ref="I35">"CD" &amp; (ROW(35:35) - ROW($14:$14))</f>
        <v>CD21</v>
      </c>
      <c r="J35" s="20" t="str" cm="1">
        <f t="array" ref="J35">"CN" &amp; (ROW(35:35) - ROW($14:$14)) &amp; " = CD" &amp; (ROW(35:35) - ROW($14:$14)) &amp; " / CD0" &amp; IF(ROW(35:35) - ROW($14:$14) = 0, " = 1", "")</f>
        <v>CN21 = CD21 / CD0</v>
      </c>
      <c r="K35" s="20" t="str" cm="1">
        <f t="array" ref="K35">"IRM" &amp; (ROW(35:35) - ROW($14:$14)) &amp; " = if (YR" &amp; (ROW(35:35) - ROW($14:$14)) &amp; " ≤ EY) then (IRA0) else (IRP0)"</f>
        <v>IRM21 = if (YR21 ≤ EY) then (IRA0) else (IRP0)</v>
      </c>
      <c r="L35" s="20" t="str" cm="1">
        <f t="array" ref="L35">"IRI" &amp; (ROW(35:35) - ROW($14:$14)) &amp; " = IRM" &amp; (ROW(35:35) - ROW($14:$14)) &amp; " * C" &amp; (ROW(35:35) - ROW($14:$14))</f>
        <v>IRI21 = IRM21 * C21</v>
      </c>
      <c r="M35" s="20" t="str" cm="1">
        <f t="array" ref="M35" xml:space="preserve"> "IRC" &amp; (ROW(35:35) - ROW($14:$14)) &amp; " = ∑IRIx; x: {0, …, MY" &amp; (ROW(35:35) - ROW($14:$14)) &amp; "}"</f>
        <v>IRC21 = ∑IRIx; x: {0, …, MY21}</v>
      </c>
      <c r="N35" s="20" t="str" cm="1">
        <f t="array" ref="N35">"ERM" &amp; (ROW(35:35) - ROW($14:$14)) &amp; " = if (YR" &amp; (ROW(35:35) - ROW($14:$14)) &amp; " ≤ EY) then (ERA0) else (ERP0)"</f>
        <v>ERM21 = if (YR21 ≤ EY) then (ERA0) else (ERP0)</v>
      </c>
      <c r="O35" s="20" t="str" cm="1">
        <f t="array" ref="O35">"ERI" &amp; (ROW(35:35) - ROW($14:$14)) &amp; " = ERM" &amp; (ROW(35:35) - ROW($14:$14)) &amp; " * C" &amp; (ROW(35:35) - ROW($14:$14))</f>
        <v>ERI21 = ERM21 * C21</v>
      </c>
      <c r="P35" s="20" t="str" cm="1">
        <f t="array" ref="P35" xml:space="preserve"> "ERU" &amp; (ROW(35:35) - ROW($14:$14)) &amp; " = ∑ERIx; x: {0, …, MY" &amp; (ROW(35:35) - ROW($14:$14)) &amp; "}"</f>
        <v>ERU21 = ∑ERIx; x: {0, …, MY21}</v>
      </c>
      <c r="Q35" s="20" t="str" cm="1">
        <f t="array" ref="Q35">"PRM" &amp; (ROW(35:35) - ROW($14:$14)) &amp; " = if (YR" &amp; (ROW(35:35) - ROW($14:$14)) &amp; " ≤ EY) then (PRA0) else (PRP0)"</f>
        <v>PRM21 = if (YR21 ≤ EY) then (PRA0) else (PRP0)</v>
      </c>
      <c r="R35" s="20" t="str" cm="1">
        <f t="array" ref="R35">"PRI" &amp; (ROW(35:35) - ROW($14:$14)) &amp; " = PRM" &amp; (ROW(35:35) - ROW($14:$14)) &amp; " * C" &amp; (ROW(35:35) - ROW($14:$14))</f>
        <v>PRI21 = PRM21 * C21</v>
      </c>
      <c r="S35" s="20" t="str" cm="1">
        <f t="array" ref="S35" xml:space="preserve"> "PRU" &amp; (ROW(35:35) - ROW($14:$14)) &amp; " = ∑PRIx; x: {0, …, MY" &amp; (ROW(35:35) - ROW($14:$14)) &amp; "}"</f>
        <v>PRU21 = ∑PRIx; x: {0, …, MY21}</v>
      </c>
      <c r="T35" s="20" t="str" cm="1">
        <f t="array" ref="T35">"ORM" &amp; (ROW(35:35) - ROW($14:$14)) &amp; " = if (YR" &amp; (ROW(35:35) - ROW($14:$14)) &amp; " ≤ EY) then (ORA0) else (ORP0)"</f>
        <v>ORM21 = if (YR21 ≤ EY) then (ORA0) else (ORP0)</v>
      </c>
      <c r="U35" s="20" t="str" cm="1">
        <f t="array" ref="U35">"ORI" &amp; (ROW(35:35) - ROW($14:$14)) &amp; " = ORM" &amp; (ROW(35:35) - ROW($14:$14)) &amp; " * C" &amp; (ROW(35:35) - ROW($14:$14))</f>
        <v>ORI21 = ORM21 * C21</v>
      </c>
      <c r="V35" s="20" t="str" cm="1">
        <f t="array" ref="V35" xml:space="preserve"> "ORC" &amp; (ROW(35:35) - ROW($14:$14)) &amp; " = ∑ORIx; x: {0, …, MY" &amp; (ROW(35:35) - ROW($14:$14)) &amp; "}"</f>
        <v>ORC21 = ∑ORIx; x: {0, …, MY21}</v>
      </c>
      <c r="X35" s="18" t="s">
        <v>207</v>
      </c>
      <c r="Y35" s="32">
        <v>0</v>
      </c>
      <c r="AA35" s="20">
        <v>2049</v>
      </c>
      <c r="AB35" s="20">
        <v>21</v>
      </c>
      <c r="AC35" s="30">
        <v>1.115</v>
      </c>
      <c r="AD35" s="30">
        <f t="shared" si="0"/>
        <v>1.115</v>
      </c>
      <c r="AE35" s="31">
        <f t="shared" si="1"/>
        <v>0.125</v>
      </c>
      <c r="AF35" s="31">
        <f t="shared" si="2"/>
        <v>0.139375</v>
      </c>
      <c r="AG35" s="31">
        <f>SUM(AF$14:AF35)</f>
        <v>4.6737500000000001</v>
      </c>
      <c r="AH35" s="31">
        <f t="shared" si="3"/>
        <v>0.02</v>
      </c>
      <c r="AI35" s="31">
        <f t="shared" si="4"/>
        <v>2.23E-2</v>
      </c>
      <c r="AJ35" s="31">
        <f>SUM(AI$14:AI35)</f>
        <v>0.46681999999999996</v>
      </c>
      <c r="AK35" s="31">
        <f t="shared" si="5"/>
        <v>0</v>
      </c>
      <c r="AL35" s="31">
        <f t="shared" si="6"/>
        <v>0</v>
      </c>
      <c r="AM35" s="31">
        <f>SUM(AL$14:AL35)</f>
        <v>0.14049</v>
      </c>
      <c r="AN35" s="31">
        <f t="shared" si="7"/>
        <v>0.02</v>
      </c>
      <c r="AO35" s="31">
        <f t="shared" si="8"/>
        <v>2.23E-2</v>
      </c>
      <c r="AP35" s="31">
        <f>SUM(AO$14:AO35)</f>
        <v>0.60731000000000013</v>
      </c>
      <c r="AR35" s="18" t="s">
        <v>207</v>
      </c>
      <c r="AS35" s="32">
        <v>0</v>
      </c>
      <c r="AU35" s="20">
        <v>2049</v>
      </c>
      <c r="AV35" s="20">
        <v>21</v>
      </c>
      <c r="AW35" s="30">
        <v>1.115</v>
      </c>
      <c r="AX35" s="30">
        <f t="shared" si="9"/>
        <v>1.115</v>
      </c>
      <c r="AY35" s="31">
        <f t="shared" si="10"/>
        <v>0.25</v>
      </c>
      <c r="AZ35" s="31">
        <f t="shared" si="11"/>
        <v>0.27875</v>
      </c>
      <c r="BA35" s="31">
        <f>SUM(AZ$14:AZ35)</f>
        <v>7.5852499999999994</v>
      </c>
      <c r="BB35" s="31">
        <f t="shared" si="12"/>
        <v>3.78</v>
      </c>
      <c r="BC35" s="31">
        <f t="shared" si="13"/>
        <v>4.2146999999999997</v>
      </c>
      <c r="BD35" s="31">
        <f>SUM(BC$14:BC35)</f>
        <v>88.228980000000007</v>
      </c>
      <c r="BE35" s="31">
        <f t="shared" si="14"/>
        <v>0</v>
      </c>
      <c r="BF35" s="31">
        <f t="shared" si="15"/>
        <v>0</v>
      </c>
      <c r="BG35" s="31">
        <f>SUM(BF$14:BF35)</f>
        <v>2.82</v>
      </c>
      <c r="BH35" s="31">
        <f t="shared" si="16"/>
        <v>3.78</v>
      </c>
      <c r="BI35" s="31">
        <f t="shared" si="17"/>
        <v>4.2146999999999997</v>
      </c>
      <c r="BJ35" s="31">
        <f>SUM(BI$14:BI35)</f>
        <v>91.048979999999986</v>
      </c>
      <c r="BL35" s="18" t="s">
        <v>207</v>
      </c>
      <c r="BM35" s="32">
        <v>0</v>
      </c>
      <c r="BO35" s="20">
        <v>2049</v>
      </c>
      <c r="BP35" s="20">
        <v>21</v>
      </c>
      <c r="BQ35" s="30">
        <v>1.115</v>
      </c>
      <c r="BR35" s="30">
        <f t="shared" si="18"/>
        <v>1.115</v>
      </c>
      <c r="BS35" s="31">
        <f t="shared" si="19"/>
        <v>0.5</v>
      </c>
      <c r="BT35" s="31">
        <f t="shared" si="20"/>
        <v>0.5575</v>
      </c>
      <c r="BU35" s="31">
        <f>SUM(BT$14:BT35)</f>
        <v>11.670499999999999</v>
      </c>
      <c r="BV35" s="31">
        <f t="shared" si="21"/>
        <v>16.079999999999998</v>
      </c>
      <c r="BW35" s="31">
        <f t="shared" si="22"/>
        <v>17.929199999999998</v>
      </c>
      <c r="BX35" s="31">
        <f>SUM(BW$14:BW35)</f>
        <v>375.32327999999995</v>
      </c>
      <c r="BY35" s="31">
        <f t="shared" si="23"/>
        <v>0</v>
      </c>
      <c r="BZ35" s="31">
        <f t="shared" si="24"/>
        <v>0</v>
      </c>
      <c r="CA35" s="31">
        <f>SUM(BZ$14:BZ35)</f>
        <v>0</v>
      </c>
      <c r="CB35" s="31">
        <f t="shared" si="25"/>
        <v>16.079999999999998</v>
      </c>
      <c r="CC35" s="31">
        <f t="shared" si="26"/>
        <v>17.929199999999998</v>
      </c>
      <c r="CD35" s="31">
        <f>SUM(CC$14:CC35)</f>
        <v>375.32327999999995</v>
      </c>
    </row>
    <row r="36" spans="2:82" x14ac:dyDescent="0.2">
      <c r="B36" s="56"/>
      <c r="D36" s="18" t="s">
        <v>197</v>
      </c>
      <c r="E36" s="19" t="s">
        <v>198</v>
      </c>
      <c r="G36" s="20" t="str" cm="1">
        <f t="array" ref="G36">"YR" &amp; (ROW(36:36) - ROW($14:$14)) &amp; " = " &amp; (2028 + (ROW(36:36) - ROW($14:$14)))</f>
        <v>YR22 = 2050</v>
      </c>
      <c r="H36" s="20" t="str" cm="1">
        <f t="array" ref="H36">"MY" &amp; (ROW(36:36) - ROW($14:$14)) &amp; " = " &amp; (ROW(36:36) - ROW($14:$14))</f>
        <v>MY22 = 22</v>
      </c>
      <c r="I36" s="20" t="str" cm="1">
        <f t="array" ref="I36">"CD" &amp; (ROW(36:36) - ROW($14:$14))</f>
        <v>CD22</v>
      </c>
      <c r="J36" s="20" t="str" cm="1">
        <f t="array" ref="J36">"CN" &amp; (ROW(36:36) - ROW($14:$14)) &amp; " = CD" &amp; (ROW(36:36) - ROW($14:$14)) &amp; " / CD0" &amp; IF(ROW(36:36) - ROW($14:$14) = 0, " = 1", "")</f>
        <v>CN22 = CD22 / CD0</v>
      </c>
      <c r="K36" s="20" t="str" cm="1">
        <f t="array" ref="K36">"IRM" &amp; (ROW(36:36) - ROW($14:$14)) &amp; " = if (YR" &amp; (ROW(36:36) - ROW($14:$14)) &amp; " ≤ EY) then (IRA0) else (IRP0)"</f>
        <v>IRM22 = if (YR22 ≤ EY) then (IRA0) else (IRP0)</v>
      </c>
      <c r="L36" s="20" t="str" cm="1">
        <f t="array" ref="L36">"IRI" &amp; (ROW(36:36) - ROW($14:$14)) &amp; " = IRM" &amp; (ROW(36:36) - ROW($14:$14)) &amp; " * C" &amp; (ROW(36:36) - ROW($14:$14))</f>
        <v>IRI22 = IRM22 * C22</v>
      </c>
      <c r="M36" s="20" t="str" cm="1">
        <f t="array" ref="M36" xml:space="preserve"> "IRC" &amp; (ROW(36:36) - ROW($14:$14)) &amp; " = ∑IRIx; x: {0, …, MY" &amp; (ROW(36:36) - ROW($14:$14)) &amp; "}"</f>
        <v>IRC22 = ∑IRIx; x: {0, …, MY22}</v>
      </c>
      <c r="N36" s="20" t="str" cm="1">
        <f t="array" ref="N36">"ERM" &amp; (ROW(36:36) - ROW($14:$14)) &amp; " = if (YR" &amp; (ROW(36:36) - ROW($14:$14)) &amp; " ≤ EY) then (ERA0) else (ERP0)"</f>
        <v>ERM22 = if (YR22 ≤ EY) then (ERA0) else (ERP0)</v>
      </c>
      <c r="O36" s="20" t="str" cm="1">
        <f t="array" ref="O36">"ERI" &amp; (ROW(36:36) - ROW($14:$14)) &amp; " = ERM" &amp; (ROW(36:36) - ROW($14:$14)) &amp; " * C" &amp; (ROW(36:36) - ROW($14:$14))</f>
        <v>ERI22 = ERM22 * C22</v>
      </c>
      <c r="P36" s="20" t="str" cm="1">
        <f t="array" ref="P36" xml:space="preserve"> "ERU" &amp; (ROW(36:36) - ROW($14:$14)) &amp; " = ∑ERIx; x: {0, …, MY" &amp; (ROW(36:36) - ROW($14:$14)) &amp; "}"</f>
        <v>ERU22 = ∑ERIx; x: {0, …, MY22}</v>
      </c>
      <c r="Q36" s="20" t="str" cm="1">
        <f t="array" ref="Q36">"PRM" &amp; (ROW(36:36) - ROW($14:$14)) &amp; " = if (YR" &amp; (ROW(36:36) - ROW($14:$14)) &amp; " ≤ EY) then (PRA0) else (PRP0)"</f>
        <v>PRM22 = if (YR22 ≤ EY) then (PRA0) else (PRP0)</v>
      </c>
      <c r="R36" s="20" t="str" cm="1">
        <f t="array" ref="R36">"PRI" &amp; (ROW(36:36) - ROW($14:$14)) &amp; " = PRM" &amp; (ROW(36:36) - ROW($14:$14)) &amp; " * C" &amp; (ROW(36:36) - ROW($14:$14))</f>
        <v>PRI22 = PRM22 * C22</v>
      </c>
      <c r="S36" s="20" t="str" cm="1">
        <f t="array" ref="S36" xml:space="preserve"> "PRU" &amp; (ROW(36:36) - ROW($14:$14)) &amp; " = ∑PRIx; x: {0, …, MY" &amp; (ROW(36:36) - ROW($14:$14)) &amp; "}"</f>
        <v>PRU22 = ∑PRIx; x: {0, …, MY22}</v>
      </c>
      <c r="T36" s="20" t="str" cm="1">
        <f t="array" ref="T36">"ORM" &amp; (ROW(36:36) - ROW($14:$14)) &amp; " = if (YR" &amp; (ROW(36:36) - ROW($14:$14)) &amp; " ≤ EY) then (ORA0) else (ORP0)"</f>
        <v>ORM22 = if (YR22 ≤ EY) then (ORA0) else (ORP0)</v>
      </c>
      <c r="U36" s="20" t="str" cm="1">
        <f t="array" ref="U36">"ORI" &amp; (ROW(36:36) - ROW($14:$14)) &amp; " = ORM" &amp; (ROW(36:36) - ROW($14:$14)) &amp; " * C" &amp; (ROW(36:36) - ROW($14:$14))</f>
        <v>ORI22 = ORM22 * C22</v>
      </c>
      <c r="V36" s="20" t="str" cm="1">
        <f t="array" ref="V36" xml:space="preserve"> "ORC" &amp; (ROW(36:36) - ROW($14:$14)) &amp; " = ∑ORIx; x: {0, …, MY" &amp; (ROW(36:36) - ROW($14:$14)) &amp; "}"</f>
        <v>ORC22 = ∑ORIx; x: {0, …, MY22}</v>
      </c>
      <c r="AA36" s="20">
        <v>2050</v>
      </c>
      <c r="AB36" s="20">
        <v>22</v>
      </c>
      <c r="AC36" s="30">
        <v>1.1200000000000001</v>
      </c>
      <c r="AD36" s="30">
        <f t="shared" si="0"/>
        <v>1.1200000000000001</v>
      </c>
      <c r="AE36" s="31">
        <f t="shared" si="1"/>
        <v>0.125</v>
      </c>
      <c r="AF36" s="31">
        <f t="shared" si="2"/>
        <v>0.14000000000000001</v>
      </c>
      <c r="AG36" s="31">
        <f>SUM(AF$14:AF36)</f>
        <v>4.8137499999999998</v>
      </c>
      <c r="AH36" s="31">
        <f t="shared" si="3"/>
        <v>0.02</v>
      </c>
      <c r="AI36" s="31">
        <f t="shared" si="4"/>
        <v>2.2400000000000003E-2</v>
      </c>
      <c r="AJ36" s="31">
        <f>SUM(AI$14:AI36)</f>
        <v>0.48921999999999999</v>
      </c>
      <c r="AK36" s="31">
        <f t="shared" si="5"/>
        <v>0</v>
      </c>
      <c r="AL36" s="31">
        <f t="shared" si="6"/>
        <v>0</v>
      </c>
      <c r="AM36" s="31">
        <f>SUM(AL$14:AL36)</f>
        <v>0.14049</v>
      </c>
      <c r="AN36" s="31">
        <f t="shared" si="7"/>
        <v>0.02</v>
      </c>
      <c r="AO36" s="31">
        <f t="shared" si="8"/>
        <v>2.2400000000000003E-2</v>
      </c>
      <c r="AP36" s="31">
        <f>SUM(AO$14:AO36)</f>
        <v>0.6297100000000001</v>
      </c>
      <c r="AU36" s="20">
        <v>2050</v>
      </c>
      <c r="AV36" s="20">
        <v>22</v>
      </c>
      <c r="AW36" s="30">
        <v>1.1200000000000001</v>
      </c>
      <c r="AX36" s="30">
        <f t="shared" si="9"/>
        <v>1.1200000000000001</v>
      </c>
      <c r="AY36" s="31">
        <f t="shared" si="10"/>
        <v>0.25</v>
      </c>
      <c r="AZ36" s="31">
        <f t="shared" si="11"/>
        <v>0.28000000000000003</v>
      </c>
      <c r="BA36" s="31">
        <f>SUM(AZ$14:AZ36)</f>
        <v>7.8652499999999996</v>
      </c>
      <c r="BB36" s="31">
        <f t="shared" si="12"/>
        <v>3.78</v>
      </c>
      <c r="BC36" s="31">
        <f t="shared" si="13"/>
        <v>4.2336</v>
      </c>
      <c r="BD36" s="31">
        <f>SUM(BC$14:BC36)</f>
        <v>92.462580000000003</v>
      </c>
      <c r="BE36" s="31">
        <f t="shared" si="14"/>
        <v>0</v>
      </c>
      <c r="BF36" s="31">
        <f t="shared" si="15"/>
        <v>0</v>
      </c>
      <c r="BG36" s="31">
        <f>SUM(BF$14:BF36)</f>
        <v>2.82</v>
      </c>
      <c r="BH36" s="31">
        <f t="shared" si="16"/>
        <v>3.78</v>
      </c>
      <c r="BI36" s="31">
        <f t="shared" si="17"/>
        <v>4.2336</v>
      </c>
      <c r="BJ36" s="31">
        <f>SUM(BI$14:BI36)</f>
        <v>95.282579999999982</v>
      </c>
      <c r="BO36" s="20">
        <v>2050</v>
      </c>
      <c r="BP36" s="20">
        <v>22</v>
      </c>
      <c r="BQ36" s="30">
        <v>1.1200000000000001</v>
      </c>
      <c r="BR36" s="30">
        <f t="shared" si="18"/>
        <v>1.1200000000000001</v>
      </c>
      <c r="BS36" s="31">
        <f t="shared" si="19"/>
        <v>0.5</v>
      </c>
      <c r="BT36" s="31">
        <f t="shared" si="20"/>
        <v>0.56000000000000005</v>
      </c>
      <c r="BU36" s="31">
        <f>SUM(BT$14:BT36)</f>
        <v>12.230499999999999</v>
      </c>
      <c r="BV36" s="31">
        <f t="shared" si="21"/>
        <v>16.079999999999998</v>
      </c>
      <c r="BW36" s="31">
        <f t="shared" si="22"/>
        <v>18.009599999999999</v>
      </c>
      <c r="BX36" s="31">
        <f>SUM(BW$14:BW36)</f>
        <v>393.33287999999993</v>
      </c>
      <c r="BY36" s="31">
        <f t="shared" si="23"/>
        <v>0</v>
      </c>
      <c r="BZ36" s="31">
        <f t="shared" si="24"/>
        <v>0</v>
      </c>
      <c r="CA36" s="31">
        <f>SUM(BZ$14:BZ36)</f>
        <v>0</v>
      </c>
      <c r="CB36" s="31">
        <f t="shared" si="25"/>
        <v>16.079999999999998</v>
      </c>
      <c r="CC36" s="31">
        <f t="shared" si="26"/>
        <v>18.009599999999999</v>
      </c>
      <c r="CD36" s="31">
        <f>SUM(CC$14:CC36)</f>
        <v>393.33287999999993</v>
      </c>
    </row>
    <row r="37" spans="2:82" x14ac:dyDescent="0.2">
      <c r="B37" s="56"/>
      <c r="D37" s="18" t="s">
        <v>199</v>
      </c>
      <c r="E37" s="19" t="s">
        <v>200</v>
      </c>
      <c r="G37" s="20" t="str" cm="1">
        <f t="array" ref="G37">"YR" &amp; (ROW(37:37) - ROW($14:$14)) &amp; " = " &amp; (2028 + (ROW(37:37) - ROW($14:$14)))</f>
        <v>YR23 = 2051</v>
      </c>
      <c r="H37" s="20" t="str" cm="1">
        <f t="array" ref="H37">"MY" &amp; (ROW(37:37) - ROW($14:$14)) &amp; " = " &amp; (ROW(37:37) - ROW($14:$14))</f>
        <v>MY23 = 23</v>
      </c>
      <c r="I37" s="20" t="str" cm="1">
        <f t="array" ref="I37">"CD" &amp; (ROW(37:37) - ROW($14:$14))</f>
        <v>CD23</v>
      </c>
      <c r="J37" s="20" t="str" cm="1">
        <f t="array" ref="J37">"CN" &amp; (ROW(37:37) - ROW($14:$14)) &amp; " = CD" &amp; (ROW(37:37) - ROW($14:$14)) &amp; " / CD0" &amp; IF(ROW(37:37) - ROW($14:$14) = 0, " = 1", "")</f>
        <v>CN23 = CD23 / CD0</v>
      </c>
      <c r="K37" s="20" t="str" cm="1">
        <f t="array" ref="K37">"IRM" &amp; (ROW(37:37) - ROW($14:$14)) &amp; " = if (YR" &amp; (ROW(37:37) - ROW($14:$14)) &amp; " ≤ EY) then (IRA0) else (IRP0)"</f>
        <v>IRM23 = if (YR23 ≤ EY) then (IRA0) else (IRP0)</v>
      </c>
      <c r="L37" s="20" t="str" cm="1">
        <f t="array" ref="L37">"IRI" &amp; (ROW(37:37) - ROW($14:$14)) &amp; " = IRM" &amp; (ROW(37:37) - ROW($14:$14)) &amp; " * C" &amp; (ROW(37:37) - ROW($14:$14))</f>
        <v>IRI23 = IRM23 * C23</v>
      </c>
      <c r="M37" s="20" t="str" cm="1">
        <f t="array" ref="M37" xml:space="preserve"> "IRC" &amp; (ROW(37:37) - ROW($14:$14)) &amp; " = ∑IRIx; x: {0, …, MY" &amp; (ROW(37:37) - ROW($14:$14)) &amp; "}"</f>
        <v>IRC23 = ∑IRIx; x: {0, …, MY23}</v>
      </c>
      <c r="N37" s="20" t="str" cm="1">
        <f t="array" ref="N37">"ERM" &amp; (ROW(37:37) - ROW($14:$14)) &amp; " = if (YR" &amp; (ROW(37:37) - ROW($14:$14)) &amp; " ≤ EY) then (ERA0) else (ERP0)"</f>
        <v>ERM23 = if (YR23 ≤ EY) then (ERA0) else (ERP0)</v>
      </c>
      <c r="O37" s="20" t="str" cm="1">
        <f t="array" ref="O37">"ERI" &amp; (ROW(37:37) - ROW($14:$14)) &amp; " = ERM" &amp; (ROW(37:37) - ROW($14:$14)) &amp; " * C" &amp; (ROW(37:37) - ROW($14:$14))</f>
        <v>ERI23 = ERM23 * C23</v>
      </c>
      <c r="P37" s="20" t="str" cm="1">
        <f t="array" ref="P37" xml:space="preserve"> "ERU" &amp; (ROW(37:37) - ROW($14:$14)) &amp; " = ∑ERIx; x: {0, …, MY" &amp; (ROW(37:37) - ROW($14:$14)) &amp; "}"</f>
        <v>ERU23 = ∑ERIx; x: {0, …, MY23}</v>
      </c>
      <c r="Q37" s="20" t="str" cm="1">
        <f t="array" ref="Q37">"PRM" &amp; (ROW(37:37) - ROW($14:$14)) &amp; " = if (YR" &amp; (ROW(37:37) - ROW($14:$14)) &amp; " ≤ EY) then (PRA0) else (PRP0)"</f>
        <v>PRM23 = if (YR23 ≤ EY) then (PRA0) else (PRP0)</v>
      </c>
      <c r="R37" s="20" t="str" cm="1">
        <f t="array" ref="R37">"PRI" &amp; (ROW(37:37) - ROW($14:$14)) &amp; " = PRM" &amp; (ROW(37:37) - ROW($14:$14)) &amp; " * C" &amp; (ROW(37:37) - ROW($14:$14))</f>
        <v>PRI23 = PRM23 * C23</v>
      </c>
      <c r="S37" s="20" t="str" cm="1">
        <f t="array" ref="S37" xml:space="preserve"> "PRU" &amp; (ROW(37:37) - ROW($14:$14)) &amp; " = ∑PRIx; x: {0, …, MY" &amp; (ROW(37:37) - ROW($14:$14)) &amp; "}"</f>
        <v>PRU23 = ∑PRIx; x: {0, …, MY23}</v>
      </c>
      <c r="T37" s="20" t="str" cm="1">
        <f t="array" ref="T37">"ORM" &amp; (ROW(37:37) - ROW($14:$14)) &amp; " = if (YR" &amp; (ROW(37:37) - ROW($14:$14)) &amp; " ≤ EY) then (ORA0) else (ORP0)"</f>
        <v>ORM23 = if (YR23 ≤ EY) then (ORA0) else (ORP0)</v>
      </c>
      <c r="U37" s="20" t="str" cm="1">
        <f t="array" ref="U37">"ORI" &amp; (ROW(37:37) - ROW($14:$14)) &amp; " = ORM" &amp; (ROW(37:37) - ROW($14:$14)) &amp; " * C" &amp; (ROW(37:37) - ROW($14:$14))</f>
        <v>ORI23 = ORM23 * C23</v>
      </c>
      <c r="V37" s="20" t="str" cm="1">
        <f t="array" ref="V37" xml:space="preserve"> "ORC" &amp; (ROW(37:37) - ROW($14:$14)) &amp; " = ∑ORIx; x: {0, …, MY" &amp; (ROW(37:37) - ROW($14:$14)) &amp; "}"</f>
        <v>ORC23 = ∑ORIx; x: {0, …, MY23}</v>
      </c>
      <c r="AA37" s="20">
        <v>2051</v>
      </c>
      <c r="AB37" s="20">
        <v>23</v>
      </c>
      <c r="AC37" s="30">
        <v>1.125</v>
      </c>
      <c r="AD37" s="30">
        <f t="shared" si="0"/>
        <v>1.125</v>
      </c>
      <c r="AE37" s="31">
        <f t="shared" si="1"/>
        <v>0.125</v>
      </c>
      <c r="AF37" s="31">
        <f t="shared" si="2"/>
        <v>0.140625</v>
      </c>
      <c r="AG37" s="31">
        <f>SUM(AF$14:AF37)</f>
        <v>4.9543749999999998</v>
      </c>
      <c r="AH37" s="31">
        <f t="shared" si="3"/>
        <v>0.02</v>
      </c>
      <c r="AI37" s="31">
        <f t="shared" si="4"/>
        <v>2.2499999999999999E-2</v>
      </c>
      <c r="AJ37" s="31">
        <f>SUM(AI$14:AI37)</f>
        <v>0.51171999999999995</v>
      </c>
      <c r="AK37" s="31">
        <f t="shared" si="5"/>
        <v>0</v>
      </c>
      <c r="AL37" s="31">
        <f t="shared" si="6"/>
        <v>0</v>
      </c>
      <c r="AM37" s="31">
        <f>SUM(AL$14:AL37)</f>
        <v>0.14049</v>
      </c>
      <c r="AN37" s="31">
        <f t="shared" si="7"/>
        <v>0.02</v>
      </c>
      <c r="AO37" s="31">
        <f t="shared" si="8"/>
        <v>2.2499999999999999E-2</v>
      </c>
      <c r="AP37" s="31">
        <f>SUM(AO$14:AO37)</f>
        <v>0.65221000000000007</v>
      </c>
      <c r="AU37" s="20">
        <v>2051</v>
      </c>
      <c r="AV37" s="20">
        <v>23</v>
      </c>
      <c r="AW37" s="30">
        <v>1.125</v>
      </c>
      <c r="AX37" s="30">
        <f t="shared" si="9"/>
        <v>1.125</v>
      </c>
      <c r="AY37" s="31">
        <f t="shared" si="10"/>
        <v>0.25</v>
      </c>
      <c r="AZ37" s="31">
        <f t="shared" si="11"/>
        <v>0.28125</v>
      </c>
      <c r="BA37" s="31">
        <f>SUM(AZ$14:AZ37)</f>
        <v>8.1464999999999996</v>
      </c>
      <c r="BB37" s="31">
        <f t="shared" si="12"/>
        <v>3.78</v>
      </c>
      <c r="BC37" s="31">
        <f t="shared" si="13"/>
        <v>4.2524999999999995</v>
      </c>
      <c r="BD37" s="31">
        <f>SUM(BC$14:BC37)</f>
        <v>96.71508</v>
      </c>
      <c r="BE37" s="31">
        <f t="shared" si="14"/>
        <v>0</v>
      </c>
      <c r="BF37" s="31">
        <f t="shared" si="15"/>
        <v>0</v>
      </c>
      <c r="BG37" s="31">
        <f>SUM(BF$14:BF37)</f>
        <v>2.82</v>
      </c>
      <c r="BH37" s="31">
        <f t="shared" si="16"/>
        <v>3.78</v>
      </c>
      <c r="BI37" s="31">
        <f t="shared" si="17"/>
        <v>4.2524999999999995</v>
      </c>
      <c r="BJ37" s="31">
        <f>SUM(BI$14:BI37)</f>
        <v>99.535079999999979</v>
      </c>
      <c r="BO37" s="20">
        <v>2051</v>
      </c>
      <c r="BP37" s="20">
        <v>23</v>
      </c>
      <c r="BQ37" s="30">
        <v>1.125</v>
      </c>
      <c r="BR37" s="30">
        <f t="shared" si="18"/>
        <v>1.125</v>
      </c>
      <c r="BS37" s="31">
        <f t="shared" si="19"/>
        <v>0.5</v>
      </c>
      <c r="BT37" s="31">
        <f t="shared" si="20"/>
        <v>0.5625</v>
      </c>
      <c r="BU37" s="31">
        <f>SUM(BT$14:BT37)</f>
        <v>12.792999999999999</v>
      </c>
      <c r="BV37" s="31">
        <f t="shared" si="21"/>
        <v>16.079999999999998</v>
      </c>
      <c r="BW37" s="31">
        <f t="shared" si="22"/>
        <v>18.089999999999996</v>
      </c>
      <c r="BX37" s="31">
        <f>SUM(BW$14:BW37)</f>
        <v>411.42287999999991</v>
      </c>
      <c r="BY37" s="31">
        <f t="shared" si="23"/>
        <v>0</v>
      </c>
      <c r="BZ37" s="31">
        <f t="shared" si="24"/>
        <v>0</v>
      </c>
      <c r="CA37" s="31">
        <f>SUM(BZ$14:BZ37)</f>
        <v>0</v>
      </c>
      <c r="CB37" s="31">
        <f t="shared" si="25"/>
        <v>16.079999999999998</v>
      </c>
      <c r="CC37" s="31">
        <f t="shared" si="26"/>
        <v>18.089999999999996</v>
      </c>
      <c r="CD37" s="31">
        <f>SUM(CC$14:CC37)</f>
        <v>411.42287999999991</v>
      </c>
    </row>
    <row r="38" spans="2:82" x14ac:dyDescent="0.2">
      <c r="B38" s="56"/>
      <c r="D38" s="18" t="s">
        <v>201</v>
      </c>
      <c r="E38" s="19" t="s">
        <v>202</v>
      </c>
      <c r="G38" s="20" t="str" cm="1">
        <f t="array" ref="G38">"YR" &amp; (ROW(38:38) - ROW($14:$14)) &amp; " = " &amp; (2028 + (ROW(38:38) - ROW($14:$14)))</f>
        <v>YR24 = 2052</v>
      </c>
      <c r="H38" s="20" t="str" cm="1">
        <f t="array" ref="H38">"MY" &amp; (ROW(38:38) - ROW($14:$14)) &amp; " = " &amp; (ROW(38:38) - ROW($14:$14))</f>
        <v>MY24 = 24</v>
      </c>
      <c r="I38" s="20" t="str" cm="1">
        <f t="array" ref="I38">"CD" &amp; (ROW(38:38) - ROW($14:$14))</f>
        <v>CD24</v>
      </c>
      <c r="J38" s="20" t="str" cm="1">
        <f t="array" ref="J38">"CN" &amp; (ROW(38:38) - ROW($14:$14)) &amp; " = CD" &amp; (ROW(38:38) - ROW($14:$14)) &amp; " / CD0" &amp; IF(ROW(38:38) - ROW($14:$14) = 0, " = 1", "")</f>
        <v>CN24 = CD24 / CD0</v>
      </c>
      <c r="K38" s="20" t="str" cm="1">
        <f t="array" ref="K38">"IRM" &amp; (ROW(38:38) - ROW($14:$14)) &amp; " = if (YR" &amp; (ROW(38:38) - ROW($14:$14)) &amp; " ≤ EY) then (IRA0) else (IRP0)"</f>
        <v>IRM24 = if (YR24 ≤ EY) then (IRA0) else (IRP0)</v>
      </c>
      <c r="L38" s="20" t="str" cm="1">
        <f t="array" ref="L38">"IRI" &amp; (ROW(38:38) - ROW($14:$14)) &amp; " = IRM" &amp; (ROW(38:38) - ROW($14:$14)) &amp; " * C" &amp; (ROW(38:38) - ROW($14:$14))</f>
        <v>IRI24 = IRM24 * C24</v>
      </c>
      <c r="M38" s="20" t="str" cm="1">
        <f t="array" ref="M38" xml:space="preserve"> "IRC" &amp; (ROW(38:38) - ROW($14:$14)) &amp; " = ∑IRIx; x: {0, …, MY" &amp; (ROW(38:38) - ROW($14:$14)) &amp; "}"</f>
        <v>IRC24 = ∑IRIx; x: {0, …, MY24}</v>
      </c>
      <c r="N38" s="20" t="str" cm="1">
        <f t="array" ref="N38">"ERM" &amp; (ROW(38:38) - ROW($14:$14)) &amp; " = if (YR" &amp; (ROW(38:38) - ROW($14:$14)) &amp; " ≤ EY) then (ERA0) else (ERP0)"</f>
        <v>ERM24 = if (YR24 ≤ EY) then (ERA0) else (ERP0)</v>
      </c>
      <c r="O38" s="20" t="str" cm="1">
        <f t="array" ref="O38">"ERI" &amp; (ROW(38:38) - ROW($14:$14)) &amp; " = ERM" &amp; (ROW(38:38) - ROW($14:$14)) &amp; " * C" &amp; (ROW(38:38) - ROW($14:$14))</f>
        <v>ERI24 = ERM24 * C24</v>
      </c>
      <c r="P38" s="20" t="str" cm="1">
        <f t="array" ref="P38" xml:space="preserve"> "ERU" &amp; (ROW(38:38) - ROW($14:$14)) &amp; " = ∑ERIx; x: {0, …, MY" &amp; (ROW(38:38) - ROW($14:$14)) &amp; "}"</f>
        <v>ERU24 = ∑ERIx; x: {0, …, MY24}</v>
      </c>
      <c r="Q38" s="20" t="str" cm="1">
        <f t="array" ref="Q38">"PRM" &amp; (ROW(38:38) - ROW($14:$14)) &amp; " = if (YR" &amp; (ROW(38:38) - ROW($14:$14)) &amp; " ≤ EY) then (PRA0) else (PRP0)"</f>
        <v>PRM24 = if (YR24 ≤ EY) then (PRA0) else (PRP0)</v>
      </c>
      <c r="R38" s="20" t="str" cm="1">
        <f t="array" ref="R38">"PRI" &amp; (ROW(38:38) - ROW($14:$14)) &amp; " = PRM" &amp; (ROW(38:38) - ROW($14:$14)) &amp; " * C" &amp; (ROW(38:38) - ROW($14:$14))</f>
        <v>PRI24 = PRM24 * C24</v>
      </c>
      <c r="S38" s="20" t="str" cm="1">
        <f t="array" ref="S38" xml:space="preserve"> "PRU" &amp; (ROW(38:38) - ROW($14:$14)) &amp; " = ∑PRIx; x: {0, …, MY" &amp; (ROW(38:38) - ROW($14:$14)) &amp; "}"</f>
        <v>PRU24 = ∑PRIx; x: {0, …, MY24}</v>
      </c>
      <c r="T38" s="20" t="str" cm="1">
        <f t="array" ref="T38">"ORM" &amp; (ROW(38:38) - ROW($14:$14)) &amp; " = if (YR" &amp; (ROW(38:38) - ROW($14:$14)) &amp; " ≤ EY) then (ORA0) else (ORP0)"</f>
        <v>ORM24 = if (YR24 ≤ EY) then (ORA0) else (ORP0)</v>
      </c>
      <c r="U38" s="20" t="str" cm="1">
        <f t="array" ref="U38">"ORI" &amp; (ROW(38:38) - ROW($14:$14)) &amp; " = ORM" &amp; (ROW(38:38) - ROW($14:$14)) &amp; " * C" &amp; (ROW(38:38) - ROW($14:$14))</f>
        <v>ORI24 = ORM24 * C24</v>
      </c>
      <c r="V38" s="20" t="str" cm="1">
        <f t="array" ref="V38" xml:space="preserve"> "ORC" &amp; (ROW(38:38) - ROW($14:$14)) &amp; " = ∑ORIx; x: {0, …, MY" &amp; (ROW(38:38) - ROW($14:$14)) &amp; "}"</f>
        <v>ORC24 = ∑ORIx; x: {0, …, MY24}</v>
      </c>
      <c r="AA38" s="20">
        <v>2052</v>
      </c>
      <c r="AB38" s="20">
        <v>24</v>
      </c>
      <c r="AC38" s="30">
        <v>1.1299999999999999</v>
      </c>
      <c r="AD38" s="30">
        <f t="shared" si="0"/>
        <v>1.1299999999999999</v>
      </c>
      <c r="AE38" s="31">
        <f t="shared" si="1"/>
        <v>0.125</v>
      </c>
      <c r="AF38" s="31">
        <f t="shared" si="2"/>
        <v>0.14124999999999999</v>
      </c>
      <c r="AG38" s="31">
        <f>SUM(AF$14:AF38)</f>
        <v>5.0956250000000001</v>
      </c>
      <c r="AH38" s="31">
        <f t="shared" si="3"/>
        <v>0.02</v>
      </c>
      <c r="AI38" s="31">
        <f t="shared" si="4"/>
        <v>2.2599999999999999E-2</v>
      </c>
      <c r="AJ38" s="31">
        <f>SUM(AI$14:AI38)</f>
        <v>0.53431999999999991</v>
      </c>
      <c r="AK38" s="31">
        <f t="shared" si="5"/>
        <v>0</v>
      </c>
      <c r="AL38" s="31">
        <f t="shared" si="6"/>
        <v>0</v>
      </c>
      <c r="AM38" s="31">
        <f>SUM(AL$14:AL38)</f>
        <v>0.14049</v>
      </c>
      <c r="AN38" s="31">
        <f t="shared" si="7"/>
        <v>0.02</v>
      </c>
      <c r="AO38" s="31">
        <f t="shared" si="8"/>
        <v>2.2599999999999999E-2</v>
      </c>
      <c r="AP38" s="31">
        <f>SUM(AO$14:AO38)</f>
        <v>0.67481000000000002</v>
      </c>
      <c r="AU38" s="20">
        <v>2052</v>
      </c>
      <c r="AV38" s="20">
        <v>24</v>
      </c>
      <c r="AW38" s="30">
        <v>1.1299999999999999</v>
      </c>
      <c r="AX38" s="30">
        <f t="shared" si="9"/>
        <v>1.1299999999999999</v>
      </c>
      <c r="AY38" s="31">
        <f t="shared" si="10"/>
        <v>0.25</v>
      </c>
      <c r="AZ38" s="31">
        <f t="shared" si="11"/>
        <v>0.28249999999999997</v>
      </c>
      <c r="BA38" s="31">
        <f>SUM(AZ$14:AZ38)</f>
        <v>8.4290000000000003</v>
      </c>
      <c r="BB38" s="31">
        <f t="shared" si="12"/>
        <v>3.78</v>
      </c>
      <c r="BC38" s="31">
        <f t="shared" si="13"/>
        <v>4.271399999999999</v>
      </c>
      <c r="BD38" s="31">
        <f>SUM(BC$14:BC38)</f>
        <v>100.98648</v>
      </c>
      <c r="BE38" s="31">
        <f t="shared" si="14"/>
        <v>0</v>
      </c>
      <c r="BF38" s="31">
        <f t="shared" si="15"/>
        <v>0</v>
      </c>
      <c r="BG38" s="31">
        <f>SUM(BF$14:BF38)</f>
        <v>2.82</v>
      </c>
      <c r="BH38" s="31">
        <f t="shared" si="16"/>
        <v>3.78</v>
      </c>
      <c r="BI38" s="31">
        <f t="shared" si="17"/>
        <v>4.271399999999999</v>
      </c>
      <c r="BJ38" s="31">
        <f>SUM(BI$14:BI38)</f>
        <v>103.80647999999998</v>
      </c>
      <c r="BO38" s="20">
        <v>2052</v>
      </c>
      <c r="BP38" s="20">
        <v>24</v>
      </c>
      <c r="BQ38" s="30">
        <v>1.1299999999999999</v>
      </c>
      <c r="BR38" s="30">
        <f t="shared" si="18"/>
        <v>1.1299999999999999</v>
      </c>
      <c r="BS38" s="31">
        <f t="shared" si="19"/>
        <v>0.5</v>
      </c>
      <c r="BT38" s="31">
        <f t="shared" si="20"/>
        <v>0.56499999999999995</v>
      </c>
      <c r="BU38" s="31">
        <f>SUM(BT$14:BT38)</f>
        <v>13.357999999999999</v>
      </c>
      <c r="BV38" s="31">
        <f t="shared" si="21"/>
        <v>16.079999999999998</v>
      </c>
      <c r="BW38" s="31">
        <f t="shared" si="22"/>
        <v>18.170399999999997</v>
      </c>
      <c r="BX38" s="31">
        <f>SUM(BW$14:BW38)</f>
        <v>429.59327999999988</v>
      </c>
      <c r="BY38" s="31">
        <f t="shared" si="23"/>
        <v>0</v>
      </c>
      <c r="BZ38" s="31">
        <f t="shared" si="24"/>
        <v>0</v>
      </c>
      <c r="CA38" s="31">
        <f>SUM(BZ$14:BZ38)</f>
        <v>0</v>
      </c>
      <c r="CB38" s="31">
        <f t="shared" si="25"/>
        <v>16.079999999999998</v>
      </c>
      <c r="CC38" s="31">
        <f t="shared" si="26"/>
        <v>18.170399999999997</v>
      </c>
      <c r="CD38" s="31">
        <f>SUM(CC$14:CC38)</f>
        <v>429.59327999999988</v>
      </c>
    </row>
    <row r="39" spans="2:82" x14ac:dyDescent="0.25">
      <c r="B39" s="56"/>
      <c r="G39" s="20" t="str" cm="1">
        <f t="array" ref="G39">"YR" &amp; (ROW(39:39) - ROW($14:$14)) &amp; " = " &amp; (2028 + (ROW(39:39) - ROW($14:$14)))</f>
        <v>YR25 = 2053</v>
      </c>
      <c r="H39" s="20" t="str" cm="1">
        <f t="array" ref="H39">"MY" &amp; (ROW(39:39) - ROW($14:$14)) &amp; " = " &amp; (ROW(39:39) - ROW($14:$14))</f>
        <v>MY25 = 25</v>
      </c>
      <c r="I39" s="20" t="str" cm="1">
        <f t="array" ref="I39">"CD" &amp; (ROW(39:39) - ROW($14:$14))</f>
        <v>CD25</v>
      </c>
      <c r="J39" s="20" t="str" cm="1">
        <f t="array" ref="J39">"CN" &amp; (ROW(39:39) - ROW($14:$14)) &amp; " = CD" &amp; (ROW(39:39) - ROW($14:$14)) &amp; " / CD0" &amp; IF(ROW(39:39) - ROW($14:$14) = 0, " = 1", "")</f>
        <v>CN25 = CD25 / CD0</v>
      </c>
      <c r="K39" s="20" t="str" cm="1">
        <f t="array" ref="K39">"IRM" &amp; (ROW(39:39) - ROW($14:$14)) &amp; " = if (YR" &amp; (ROW(39:39) - ROW($14:$14)) &amp; " ≤ EY) then (IRA0) else (IRP0)"</f>
        <v>IRM25 = if (YR25 ≤ EY) then (IRA0) else (IRP0)</v>
      </c>
      <c r="L39" s="20" t="str" cm="1">
        <f t="array" ref="L39">"IRI" &amp; (ROW(39:39) - ROW($14:$14)) &amp; " = IRM" &amp; (ROW(39:39) - ROW($14:$14)) &amp; " * C" &amp; (ROW(39:39) - ROW($14:$14))</f>
        <v>IRI25 = IRM25 * C25</v>
      </c>
      <c r="M39" s="20" t="str" cm="1">
        <f t="array" ref="M39" xml:space="preserve"> "IRC" &amp; (ROW(39:39) - ROW($14:$14)) &amp; " = ∑IRIx; x: {0, …, MY" &amp; (ROW(39:39) - ROW($14:$14)) &amp; "}"</f>
        <v>IRC25 = ∑IRIx; x: {0, …, MY25}</v>
      </c>
      <c r="N39" s="20" t="str" cm="1">
        <f t="array" ref="N39">"ERM" &amp; (ROW(39:39) - ROW($14:$14)) &amp; " = if (YR" &amp; (ROW(39:39) - ROW($14:$14)) &amp; " ≤ EY) then (ERA0) else (ERP0)"</f>
        <v>ERM25 = if (YR25 ≤ EY) then (ERA0) else (ERP0)</v>
      </c>
      <c r="O39" s="20" t="str" cm="1">
        <f t="array" ref="O39">"ERI" &amp; (ROW(39:39) - ROW($14:$14)) &amp; " = ERM" &amp; (ROW(39:39) - ROW($14:$14)) &amp; " * C" &amp; (ROW(39:39) - ROW($14:$14))</f>
        <v>ERI25 = ERM25 * C25</v>
      </c>
      <c r="P39" s="20" t="str" cm="1">
        <f t="array" ref="P39" xml:space="preserve"> "ERU" &amp; (ROW(39:39) - ROW($14:$14)) &amp; " = ∑ERIx; x: {0, …, MY" &amp; (ROW(39:39) - ROW($14:$14)) &amp; "}"</f>
        <v>ERU25 = ∑ERIx; x: {0, …, MY25}</v>
      </c>
      <c r="Q39" s="20" t="str" cm="1">
        <f t="array" ref="Q39">"PRM" &amp; (ROW(39:39) - ROW($14:$14)) &amp; " = if (YR" &amp; (ROW(39:39) - ROW($14:$14)) &amp; " ≤ EY) then (PRA0) else (PRP0)"</f>
        <v>PRM25 = if (YR25 ≤ EY) then (PRA0) else (PRP0)</v>
      </c>
      <c r="R39" s="20" t="str" cm="1">
        <f t="array" ref="R39">"PRI" &amp; (ROW(39:39) - ROW($14:$14)) &amp; " = PRM" &amp; (ROW(39:39) - ROW($14:$14)) &amp; " * C" &amp; (ROW(39:39) - ROW($14:$14))</f>
        <v>PRI25 = PRM25 * C25</v>
      </c>
      <c r="S39" s="20" t="str" cm="1">
        <f t="array" ref="S39" xml:space="preserve"> "PRU" &amp; (ROW(39:39) - ROW($14:$14)) &amp; " = ∑PRIx; x: {0, …, MY" &amp; (ROW(39:39) - ROW($14:$14)) &amp; "}"</f>
        <v>PRU25 = ∑PRIx; x: {0, …, MY25}</v>
      </c>
      <c r="T39" s="20" t="str" cm="1">
        <f t="array" ref="T39">"ORM" &amp; (ROW(39:39) - ROW($14:$14)) &amp; " = if (YR" &amp; (ROW(39:39) - ROW($14:$14)) &amp; " ≤ EY) then (ORA0) else (ORP0)"</f>
        <v>ORM25 = if (YR25 ≤ EY) then (ORA0) else (ORP0)</v>
      </c>
      <c r="U39" s="20" t="str" cm="1">
        <f t="array" ref="U39">"ORI" &amp; (ROW(39:39) - ROW($14:$14)) &amp; " = ORM" &amp; (ROW(39:39) - ROW($14:$14)) &amp; " * C" &amp; (ROW(39:39) - ROW($14:$14))</f>
        <v>ORI25 = ORM25 * C25</v>
      </c>
      <c r="V39" s="20" t="str" cm="1">
        <f t="array" ref="V39" xml:space="preserve"> "ORC" &amp; (ROW(39:39) - ROW($14:$14)) &amp; " = ∑ORIx; x: {0, …, MY" &amp; (ROW(39:39) - ROW($14:$14)) &amp; "}"</f>
        <v>ORC25 = ∑ORIx; x: {0, …, MY25}</v>
      </c>
      <c r="AA39" s="20">
        <v>2053</v>
      </c>
      <c r="AB39" s="20">
        <v>25</v>
      </c>
      <c r="AC39" s="30">
        <v>1.135</v>
      </c>
      <c r="AD39" s="30">
        <f t="shared" si="0"/>
        <v>1.135</v>
      </c>
      <c r="AE39" s="31">
        <f t="shared" si="1"/>
        <v>0.125</v>
      </c>
      <c r="AF39" s="31">
        <f t="shared" si="2"/>
        <v>0.141875</v>
      </c>
      <c r="AG39" s="31">
        <f>SUM(AF$14:AF39)</f>
        <v>5.2374999999999998</v>
      </c>
      <c r="AH39" s="31">
        <f t="shared" si="3"/>
        <v>0.02</v>
      </c>
      <c r="AI39" s="31">
        <f t="shared" si="4"/>
        <v>2.2700000000000001E-2</v>
      </c>
      <c r="AJ39" s="31">
        <f>SUM(AI$14:AI39)</f>
        <v>0.55701999999999996</v>
      </c>
      <c r="AK39" s="31">
        <f t="shared" si="5"/>
        <v>0</v>
      </c>
      <c r="AL39" s="31">
        <f t="shared" si="6"/>
        <v>0</v>
      </c>
      <c r="AM39" s="31">
        <f>SUM(AL$14:AL39)</f>
        <v>0.14049</v>
      </c>
      <c r="AN39" s="31">
        <f t="shared" si="7"/>
        <v>0.02</v>
      </c>
      <c r="AO39" s="31">
        <f t="shared" si="8"/>
        <v>2.2700000000000001E-2</v>
      </c>
      <c r="AP39" s="31">
        <f>SUM(AO$14:AO39)</f>
        <v>0.69751000000000007</v>
      </c>
      <c r="AU39" s="20">
        <v>2053</v>
      </c>
      <c r="AV39" s="20">
        <v>25</v>
      </c>
      <c r="AW39" s="30">
        <v>1.135</v>
      </c>
      <c r="AX39" s="30">
        <f t="shared" si="9"/>
        <v>1.135</v>
      </c>
      <c r="AY39" s="31">
        <f t="shared" si="10"/>
        <v>0.25</v>
      </c>
      <c r="AZ39" s="31">
        <f t="shared" si="11"/>
        <v>0.28375</v>
      </c>
      <c r="BA39" s="31">
        <f>SUM(AZ$14:AZ39)</f>
        <v>8.7127499999999998</v>
      </c>
      <c r="BB39" s="31">
        <f t="shared" si="12"/>
        <v>3.78</v>
      </c>
      <c r="BC39" s="31">
        <f t="shared" si="13"/>
        <v>4.2903000000000002</v>
      </c>
      <c r="BD39" s="31">
        <f>SUM(BC$14:BC39)</f>
        <v>105.27678</v>
      </c>
      <c r="BE39" s="31">
        <f t="shared" si="14"/>
        <v>0</v>
      </c>
      <c r="BF39" s="31">
        <f t="shared" si="15"/>
        <v>0</v>
      </c>
      <c r="BG39" s="31">
        <f>SUM(BF$14:BF39)</f>
        <v>2.82</v>
      </c>
      <c r="BH39" s="31">
        <f t="shared" si="16"/>
        <v>3.78</v>
      </c>
      <c r="BI39" s="31">
        <f t="shared" si="17"/>
        <v>4.2903000000000002</v>
      </c>
      <c r="BJ39" s="31">
        <f>SUM(BI$14:BI39)</f>
        <v>108.09677999999998</v>
      </c>
      <c r="BO39" s="20">
        <v>2053</v>
      </c>
      <c r="BP39" s="20">
        <v>25</v>
      </c>
      <c r="BQ39" s="30">
        <v>1.135</v>
      </c>
      <c r="BR39" s="30">
        <f t="shared" si="18"/>
        <v>1.135</v>
      </c>
      <c r="BS39" s="31">
        <f t="shared" si="19"/>
        <v>0.5</v>
      </c>
      <c r="BT39" s="31">
        <f t="shared" si="20"/>
        <v>0.5675</v>
      </c>
      <c r="BU39" s="31">
        <f>SUM(BT$14:BT39)</f>
        <v>13.9255</v>
      </c>
      <c r="BV39" s="31">
        <f t="shared" si="21"/>
        <v>16.079999999999998</v>
      </c>
      <c r="BW39" s="31">
        <f t="shared" si="22"/>
        <v>18.250799999999998</v>
      </c>
      <c r="BX39" s="31">
        <f>SUM(BW$14:BW39)</f>
        <v>447.84407999999985</v>
      </c>
      <c r="BY39" s="31">
        <f t="shared" si="23"/>
        <v>0</v>
      </c>
      <c r="BZ39" s="31">
        <f t="shared" si="24"/>
        <v>0</v>
      </c>
      <c r="CA39" s="31">
        <f>SUM(BZ$14:BZ39)</f>
        <v>0</v>
      </c>
      <c r="CB39" s="31">
        <f t="shared" si="25"/>
        <v>16.079999999999998</v>
      </c>
      <c r="CC39" s="31">
        <f t="shared" si="26"/>
        <v>18.250799999999998</v>
      </c>
      <c r="CD39" s="31">
        <f>SUM(CC$14:CC39)</f>
        <v>447.84407999999985</v>
      </c>
    </row>
    <row r="40" spans="2:82" ht="15" x14ac:dyDescent="0.25">
      <c r="B40" s="56"/>
      <c r="D40" s="14" t="s">
        <v>203</v>
      </c>
      <c r="E40" s="15"/>
      <c r="G40" s="20" t="str" cm="1">
        <f t="array" ref="G40">"YR" &amp; (ROW(40:40) - ROW($14:$14)) &amp; " = " &amp; (2028 + (ROW(40:40) - ROW($14:$14)))</f>
        <v>YR26 = 2054</v>
      </c>
      <c r="H40" s="20" t="str" cm="1">
        <f t="array" ref="H40">"MY" &amp; (ROW(40:40) - ROW($14:$14)) &amp; " = " &amp; (ROW(40:40) - ROW($14:$14))</f>
        <v>MY26 = 26</v>
      </c>
      <c r="I40" s="20" t="str" cm="1">
        <f t="array" ref="I40">"CD" &amp; (ROW(40:40) - ROW($14:$14))</f>
        <v>CD26</v>
      </c>
      <c r="J40" s="20" t="str" cm="1">
        <f t="array" ref="J40">"CN" &amp; (ROW(40:40) - ROW($14:$14)) &amp; " = CD" &amp; (ROW(40:40) - ROW($14:$14)) &amp; " / CD0" &amp; IF(ROW(40:40) - ROW($14:$14) = 0, " = 1", "")</f>
        <v>CN26 = CD26 / CD0</v>
      </c>
      <c r="K40" s="20" t="str" cm="1">
        <f t="array" ref="K40">"IRM" &amp; (ROW(40:40) - ROW($14:$14)) &amp; " = if (YR" &amp; (ROW(40:40) - ROW($14:$14)) &amp; " ≤ EY) then (IRA0) else (IRP0)"</f>
        <v>IRM26 = if (YR26 ≤ EY) then (IRA0) else (IRP0)</v>
      </c>
      <c r="L40" s="20" t="str" cm="1">
        <f t="array" ref="L40">"IRI" &amp; (ROW(40:40) - ROW($14:$14)) &amp; " = IRM" &amp; (ROW(40:40) - ROW($14:$14)) &amp; " * C" &amp; (ROW(40:40) - ROW($14:$14))</f>
        <v>IRI26 = IRM26 * C26</v>
      </c>
      <c r="M40" s="20" t="str" cm="1">
        <f t="array" ref="M40" xml:space="preserve"> "IRC" &amp; (ROW(40:40) - ROW($14:$14)) &amp; " = ∑IRIx; x: {0, …, MY" &amp; (ROW(40:40) - ROW($14:$14)) &amp; "}"</f>
        <v>IRC26 = ∑IRIx; x: {0, …, MY26}</v>
      </c>
      <c r="N40" s="20" t="str" cm="1">
        <f t="array" ref="N40">"ERM" &amp; (ROW(40:40) - ROW($14:$14)) &amp; " = if (YR" &amp; (ROW(40:40) - ROW($14:$14)) &amp; " ≤ EY) then (ERA0) else (ERP0)"</f>
        <v>ERM26 = if (YR26 ≤ EY) then (ERA0) else (ERP0)</v>
      </c>
      <c r="O40" s="20" t="str" cm="1">
        <f t="array" ref="O40">"ERI" &amp; (ROW(40:40) - ROW($14:$14)) &amp; " = ERM" &amp; (ROW(40:40) - ROW($14:$14)) &amp; " * C" &amp; (ROW(40:40) - ROW($14:$14))</f>
        <v>ERI26 = ERM26 * C26</v>
      </c>
      <c r="P40" s="20" t="str" cm="1">
        <f t="array" ref="P40" xml:space="preserve"> "ERU" &amp; (ROW(40:40) - ROW($14:$14)) &amp; " = ∑ERIx; x: {0, …, MY" &amp; (ROW(40:40) - ROW($14:$14)) &amp; "}"</f>
        <v>ERU26 = ∑ERIx; x: {0, …, MY26}</v>
      </c>
      <c r="Q40" s="20" t="str" cm="1">
        <f t="array" ref="Q40">"PRM" &amp; (ROW(40:40) - ROW($14:$14)) &amp; " = if (YR" &amp; (ROW(40:40) - ROW($14:$14)) &amp; " ≤ EY) then (PRA0) else (PRP0)"</f>
        <v>PRM26 = if (YR26 ≤ EY) then (PRA0) else (PRP0)</v>
      </c>
      <c r="R40" s="20" t="str" cm="1">
        <f t="array" ref="R40">"PRI" &amp; (ROW(40:40) - ROW($14:$14)) &amp; " = PRM" &amp; (ROW(40:40) - ROW($14:$14)) &amp; " * C" &amp; (ROW(40:40) - ROW($14:$14))</f>
        <v>PRI26 = PRM26 * C26</v>
      </c>
      <c r="S40" s="20" t="str" cm="1">
        <f t="array" ref="S40" xml:space="preserve"> "PRU" &amp; (ROW(40:40) - ROW($14:$14)) &amp; " = ∑PRIx; x: {0, …, MY" &amp; (ROW(40:40) - ROW($14:$14)) &amp; "}"</f>
        <v>PRU26 = ∑PRIx; x: {0, …, MY26}</v>
      </c>
      <c r="T40" s="20" t="str" cm="1">
        <f t="array" ref="T40">"ORM" &amp; (ROW(40:40) - ROW($14:$14)) &amp; " = if (YR" &amp; (ROW(40:40) - ROW($14:$14)) &amp; " ≤ EY) then (ORA0) else (ORP0)"</f>
        <v>ORM26 = if (YR26 ≤ EY) then (ORA0) else (ORP0)</v>
      </c>
      <c r="U40" s="20" t="str" cm="1">
        <f t="array" ref="U40">"ORI" &amp; (ROW(40:40) - ROW($14:$14)) &amp; " = ORM" &amp; (ROW(40:40) - ROW($14:$14)) &amp; " * C" &amp; (ROW(40:40) - ROW($14:$14))</f>
        <v>ORI26 = ORM26 * C26</v>
      </c>
      <c r="V40" s="20" t="str" cm="1">
        <f t="array" ref="V40" xml:space="preserve"> "ORC" &amp; (ROW(40:40) - ROW($14:$14)) &amp; " = ∑ORIx; x: {0, …, MY" &amp; (ROW(40:40) - ROW($14:$14)) &amp; "}"</f>
        <v>ORC26 = ∑ORIx; x: {0, …, MY26}</v>
      </c>
      <c r="AA40" s="20">
        <v>2054</v>
      </c>
      <c r="AB40" s="20">
        <v>26</v>
      </c>
      <c r="AC40" s="30">
        <v>1.1439999999999999</v>
      </c>
      <c r="AD40" s="30">
        <f t="shared" si="0"/>
        <v>1.1439999999999999</v>
      </c>
      <c r="AE40" s="31">
        <f t="shared" si="1"/>
        <v>0.125</v>
      </c>
      <c r="AF40" s="31">
        <f t="shared" si="2"/>
        <v>0.14299999999999999</v>
      </c>
      <c r="AG40" s="31">
        <f>SUM(AF$14:AF40)</f>
        <v>5.3804999999999996</v>
      </c>
      <c r="AH40" s="31">
        <f t="shared" si="3"/>
        <v>0.02</v>
      </c>
      <c r="AI40" s="31">
        <f t="shared" si="4"/>
        <v>2.2879999999999998E-2</v>
      </c>
      <c r="AJ40" s="31">
        <f>SUM(AI$14:AI40)</f>
        <v>0.57989999999999997</v>
      </c>
      <c r="AK40" s="31">
        <f t="shared" si="5"/>
        <v>0</v>
      </c>
      <c r="AL40" s="31">
        <f t="shared" si="6"/>
        <v>0</v>
      </c>
      <c r="AM40" s="31">
        <f>SUM(AL$14:AL40)</f>
        <v>0.14049</v>
      </c>
      <c r="AN40" s="31">
        <f t="shared" si="7"/>
        <v>0.02</v>
      </c>
      <c r="AO40" s="31">
        <f t="shared" si="8"/>
        <v>2.2879999999999998E-2</v>
      </c>
      <c r="AP40" s="31">
        <f>SUM(AO$14:AO40)</f>
        <v>0.72039000000000009</v>
      </c>
      <c r="AU40" s="20">
        <v>2054</v>
      </c>
      <c r="AV40" s="20">
        <v>26</v>
      </c>
      <c r="AW40" s="30">
        <v>1.1439999999999999</v>
      </c>
      <c r="AX40" s="30">
        <f t="shared" si="9"/>
        <v>1.1439999999999999</v>
      </c>
      <c r="AY40" s="31">
        <f t="shared" si="10"/>
        <v>0.25</v>
      </c>
      <c r="AZ40" s="31">
        <f t="shared" si="11"/>
        <v>0.28599999999999998</v>
      </c>
      <c r="BA40" s="31">
        <f>SUM(AZ$14:AZ40)</f>
        <v>8.9987499999999994</v>
      </c>
      <c r="BB40" s="31">
        <f t="shared" si="12"/>
        <v>3.78</v>
      </c>
      <c r="BC40" s="31">
        <f t="shared" si="13"/>
        <v>4.3243199999999993</v>
      </c>
      <c r="BD40" s="31">
        <f>SUM(BC$14:BC40)</f>
        <v>109.6011</v>
      </c>
      <c r="BE40" s="31">
        <f t="shared" si="14"/>
        <v>0</v>
      </c>
      <c r="BF40" s="31">
        <f t="shared" si="15"/>
        <v>0</v>
      </c>
      <c r="BG40" s="31">
        <f>SUM(BF$14:BF40)</f>
        <v>2.82</v>
      </c>
      <c r="BH40" s="31">
        <f t="shared" si="16"/>
        <v>3.78</v>
      </c>
      <c r="BI40" s="31">
        <f t="shared" si="17"/>
        <v>4.3243199999999993</v>
      </c>
      <c r="BJ40" s="31">
        <f>SUM(BI$14:BI40)</f>
        <v>112.42109999999998</v>
      </c>
      <c r="BO40" s="20">
        <v>2054</v>
      </c>
      <c r="BP40" s="20">
        <v>26</v>
      </c>
      <c r="BQ40" s="30">
        <v>1.1439999999999999</v>
      </c>
      <c r="BR40" s="30">
        <f t="shared" si="18"/>
        <v>1.1439999999999999</v>
      </c>
      <c r="BS40" s="31">
        <f t="shared" si="19"/>
        <v>0.5</v>
      </c>
      <c r="BT40" s="31">
        <f t="shared" si="20"/>
        <v>0.57199999999999995</v>
      </c>
      <c r="BU40" s="31">
        <f>SUM(BT$14:BT40)</f>
        <v>14.497499999999999</v>
      </c>
      <c r="BV40" s="31">
        <f t="shared" si="21"/>
        <v>16.079999999999998</v>
      </c>
      <c r="BW40" s="31">
        <f t="shared" si="22"/>
        <v>18.395519999999998</v>
      </c>
      <c r="BX40" s="31">
        <f>SUM(BW$14:BW40)</f>
        <v>466.23959999999983</v>
      </c>
      <c r="BY40" s="31">
        <f t="shared" si="23"/>
        <v>0</v>
      </c>
      <c r="BZ40" s="31">
        <f t="shared" si="24"/>
        <v>0</v>
      </c>
      <c r="CA40" s="31">
        <f>SUM(BZ$14:BZ40)</f>
        <v>0</v>
      </c>
      <c r="CB40" s="31">
        <f t="shared" si="25"/>
        <v>16.079999999999998</v>
      </c>
      <c r="CC40" s="31">
        <f t="shared" si="26"/>
        <v>18.395519999999998</v>
      </c>
      <c r="CD40" s="31">
        <f>SUM(CC$14:CC40)</f>
        <v>466.23959999999983</v>
      </c>
    </row>
    <row r="41" spans="2:82" x14ac:dyDescent="0.25">
      <c r="B41" s="57" t="s">
        <v>204</v>
      </c>
      <c r="G41" s="20" t="str" cm="1">
        <f t="array" ref="G41">"YR" &amp; (ROW(41:41) - ROW($14:$14)) &amp; " = " &amp; (2028 + (ROW(41:41) - ROW($14:$14)))</f>
        <v>YR27 = 2055</v>
      </c>
      <c r="H41" s="20" t="str" cm="1">
        <f t="array" ref="H41">"MY" &amp; (ROW(41:41) - ROW($14:$14)) &amp; " = " &amp; (ROW(41:41) - ROW($14:$14))</f>
        <v>MY27 = 27</v>
      </c>
      <c r="I41" s="20" t="str" cm="1">
        <f t="array" ref="I41">"CD" &amp; (ROW(41:41) - ROW($14:$14))</f>
        <v>CD27</v>
      </c>
      <c r="J41" s="20" t="str" cm="1">
        <f t="array" ref="J41">"CN" &amp; (ROW(41:41) - ROW($14:$14)) &amp; " = CD" &amp; (ROW(41:41) - ROW($14:$14)) &amp; " / CD0" &amp; IF(ROW(41:41) - ROW($14:$14) = 0, " = 1", "")</f>
        <v>CN27 = CD27 / CD0</v>
      </c>
      <c r="K41" s="20" t="str" cm="1">
        <f t="array" ref="K41">"IRM" &amp; (ROW(41:41) - ROW($14:$14)) &amp; " = if (YR" &amp; (ROW(41:41) - ROW($14:$14)) &amp; " ≤ EY) then (IRA0) else (IRP0)"</f>
        <v>IRM27 = if (YR27 ≤ EY) then (IRA0) else (IRP0)</v>
      </c>
      <c r="L41" s="20" t="str" cm="1">
        <f t="array" ref="L41">"IRI" &amp; (ROW(41:41) - ROW($14:$14)) &amp; " = IRM" &amp; (ROW(41:41) - ROW($14:$14)) &amp; " * C" &amp; (ROW(41:41) - ROW($14:$14))</f>
        <v>IRI27 = IRM27 * C27</v>
      </c>
      <c r="M41" s="20" t="str" cm="1">
        <f t="array" ref="M41" xml:space="preserve"> "IRC" &amp; (ROW(41:41) - ROW($14:$14)) &amp; " = ∑IRIx; x: {0, …, MY" &amp; (ROW(41:41) - ROW($14:$14)) &amp; "}"</f>
        <v>IRC27 = ∑IRIx; x: {0, …, MY27}</v>
      </c>
      <c r="N41" s="20" t="str" cm="1">
        <f t="array" ref="N41">"ERM" &amp; (ROW(41:41) - ROW($14:$14)) &amp; " = if (YR" &amp; (ROW(41:41) - ROW($14:$14)) &amp; " ≤ EY) then (ERA0) else (ERP0)"</f>
        <v>ERM27 = if (YR27 ≤ EY) then (ERA0) else (ERP0)</v>
      </c>
      <c r="O41" s="20" t="str" cm="1">
        <f t="array" ref="O41">"ERI" &amp; (ROW(41:41) - ROW($14:$14)) &amp; " = ERM" &amp; (ROW(41:41) - ROW($14:$14)) &amp; " * C" &amp; (ROW(41:41) - ROW($14:$14))</f>
        <v>ERI27 = ERM27 * C27</v>
      </c>
      <c r="P41" s="20" t="str" cm="1">
        <f t="array" ref="P41" xml:space="preserve"> "ERU" &amp; (ROW(41:41) - ROW($14:$14)) &amp; " = ∑ERIx; x: {0, …, MY" &amp; (ROW(41:41) - ROW($14:$14)) &amp; "}"</f>
        <v>ERU27 = ∑ERIx; x: {0, …, MY27}</v>
      </c>
      <c r="Q41" s="20" t="str" cm="1">
        <f t="array" ref="Q41">"PRM" &amp; (ROW(41:41) - ROW($14:$14)) &amp; " = if (YR" &amp; (ROW(41:41) - ROW($14:$14)) &amp; " ≤ EY) then (PRA0) else (PRP0)"</f>
        <v>PRM27 = if (YR27 ≤ EY) then (PRA0) else (PRP0)</v>
      </c>
      <c r="R41" s="20" t="str" cm="1">
        <f t="array" ref="R41">"PRI" &amp; (ROW(41:41) - ROW($14:$14)) &amp; " = PRM" &amp; (ROW(41:41) - ROW($14:$14)) &amp; " * C" &amp; (ROW(41:41) - ROW($14:$14))</f>
        <v>PRI27 = PRM27 * C27</v>
      </c>
      <c r="S41" s="20" t="str" cm="1">
        <f t="array" ref="S41" xml:space="preserve"> "PRU" &amp; (ROW(41:41) - ROW($14:$14)) &amp; " = ∑PRIx; x: {0, …, MY" &amp; (ROW(41:41) - ROW($14:$14)) &amp; "}"</f>
        <v>PRU27 = ∑PRIx; x: {0, …, MY27}</v>
      </c>
      <c r="T41" s="20" t="str" cm="1">
        <f t="array" ref="T41">"ORM" &amp; (ROW(41:41) - ROW($14:$14)) &amp; " = if (YR" &amp; (ROW(41:41) - ROW($14:$14)) &amp; " ≤ EY) then (ORA0) else (ORP0)"</f>
        <v>ORM27 = if (YR27 ≤ EY) then (ORA0) else (ORP0)</v>
      </c>
      <c r="U41" s="20" t="str" cm="1">
        <f t="array" ref="U41">"ORI" &amp; (ROW(41:41) - ROW($14:$14)) &amp; " = ORM" &amp; (ROW(41:41) - ROW($14:$14)) &amp; " * C" &amp; (ROW(41:41) - ROW($14:$14))</f>
        <v>ORI27 = ORM27 * C27</v>
      </c>
      <c r="V41" s="20" t="str" cm="1">
        <f t="array" ref="V41" xml:space="preserve"> "ORC" &amp; (ROW(41:41) - ROW($14:$14)) &amp; " = ∑ORIx; x: {0, …, MY" &amp; (ROW(41:41) - ROW($14:$14)) &amp; "}"</f>
        <v>ORC27 = ∑ORIx; x: {0, …, MY27}</v>
      </c>
      <c r="AA41" s="20">
        <v>2055</v>
      </c>
      <c r="AB41" s="20">
        <v>27</v>
      </c>
      <c r="AC41" s="30">
        <v>1.1539999999999999</v>
      </c>
      <c r="AD41" s="30">
        <f t="shared" si="0"/>
        <v>1.1539999999999999</v>
      </c>
      <c r="AE41" s="31">
        <f t="shared" si="1"/>
        <v>0.125</v>
      </c>
      <c r="AF41" s="31">
        <f t="shared" si="2"/>
        <v>0.14424999999999999</v>
      </c>
      <c r="AG41" s="31">
        <f>SUM(AF$14:AF41)</f>
        <v>5.5247499999999992</v>
      </c>
      <c r="AH41" s="31">
        <f t="shared" si="3"/>
        <v>0.02</v>
      </c>
      <c r="AI41" s="31">
        <f t="shared" si="4"/>
        <v>2.308E-2</v>
      </c>
      <c r="AJ41" s="31">
        <f>SUM(AI$14:AI41)</f>
        <v>0.60297999999999996</v>
      </c>
      <c r="AK41" s="31">
        <f t="shared" si="5"/>
        <v>0</v>
      </c>
      <c r="AL41" s="31">
        <f t="shared" si="6"/>
        <v>0</v>
      </c>
      <c r="AM41" s="31">
        <f>SUM(AL$14:AL41)</f>
        <v>0.14049</v>
      </c>
      <c r="AN41" s="31">
        <f t="shared" si="7"/>
        <v>0.02</v>
      </c>
      <c r="AO41" s="31">
        <f t="shared" si="8"/>
        <v>2.308E-2</v>
      </c>
      <c r="AP41" s="31">
        <f>SUM(AO$14:AO41)</f>
        <v>0.74347000000000008</v>
      </c>
      <c r="AU41" s="20">
        <v>2055</v>
      </c>
      <c r="AV41" s="20">
        <v>27</v>
      </c>
      <c r="AW41" s="30">
        <v>1.1539999999999999</v>
      </c>
      <c r="AX41" s="30">
        <f t="shared" si="9"/>
        <v>1.1539999999999999</v>
      </c>
      <c r="AY41" s="31">
        <f t="shared" si="10"/>
        <v>0.25</v>
      </c>
      <c r="AZ41" s="31">
        <f t="shared" si="11"/>
        <v>0.28849999999999998</v>
      </c>
      <c r="BA41" s="31">
        <f>SUM(AZ$14:AZ41)</f>
        <v>9.2872500000000002</v>
      </c>
      <c r="BB41" s="31">
        <f t="shared" si="12"/>
        <v>3.78</v>
      </c>
      <c r="BC41" s="31">
        <f t="shared" si="13"/>
        <v>4.3621199999999991</v>
      </c>
      <c r="BD41" s="31">
        <f>SUM(BC$14:BC41)</f>
        <v>113.96322000000001</v>
      </c>
      <c r="BE41" s="31">
        <f t="shared" si="14"/>
        <v>0</v>
      </c>
      <c r="BF41" s="31">
        <f t="shared" si="15"/>
        <v>0</v>
      </c>
      <c r="BG41" s="31">
        <f>SUM(BF$14:BF41)</f>
        <v>2.82</v>
      </c>
      <c r="BH41" s="31">
        <f t="shared" si="16"/>
        <v>3.78</v>
      </c>
      <c r="BI41" s="31">
        <f t="shared" si="17"/>
        <v>4.3621199999999991</v>
      </c>
      <c r="BJ41" s="31">
        <f>SUM(BI$14:BI41)</f>
        <v>116.78321999999999</v>
      </c>
      <c r="BO41" s="20">
        <v>2055</v>
      </c>
      <c r="BP41" s="20">
        <v>27</v>
      </c>
      <c r="BQ41" s="30">
        <v>1.1539999999999999</v>
      </c>
      <c r="BR41" s="30">
        <f t="shared" si="18"/>
        <v>1.1539999999999999</v>
      </c>
      <c r="BS41" s="31">
        <f t="shared" si="19"/>
        <v>0.5</v>
      </c>
      <c r="BT41" s="31">
        <f t="shared" si="20"/>
        <v>0.57699999999999996</v>
      </c>
      <c r="BU41" s="31">
        <f>SUM(BT$14:BT41)</f>
        <v>15.074499999999999</v>
      </c>
      <c r="BV41" s="31">
        <f t="shared" si="21"/>
        <v>16.079999999999998</v>
      </c>
      <c r="BW41" s="31">
        <f t="shared" si="22"/>
        <v>18.556319999999996</v>
      </c>
      <c r="BX41" s="31">
        <f>SUM(BW$14:BW41)</f>
        <v>484.7959199999998</v>
      </c>
      <c r="BY41" s="31">
        <f t="shared" si="23"/>
        <v>0</v>
      </c>
      <c r="BZ41" s="31">
        <f t="shared" si="24"/>
        <v>0</v>
      </c>
      <c r="CA41" s="31">
        <f>SUM(BZ$14:BZ41)</f>
        <v>0</v>
      </c>
      <c r="CB41" s="31">
        <f t="shared" si="25"/>
        <v>16.079999999999998</v>
      </c>
      <c r="CC41" s="31">
        <f t="shared" si="26"/>
        <v>18.556319999999996</v>
      </c>
      <c r="CD41" s="31">
        <f>SUM(CC$14:CC41)</f>
        <v>484.7959199999998</v>
      </c>
    </row>
    <row r="42" spans="2:82" x14ac:dyDescent="0.2">
      <c r="B42" s="57"/>
      <c r="D42" s="18" t="s">
        <v>205</v>
      </c>
      <c r="E42" s="19" t="s">
        <v>206</v>
      </c>
      <c r="G42" s="20" t="str" cm="1">
        <f t="array" ref="G42">"YR" &amp; (ROW(42:42) - ROW($14:$14)) &amp; " = " &amp; (2028 + (ROW(42:42) - ROW($14:$14)))</f>
        <v>YR28 = 2056</v>
      </c>
      <c r="H42" s="20" t="str" cm="1">
        <f t="array" ref="H42">"MY" &amp; (ROW(42:42) - ROW($14:$14)) &amp; " = " &amp; (ROW(42:42) - ROW($14:$14))</f>
        <v>MY28 = 28</v>
      </c>
      <c r="I42" s="20" t="str" cm="1">
        <f t="array" ref="I42">"CD" &amp; (ROW(42:42) - ROW($14:$14))</f>
        <v>CD28</v>
      </c>
      <c r="J42" s="20" t="str" cm="1">
        <f t="array" ref="J42">"CN" &amp; (ROW(42:42) - ROW($14:$14)) &amp; " = CD" &amp; (ROW(42:42) - ROW($14:$14)) &amp; " / CD0" &amp; IF(ROW(42:42) - ROW($14:$14) = 0, " = 1", "")</f>
        <v>CN28 = CD28 / CD0</v>
      </c>
      <c r="K42" s="20" t="str" cm="1">
        <f t="array" ref="K42">"IRM" &amp; (ROW(42:42) - ROW($14:$14)) &amp; " = if (YR" &amp; (ROW(42:42) - ROW($14:$14)) &amp; " ≤ EY) then (IRA0) else (IRP0)"</f>
        <v>IRM28 = if (YR28 ≤ EY) then (IRA0) else (IRP0)</v>
      </c>
      <c r="L42" s="20" t="str" cm="1">
        <f t="array" ref="L42">"IRI" &amp; (ROW(42:42) - ROW($14:$14)) &amp; " = IRM" &amp; (ROW(42:42) - ROW($14:$14)) &amp; " * C" &amp; (ROW(42:42) - ROW($14:$14))</f>
        <v>IRI28 = IRM28 * C28</v>
      </c>
      <c r="M42" s="20" t="str" cm="1">
        <f t="array" ref="M42" xml:space="preserve"> "IRC" &amp; (ROW(42:42) - ROW($14:$14)) &amp; " = ∑IRIx; x: {0, …, MY" &amp; (ROW(42:42) - ROW($14:$14)) &amp; "}"</f>
        <v>IRC28 = ∑IRIx; x: {0, …, MY28}</v>
      </c>
      <c r="N42" s="20" t="str" cm="1">
        <f t="array" ref="N42">"ERM" &amp; (ROW(42:42) - ROW($14:$14)) &amp; " = if (YR" &amp; (ROW(42:42) - ROW($14:$14)) &amp; " ≤ EY) then (ERA0) else (ERP0)"</f>
        <v>ERM28 = if (YR28 ≤ EY) then (ERA0) else (ERP0)</v>
      </c>
      <c r="O42" s="20" t="str" cm="1">
        <f t="array" ref="O42">"ERI" &amp; (ROW(42:42) - ROW($14:$14)) &amp; " = ERM" &amp; (ROW(42:42) - ROW($14:$14)) &amp; " * C" &amp; (ROW(42:42) - ROW($14:$14))</f>
        <v>ERI28 = ERM28 * C28</v>
      </c>
      <c r="P42" s="20" t="str" cm="1">
        <f t="array" ref="P42" xml:space="preserve"> "ERU" &amp; (ROW(42:42) - ROW($14:$14)) &amp; " = ∑ERIx; x: {0, …, MY" &amp; (ROW(42:42) - ROW($14:$14)) &amp; "}"</f>
        <v>ERU28 = ∑ERIx; x: {0, …, MY28}</v>
      </c>
      <c r="Q42" s="20" t="str" cm="1">
        <f t="array" ref="Q42">"PRM" &amp; (ROW(42:42) - ROW($14:$14)) &amp; " = if (YR" &amp; (ROW(42:42) - ROW($14:$14)) &amp; " ≤ EY) then (PRA0) else (PRP0)"</f>
        <v>PRM28 = if (YR28 ≤ EY) then (PRA0) else (PRP0)</v>
      </c>
      <c r="R42" s="20" t="str" cm="1">
        <f t="array" ref="R42">"PRI" &amp; (ROW(42:42) - ROW($14:$14)) &amp; " = PRM" &amp; (ROW(42:42) - ROW($14:$14)) &amp; " * C" &amp; (ROW(42:42) - ROW($14:$14))</f>
        <v>PRI28 = PRM28 * C28</v>
      </c>
      <c r="S42" s="20" t="str" cm="1">
        <f t="array" ref="S42" xml:space="preserve"> "PRU" &amp; (ROW(42:42) - ROW($14:$14)) &amp; " = ∑PRIx; x: {0, …, MY" &amp; (ROW(42:42) - ROW($14:$14)) &amp; "}"</f>
        <v>PRU28 = ∑PRIx; x: {0, …, MY28}</v>
      </c>
      <c r="T42" s="20" t="str" cm="1">
        <f t="array" ref="T42">"ORM" &amp; (ROW(42:42) - ROW($14:$14)) &amp; " = if (YR" &amp; (ROW(42:42) - ROW($14:$14)) &amp; " ≤ EY) then (ORA0) else (ORP0)"</f>
        <v>ORM28 = if (YR28 ≤ EY) then (ORA0) else (ORP0)</v>
      </c>
      <c r="U42" s="20" t="str" cm="1">
        <f t="array" ref="U42">"ORI" &amp; (ROW(42:42) - ROW($14:$14)) &amp; " = ORM" &amp; (ROW(42:42) - ROW($14:$14)) &amp; " * C" &amp; (ROW(42:42) - ROW($14:$14))</f>
        <v>ORI28 = ORM28 * C28</v>
      </c>
      <c r="V42" s="20" t="str" cm="1">
        <f t="array" ref="V42" xml:space="preserve"> "ORC" &amp; (ROW(42:42) - ROW($14:$14)) &amp; " = ∑ORIx; x: {0, …, MY" &amp; (ROW(42:42) - ROW($14:$14)) &amp; "}"</f>
        <v>ORC28 = ∑ORIx; x: {0, …, MY28}</v>
      </c>
      <c r="AA42" s="20">
        <v>2056</v>
      </c>
      <c r="AB42" s="20">
        <v>28</v>
      </c>
      <c r="AC42" s="30">
        <v>1.1639999999999999</v>
      </c>
      <c r="AD42" s="30">
        <f t="shared" si="0"/>
        <v>1.1639999999999999</v>
      </c>
      <c r="AE42" s="31">
        <f t="shared" si="1"/>
        <v>0.125</v>
      </c>
      <c r="AF42" s="31">
        <f t="shared" si="2"/>
        <v>0.14549999999999999</v>
      </c>
      <c r="AG42" s="31">
        <f>SUM(AF$14:AF42)</f>
        <v>5.6702499999999993</v>
      </c>
      <c r="AH42" s="31">
        <f t="shared" si="3"/>
        <v>0.02</v>
      </c>
      <c r="AI42" s="31">
        <f t="shared" si="4"/>
        <v>2.3279999999999999E-2</v>
      </c>
      <c r="AJ42" s="31">
        <f>SUM(AI$14:AI42)</f>
        <v>0.62625999999999993</v>
      </c>
      <c r="AK42" s="31">
        <f t="shared" si="5"/>
        <v>0</v>
      </c>
      <c r="AL42" s="31">
        <f t="shared" si="6"/>
        <v>0</v>
      </c>
      <c r="AM42" s="31">
        <f>SUM(AL$14:AL42)</f>
        <v>0.14049</v>
      </c>
      <c r="AN42" s="31">
        <f t="shared" si="7"/>
        <v>0.02</v>
      </c>
      <c r="AO42" s="31">
        <f t="shared" si="8"/>
        <v>2.3279999999999999E-2</v>
      </c>
      <c r="AP42" s="31">
        <f>SUM(AO$14:AO42)</f>
        <v>0.76675000000000004</v>
      </c>
      <c r="AU42" s="20">
        <v>2056</v>
      </c>
      <c r="AV42" s="20">
        <v>28</v>
      </c>
      <c r="AW42" s="30">
        <v>1.1639999999999999</v>
      </c>
      <c r="AX42" s="30">
        <f t="shared" si="9"/>
        <v>1.1639999999999999</v>
      </c>
      <c r="AY42" s="31">
        <f t="shared" si="10"/>
        <v>0.25</v>
      </c>
      <c r="AZ42" s="31">
        <f t="shared" si="11"/>
        <v>0.29099999999999998</v>
      </c>
      <c r="BA42" s="31">
        <f>SUM(AZ$14:AZ42)</f>
        <v>9.5782500000000006</v>
      </c>
      <c r="BB42" s="31">
        <f t="shared" si="12"/>
        <v>3.78</v>
      </c>
      <c r="BC42" s="31">
        <f t="shared" si="13"/>
        <v>4.3999199999999998</v>
      </c>
      <c r="BD42" s="31">
        <f>SUM(BC$14:BC42)</f>
        <v>118.36314</v>
      </c>
      <c r="BE42" s="31">
        <f t="shared" si="14"/>
        <v>0</v>
      </c>
      <c r="BF42" s="31">
        <f t="shared" si="15"/>
        <v>0</v>
      </c>
      <c r="BG42" s="31">
        <f>SUM(BF$14:BF42)</f>
        <v>2.82</v>
      </c>
      <c r="BH42" s="31">
        <f t="shared" si="16"/>
        <v>3.78</v>
      </c>
      <c r="BI42" s="31">
        <f t="shared" si="17"/>
        <v>4.3999199999999998</v>
      </c>
      <c r="BJ42" s="31">
        <f>SUM(BI$14:BI42)</f>
        <v>121.18313999999998</v>
      </c>
      <c r="BO42" s="20">
        <v>2056</v>
      </c>
      <c r="BP42" s="20">
        <v>28</v>
      </c>
      <c r="BQ42" s="30">
        <v>1.1639999999999999</v>
      </c>
      <c r="BR42" s="30">
        <f t="shared" si="18"/>
        <v>1.1639999999999999</v>
      </c>
      <c r="BS42" s="31">
        <f t="shared" si="19"/>
        <v>0.5</v>
      </c>
      <c r="BT42" s="31">
        <f t="shared" si="20"/>
        <v>0.58199999999999996</v>
      </c>
      <c r="BU42" s="31">
        <f>SUM(BT$14:BT42)</f>
        <v>15.656499999999999</v>
      </c>
      <c r="BV42" s="31">
        <f t="shared" si="21"/>
        <v>16.079999999999998</v>
      </c>
      <c r="BW42" s="31">
        <f t="shared" si="22"/>
        <v>18.717119999999998</v>
      </c>
      <c r="BX42" s="31">
        <f>SUM(BW$14:BW42)</f>
        <v>503.51303999999982</v>
      </c>
      <c r="BY42" s="31">
        <f t="shared" si="23"/>
        <v>0</v>
      </c>
      <c r="BZ42" s="31">
        <f t="shared" si="24"/>
        <v>0</v>
      </c>
      <c r="CA42" s="31">
        <f>SUM(BZ$14:BZ42)</f>
        <v>0</v>
      </c>
      <c r="CB42" s="31">
        <f t="shared" si="25"/>
        <v>16.079999999999998</v>
      </c>
      <c r="CC42" s="31">
        <f t="shared" si="26"/>
        <v>18.717119999999998</v>
      </c>
      <c r="CD42" s="31">
        <f>SUM(CC$14:CC42)</f>
        <v>503.51303999999982</v>
      </c>
    </row>
    <row r="43" spans="2:82" x14ac:dyDescent="0.2">
      <c r="B43" s="57"/>
      <c r="D43" s="18" t="s">
        <v>207</v>
      </c>
      <c r="E43" s="19" t="s">
        <v>208</v>
      </c>
      <c r="G43" s="20" t="str" cm="1">
        <f t="array" ref="G43">"YR" &amp; (ROW(43:43) - ROW($14:$14)) &amp; " = " &amp; (2028 + (ROW(43:43) - ROW($14:$14)))</f>
        <v>YR29 = 2057</v>
      </c>
      <c r="H43" s="20" t="str" cm="1">
        <f t="array" ref="H43">"MY" &amp; (ROW(43:43) - ROW($14:$14)) &amp; " = " &amp; (ROW(43:43) - ROW($14:$14))</f>
        <v>MY29 = 29</v>
      </c>
      <c r="I43" s="20" t="str" cm="1">
        <f t="array" ref="I43">"CD" &amp; (ROW(43:43) - ROW($14:$14))</f>
        <v>CD29</v>
      </c>
      <c r="J43" s="20" t="str" cm="1">
        <f t="array" ref="J43">"CN" &amp; (ROW(43:43) - ROW($14:$14)) &amp; " = CD" &amp; (ROW(43:43) - ROW($14:$14)) &amp; " / CD0" &amp; IF(ROW(43:43) - ROW($14:$14) = 0, " = 1", "")</f>
        <v>CN29 = CD29 / CD0</v>
      </c>
      <c r="K43" s="20" t="str" cm="1">
        <f t="array" ref="K43">"IRM" &amp; (ROW(43:43) - ROW($14:$14)) &amp; " = if (YR" &amp; (ROW(43:43) - ROW($14:$14)) &amp; " ≤ EY) then (IRA0) else (IRP0)"</f>
        <v>IRM29 = if (YR29 ≤ EY) then (IRA0) else (IRP0)</v>
      </c>
      <c r="L43" s="20" t="str" cm="1">
        <f t="array" ref="L43">"IRI" &amp; (ROW(43:43) - ROW($14:$14)) &amp; " = IRM" &amp; (ROW(43:43) - ROW($14:$14)) &amp; " * C" &amp; (ROW(43:43) - ROW($14:$14))</f>
        <v>IRI29 = IRM29 * C29</v>
      </c>
      <c r="M43" s="20" t="str" cm="1">
        <f t="array" ref="M43" xml:space="preserve"> "IRC" &amp; (ROW(43:43) - ROW($14:$14)) &amp; " = ∑IRIx; x: {0, …, MY" &amp; (ROW(43:43) - ROW($14:$14)) &amp; "}"</f>
        <v>IRC29 = ∑IRIx; x: {0, …, MY29}</v>
      </c>
      <c r="N43" s="20" t="str" cm="1">
        <f t="array" ref="N43">"ERM" &amp; (ROW(43:43) - ROW($14:$14)) &amp; " = if (YR" &amp; (ROW(43:43) - ROW($14:$14)) &amp; " ≤ EY) then (ERA0) else (ERP0)"</f>
        <v>ERM29 = if (YR29 ≤ EY) then (ERA0) else (ERP0)</v>
      </c>
      <c r="O43" s="20" t="str" cm="1">
        <f t="array" ref="O43">"ERI" &amp; (ROW(43:43) - ROW($14:$14)) &amp; " = ERM" &amp; (ROW(43:43) - ROW($14:$14)) &amp; " * C" &amp; (ROW(43:43) - ROW($14:$14))</f>
        <v>ERI29 = ERM29 * C29</v>
      </c>
      <c r="P43" s="20" t="str" cm="1">
        <f t="array" ref="P43" xml:space="preserve"> "ERU" &amp; (ROW(43:43) - ROW($14:$14)) &amp; " = ∑ERIx; x: {0, …, MY" &amp; (ROW(43:43) - ROW($14:$14)) &amp; "}"</f>
        <v>ERU29 = ∑ERIx; x: {0, …, MY29}</v>
      </c>
      <c r="Q43" s="20" t="str" cm="1">
        <f t="array" ref="Q43">"PRM" &amp; (ROW(43:43) - ROW($14:$14)) &amp; " = if (YR" &amp; (ROW(43:43) - ROW($14:$14)) &amp; " ≤ EY) then (PRA0) else (PRP0)"</f>
        <v>PRM29 = if (YR29 ≤ EY) then (PRA0) else (PRP0)</v>
      </c>
      <c r="R43" s="20" t="str" cm="1">
        <f t="array" ref="R43">"PRI" &amp; (ROW(43:43) - ROW($14:$14)) &amp; " = PRM" &amp; (ROW(43:43) - ROW($14:$14)) &amp; " * C" &amp; (ROW(43:43) - ROW($14:$14))</f>
        <v>PRI29 = PRM29 * C29</v>
      </c>
      <c r="S43" s="20" t="str" cm="1">
        <f t="array" ref="S43" xml:space="preserve"> "PRU" &amp; (ROW(43:43) - ROW($14:$14)) &amp; " = ∑PRIx; x: {0, …, MY" &amp; (ROW(43:43) - ROW($14:$14)) &amp; "}"</f>
        <v>PRU29 = ∑PRIx; x: {0, …, MY29}</v>
      </c>
      <c r="T43" s="20" t="str" cm="1">
        <f t="array" ref="T43">"ORM" &amp; (ROW(43:43) - ROW($14:$14)) &amp; " = if (YR" &amp; (ROW(43:43) - ROW($14:$14)) &amp; " ≤ EY) then (ORA0) else (ORP0)"</f>
        <v>ORM29 = if (YR29 ≤ EY) then (ORA0) else (ORP0)</v>
      </c>
      <c r="U43" s="20" t="str" cm="1">
        <f t="array" ref="U43">"ORI" &amp; (ROW(43:43) - ROW($14:$14)) &amp; " = ORM" &amp; (ROW(43:43) - ROW($14:$14)) &amp; " * C" &amp; (ROW(43:43) - ROW($14:$14))</f>
        <v>ORI29 = ORM29 * C29</v>
      </c>
      <c r="V43" s="20" t="str" cm="1">
        <f t="array" ref="V43" xml:space="preserve"> "ORC" &amp; (ROW(43:43) - ROW($14:$14)) &amp; " = ∑ORIx; x: {0, …, MY" &amp; (ROW(43:43) - ROW($14:$14)) &amp; "}"</f>
        <v>ORC29 = ∑ORIx; x: {0, …, MY29}</v>
      </c>
      <c r="AA43" s="20">
        <v>2057</v>
      </c>
      <c r="AB43" s="20">
        <v>29</v>
      </c>
      <c r="AC43" s="30">
        <v>1.1739999999999999</v>
      </c>
      <c r="AD43" s="30">
        <f t="shared" si="0"/>
        <v>1.1739999999999999</v>
      </c>
      <c r="AE43" s="31">
        <f t="shared" si="1"/>
        <v>0.125</v>
      </c>
      <c r="AF43" s="31">
        <f t="shared" si="2"/>
        <v>0.14674999999999999</v>
      </c>
      <c r="AG43" s="31">
        <f>SUM(AF$14:AF43)</f>
        <v>5.8169999999999993</v>
      </c>
      <c r="AH43" s="31">
        <f t="shared" si="3"/>
        <v>0.02</v>
      </c>
      <c r="AI43" s="31">
        <f t="shared" si="4"/>
        <v>2.3480000000000001E-2</v>
      </c>
      <c r="AJ43" s="31">
        <f>SUM(AI$14:AI43)</f>
        <v>0.64973999999999998</v>
      </c>
      <c r="AK43" s="31">
        <f t="shared" si="5"/>
        <v>0</v>
      </c>
      <c r="AL43" s="31">
        <f t="shared" si="6"/>
        <v>0</v>
      </c>
      <c r="AM43" s="31">
        <f>SUM(AL$14:AL43)</f>
        <v>0.14049</v>
      </c>
      <c r="AN43" s="31">
        <f t="shared" si="7"/>
        <v>0.02</v>
      </c>
      <c r="AO43" s="31">
        <f t="shared" si="8"/>
        <v>2.3480000000000001E-2</v>
      </c>
      <c r="AP43" s="31">
        <f>SUM(AO$14:AO43)</f>
        <v>0.79022999999999999</v>
      </c>
      <c r="AU43" s="20">
        <v>2057</v>
      </c>
      <c r="AV43" s="20">
        <v>29</v>
      </c>
      <c r="AW43" s="30">
        <v>1.1739999999999999</v>
      </c>
      <c r="AX43" s="30">
        <f t="shared" si="9"/>
        <v>1.1739999999999999</v>
      </c>
      <c r="AY43" s="31">
        <f t="shared" si="10"/>
        <v>0.25</v>
      </c>
      <c r="AZ43" s="31">
        <f t="shared" si="11"/>
        <v>0.29349999999999998</v>
      </c>
      <c r="BA43" s="31">
        <f>SUM(AZ$14:AZ43)</f>
        <v>9.8717500000000005</v>
      </c>
      <c r="BB43" s="31">
        <f t="shared" si="12"/>
        <v>3.78</v>
      </c>
      <c r="BC43" s="31">
        <f t="shared" si="13"/>
        <v>4.4377199999999997</v>
      </c>
      <c r="BD43" s="31">
        <f>SUM(BC$14:BC43)</f>
        <v>122.80086</v>
      </c>
      <c r="BE43" s="31">
        <f t="shared" si="14"/>
        <v>0</v>
      </c>
      <c r="BF43" s="31">
        <f t="shared" si="15"/>
        <v>0</v>
      </c>
      <c r="BG43" s="31">
        <f>SUM(BF$14:BF43)</f>
        <v>2.82</v>
      </c>
      <c r="BH43" s="31">
        <f t="shared" si="16"/>
        <v>3.78</v>
      </c>
      <c r="BI43" s="31">
        <f t="shared" si="17"/>
        <v>4.4377199999999997</v>
      </c>
      <c r="BJ43" s="31">
        <f>SUM(BI$14:BI43)</f>
        <v>125.62085999999998</v>
      </c>
      <c r="BO43" s="20">
        <v>2057</v>
      </c>
      <c r="BP43" s="20">
        <v>29</v>
      </c>
      <c r="BQ43" s="30">
        <v>1.1739999999999999</v>
      </c>
      <c r="BR43" s="30">
        <f t="shared" si="18"/>
        <v>1.1739999999999999</v>
      </c>
      <c r="BS43" s="31">
        <f t="shared" si="19"/>
        <v>0.5</v>
      </c>
      <c r="BT43" s="31">
        <f t="shared" si="20"/>
        <v>0.58699999999999997</v>
      </c>
      <c r="BU43" s="31">
        <f>SUM(BT$14:BT43)</f>
        <v>16.243500000000001</v>
      </c>
      <c r="BV43" s="31">
        <f t="shared" si="21"/>
        <v>16.079999999999998</v>
      </c>
      <c r="BW43" s="31">
        <f t="shared" si="22"/>
        <v>18.877919999999996</v>
      </c>
      <c r="BX43" s="31">
        <f>SUM(BW$14:BW43)</f>
        <v>522.39095999999984</v>
      </c>
      <c r="BY43" s="31">
        <f t="shared" si="23"/>
        <v>0</v>
      </c>
      <c r="BZ43" s="31">
        <f t="shared" si="24"/>
        <v>0</v>
      </c>
      <c r="CA43" s="31">
        <f>SUM(BZ$14:BZ43)</f>
        <v>0</v>
      </c>
      <c r="CB43" s="31">
        <f t="shared" si="25"/>
        <v>16.079999999999998</v>
      </c>
      <c r="CC43" s="31">
        <f t="shared" si="26"/>
        <v>18.877919999999996</v>
      </c>
      <c r="CD43" s="31">
        <f>SUM(CC$14:CC43)</f>
        <v>522.39095999999984</v>
      </c>
    </row>
    <row r="44" spans="2:82" x14ac:dyDescent="0.2">
      <c r="B44" s="57"/>
      <c r="D44" s="18" t="s">
        <v>209</v>
      </c>
      <c r="E44" s="19" t="s">
        <v>210</v>
      </c>
      <c r="G44" s="20" t="str" cm="1">
        <f t="array" ref="G44">"YR" &amp; (ROW(44:44) - ROW($14:$14)) &amp; " = " &amp; (2028 + (ROW(44:44) - ROW($14:$14)))</f>
        <v>YR30 = 2058</v>
      </c>
      <c r="H44" s="20" t="str" cm="1">
        <f t="array" ref="H44">"MY" &amp; (ROW(44:44) - ROW($14:$14)) &amp; " = " &amp; (ROW(44:44) - ROW($14:$14))</f>
        <v>MY30 = 30</v>
      </c>
      <c r="I44" s="20" t="str" cm="1">
        <f t="array" ref="I44">"CD" &amp; (ROW(44:44) - ROW($14:$14))</f>
        <v>CD30</v>
      </c>
      <c r="J44" s="20" t="str" cm="1">
        <f t="array" ref="J44">"CN" &amp; (ROW(44:44) - ROW($14:$14)) &amp; " = CD" &amp; (ROW(44:44) - ROW($14:$14)) &amp; " / CD0" &amp; IF(ROW(44:44) - ROW($14:$14) = 0, " = 1", "")</f>
        <v>CN30 = CD30 / CD0</v>
      </c>
      <c r="K44" s="20" t="str" cm="1">
        <f t="array" ref="K44">"IRM" &amp; (ROW(44:44) - ROW($14:$14)) &amp; " = if (YR" &amp; (ROW(44:44) - ROW($14:$14)) &amp; " ≤ EY) then (IRA0) else (IRP0)"</f>
        <v>IRM30 = if (YR30 ≤ EY) then (IRA0) else (IRP0)</v>
      </c>
      <c r="L44" s="20" t="str" cm="1">
        <f t="array" ref="L44">"IRI" &amp; (ROW(44:44) - ROW($14:$14)) &amp; " = IRM" &amp; (ROW(44:44) - ROW($14:$14)) &amp; " * C" &amp; (ROW(44:44) - ROW($14:$14))</f>
        <v>IRI30 = IRM30 * C30</v>
      </c>
      <c r="M44" s="20" t="str" cm="1">
        <f t="array" ref="M44" xml:space="preserve"> "IRC" &amp; (ROW(44:44) - ROW($14:$14)) &amp; " = ∑IRIx; x: {0, …, MY" &amp; (ROW(44:44) - ROW($14:$14)) &amp; "}"</f>
        <v>IRC30 = ∑IRIx; x: {0, …, MY30}</v>
      </c>
      <c r="N44" s="20" t="str" cm="1">
        <f t="array" ref="N44">"ERM" &amp; (ROW(44:44) - ROW($14:$14)) &amp; " = if (YR" &amp; (ROW(44:44) - ROW($14:$14)) &amp; " ≤ EY) then (ERA0) else (ERP0)"</f>
        <v>ERM30 = if (YR30 ≤ EY) then (ERA0) else (ERP0)</v>
      </c>
      <c r="O44" s="20" t="str" cm="1">
        <f t="array" ref="O44">"ERI" &amp; (ROW(44:44) - ROW($14:$14)) &amp; " = ERM" &amp; (ROW(44:44) - ROW($14:$14)) &amp; " * C" &amp; (ROW(44:44) - ROW($14:$14))</f>
        <v>ERI30 = ERM30 * C30</v>
      </c>
      <c r="P44" s="20" t="str" cm="1">
        <f t="array" ref="P44" xml:space="preserve"> "ERU" &amp; (ROW(44:44) - ROW($14:$14)) &amp; " = ∑ERIx; x: {0, …, MY" &amp; (ROW(44:44) - ROW($14:$14)) &amp; "}"</f>
        <v>ERU30 = ∑ERIx; x: {0, …, MY30}</v>
      </c>
      <c r="Q44" s="20" t="str" cm="1">
        <f t="array" ref="Q44">"PRM" &amp; (ROW(44:44) - ROW($14:$14)) &amp; " = if (YR" &amp; (ROW(44:44) - ROW($14:$14)) &amp; " ≤ EY) then (PRA0) else (PRP0)"</f>
        <v>PRM30 = if (YR30 ≤ EY) then (PRA0) else (PRP0)</v>
      </c>
      <c r="R44" s="20" t="str" cm="1">
        <f t="array" ref="R44">"PRI" &amp; (ROW(44:44) - ROW($14:$14)) &amp; " = PRM" &amp; (ROW(44:44) - ROW($14:$14)) &amp; " * C" &amp; (ROW(44:44) - ROW($14:$14))</f>
        <v>PRI30 = PRM30 * C30</v>
      </c>
      <c r="S44" s="20" t="str" cm="1">
        <f t="array" ref="S44" xml:space="preserve"> "PRU" &amp; (ROW(44:44) - ROW($14:$14)) &amp; " = ∑PRIx; x: {0, …, MY" &amp; (ROW(44:44) - ROW($14:$14)) &amp; "}"</f>
        <v>PRU30 = ∑PRIx; x: {0, …, MY30}</v>
      </c>
      <c r="T44" s="20" t="str" cm="1">
        <f t="array" ref="T44">"ORM" &amp; (ROW(44:44) - ROW($14:$14)) &amp; " = if (YR" &amp; (ROW(44:44) - ROW($14:$14)) &amp; " ≤ EY) then (ORA0) else (ORP0)"</f>
        <v>ORM30 = if (YR30 ≤ EY) then (ORA0) else (ORP0)</v>
      </c>
      <c r="U44" s="20" t="str" cm="1">
        <f t="array" ref="U44">"ORI" &amp; (ROW(44:44) - ROW($14:$14)) &amp; " = ORM" &amp; (ROW(44:44) - ROW($14:$14)) &amp; " * C" &amp; (ROW(44:44) - ROW($14:$14))</f>
        <v>ORI30 = ORM30 * C30</v>
      </c>
      <c r="V44" s="20" t="str" cm="1">
        <f t="array" ref="V44" xml:space="preserve"> "ORC" &amp; (ROW(44:44) - ROW($14:$14)) &amp; " = ∑ORIx; x: {0, …, MY" &amp; (ROW(44:44) - ROW($14:$14)) &amp; "}"</f>
        <v>ORC30 = ∑ORIx; x: {0, …, MY30}</v>
      </c>
      <c r="AA44" s="20">
        <v>2058</v>
      </c>
      <c r="AB44" s="20">
        <v>30</v>
      </c>
      <c r="AC44" s="30">
        <v>1.1839999999999999</v>
      </c>
      <c r="AD44" s="30">
        <f t="shared" si="0"/>
        <v>1.1839999999999999</v>
      </c>
      <c r="AE44" s="31">
        <f t="shared" si="1"/>
        <v>0.125</v>
      </c>
      <c r="AF44" s="31">
        <f t="shared" si="2"/>
        <v>0.14799999999999999</v>
      </c>
      <c r="AG44" s="31">
        <f>SUM(AF$14:AF44)</f>
        <v>5.964999999999999</v>
      </c>
      <c r="AH44" s="31">
        <f t="shared" si="3"/>
        <v>0.02</v>
      </c>
      <c r="AI44" s="31">
        <f t="shared" si="4"/>
        <v>2.368E-2</v>
      </c>
      <c r="AJ44" s="31">
        <f>SUM(AI$14:AI44)</f>
        <v>0.67342000000000002</v>
      </c>
      <c r="AK44" s="31">
        <f t="shared" si="5"/>
        <v>0</v>
      </c>
      <c r="AL44" s="31">
        <f t="shared" si="6"/>
        <v>0</v>
      </c>
      <c r="AM44" s="31">
        <f>SUM(AL$14:AL44)</f>
        <v>0.14049</v>
      </c>
      <c r="AN44" s="31">
        <f t="shared" si="7"/>
        <v>0.02</v>
      </c>
      <c r="AO44" s="31">
        <f t="shared" si="8"/>
        <v>2.368E-2</v>
      </c>
      <c r="AP44" s="31">
        <f>SUM(AO$14:AO44)</f>
        <v>0.81391000000000002</v>
      </c>
      <c r="AU44" s="20">
        <v>2058</v>
      </c>
      <c r="AV44" s="20">
        <v>30</v>
      </c>
      <c r="AW44" s="30">
        <v>1.1839999999999999</v>
      </c>
      <c r="AX44" s="30">
        <f t="shared" si="9"/>
        <v>1.1839999999999999</v>
      </c>
      <c r="AY44" s="31">
        <f t="shared" si="10"/>
        <v>0.25</v>
      </c>
      <c r="AZ44" s="31">
        <f t="shared" si="11"/>
        <v>0.29599999999999999</v>
      </c>
      <c r="BA44" s="31">
        <f>SUM(AZ$14:AZ44)</f>
        <v>10.16775</v>
      </c>
      <c r="BB44" s="31">
        <f t="shared" si="12"/>
        <v>3.78</v>
      </c>
      <c r="BC44" s="31">
        <f t="shared" si="13"/>
        <v>4.4755199999999995</v>
      </c>
      <c r="BD44" s="31">
        <f>SUM(BC$14:BC44)</f>
        <v>127.27638</v>
      </c>
      <c r="BE44" s="31">
        <f t="shared" si="14"/>
        <v>0</v>
      </c>
      <c r="BF44" s="31">
        <f t="shared" si="15"/>
        <v>0</v>
      </c>
      <c r="BG44" s="31">
        <f>SUM(BF$14:BF44)</f>
        <v>2.82</v>
      </c>
      <c r="BH44" s="31">
        <f t="shared" si="16"/>
        <v>3.78</v>
      </c>
      <c r="BI44" s="31">
        <f t="shared" si="17"/>
        <v>4.4755199999999995</v>
      </c>
      <c r="BJ44" s="31">
        <f>SUM(BI$14:BI44)</f>
        <v>130.09637999999998</v>
      </c>
      <c r="BO44" s="20">
        <v>2058</v>
      </c>
      <c r="BP44" s="20">
        <v>30</v>
      </c>
      <c r="BQ44" s="30">
        <v>1.1839999999999999</v>
      </c>
      <c r="BR44" s="30">
        <f t="shared" si="18"/>
        <v>1.1839999999999999</v>
      </c>
      <c r="BS44" s="31">
        <f t="shared" si="19"/>
        <v>0.5</v>
      </c>
      <c r="BT44" s="31">
        <f t="shared" si="20"/>
        <v>0.59199999999999997</v>
      </c>
      <c r="BU44" s="31">
        <f>SUM(BT$14:BT44)</f>
        <v>16.8355</v>
      </c>
      <c r="BV44" s="31">
        <f t="shared" si="21"/>
        <v>16.079999999999998</v>
      </c>
      <c r="BW44" s="31">
        <f t="shared" si="22"/>
        <v>19.038719999999998</v>
      </c>
      <c r="BX44" s="31">
        <f>SUM(BW$14:BW44)</f>
        <v>541.42967999999985</v>
      </c>
      <c r="BY44" s="31">
        <f t="shared" si="23"/>
        <v>0</v>
      </c>
      <c r="BZ44" s="31">
        <f t="shared" si="24"/>
        <v>0</v>
      </c>
      <c r="CA44" s="31">
        <f>SUM(BZ$14:BZ44)</f>
        <v>0</v>
      </c>
      <c r="CB44" s="31">
        <f t="shared" si="25"/>
        <v>16.079999999999998</v>
      </c>
      <c r="CC44" s="31">
        <f t="shared" si="26"/>
        <v>19.038719999999998</v>
      </c>
      <c r="CD44" s="31">
        <f>SUM(CC$14:CC44)</f>
        <v>541.42967999999985</v>
      </c>
    </row>
    <row r="45" spans="2:82" x14ac:dyDescent="0.2">
      <c r="B45" s="57"/>
      <c r="D45" s="18" t="s">
        <v>211</v>
      </c>
      <c r="E45" s="19" t="s">
        <v>212</v>
      </c>
      <c r="G45" s="20" t="str" cm="1">
        <f t="array" ref="G45">"YR" &amp; (ROW(45:45) - ROW($14:$14)) &amp; " = " &amp; (2028 + (ROW(45:45) - ROW($14:$14)))</f>
        <v>YR31 = 2059</v>
      </c>
      <c r="H45" s="20" t="str" cm="1">
        <f t="array" ref="H45">"MY" &amp; (ROW(45:45) - ROW($14:$14)) &amp; " = " &amp; (ROW(45:45) - ROW($14:$14))</f>
        <v>MY31 = 31</v>
      </c>
      <c r="I45" s="20" t="str" cm="1">
        <f t="array" ref="I45">"CD" &amp; (ROW(45:45) - ROW($14:$14))</f>
        <v>CD31</v>
      </c>
      <c r="J45" s="20" t="str" cm="1">
        <f t="array" ref="J45">"CN" &amp; (ROW(45:45) - ROW($14:$14)) &amp; " = CD" &amp; (ROW(45:45) - ROW($14:$14)) &amp; " / CD0" &amp; IF(ROW(45:45) - ROW($14:$14) = 0, " = 1", "")</f>
        <v>CN31 = CD31 / CD0</v>
      </c>
      <c r="K45" s="20" t="str" cm="1">
        <f t="array" ref="K45">"IRM" &amp; (ROW(45:45) - ROW($14:$14)) &amp; " = if (YR" &amp; (ROW(45:45) - ROW($14:$14)) &amp; " ≤ EY) then (IRA0) else (IRP0)"</f>
        <v>IRM31 = if (YR31 ≤ EY) then (IRA0) else (IRP0)</v>
      </c>
      <c r="L45" s="20" t="str" cm="1">
        <f t="array" ref="L45">"IRI" &amp; (ROW(45:45) - ROW($14:$14)) &amp; " = IRM" &amp; (ROW(45:45) - ROW($14:$14)) &amp; " * C" &amp; (ROW(45:45) - ROW($14:$14))</f>
        <v>IRI31 = IRM31 * C31</v>
      </c>
      <c r="M45" s="20" t="str" cm="1">
        <f t="array" ref="M45" xml:space="preserve"> "IRC" &amp; (ROW(45:45) - ROW($14:$14)) &amp; " = ∑IRIx; x: {0, …, MY" &amp; (ROW(45:45) - ROW($14:$14)) &amp; "}"</f>
        <v>IRC31 = ∑IRIx; x: {0, …, MY31}</v>
      </c>
      <c r="N45" s="20" t="str" cm="1">
        <f t="array" ref="N45">"ERM" &amp; (ROW(45:45) - ROW($14:$14)) &amp; " = if (YR" &amp; (ROW(45:45) - ROW($14:$14)) &amp; " ≤ EY) then (ERA0) else (ERP0)"</f>
        <v>ERM31 = if (YR31 ≤ EY) then (ERA0) else (ERP0)</v>
      </c>
      <c r="O45" s="20" t="str" cm="1">
        <f t="array" ref="O45">"ERI" &amp; (ROW(45:45) - ROW($14:$14)) &amp; " = ERM" &amp; (ROW(45:45) - ROW($14:$14)) &amp; " * C" &amp; (ROW(45:45) - ROW($14:$14))</f>
        <v>ERI31 = ERM31 * C31</v>
      </c>
      <c r="P45" s="20" t="str" cm="1">
        <f t="array" ref="P45" xml:space="preserve"> "ERU" &amp; (ROW(45:45) - ROW($14:$14)) &amp; " = ∑ERIx; x: {0, …, MY" &amp; (ROW(45:45) - ROW($14:$14)) &amp; "}"</f>
        <v>ERU31 = ∑ERIx; x: {0, …, MY31}</v>
      </c>
      <c r="Q45" s="20" t="str" cm="1">
        <f t="array" ref="Q45">"PRM" &amp; (ROW(45:45) - ROW($14:$14)) &amp; " = if (YR" &amp; (ROW(45:45) - ROW($14:$14)) &amp; " ≤ EY) then (PRA0) else (PRP0)"</f>
        <v>PRM31 = if (YR31 ≤ EY) then (PRA0) else (PRP0)</v>
      </c>
      <c r="R45" s="20" t="str" cm="1">
        <f t="array" ref="R45">"PRI" &amp; (ROW(45:45) - ROW($14:$14)) &amp; " = PRM" &amp; (ROW(45:45) - ROW($14:$14)) &amp; " * C" &amp; (ROW(45:45) - ROW($14:$14))</f>
        <v>PRI31 = PRM31 * C31</v>
      </c>
      <c r="S45" s="20" t="str" cm="1">
        <f t="array" ref="S45" xml:space="preserve"> "PRU" &amp; (ROW(45:45) - ROW($14:$14)) &amp; " = ∑PRIx; x: {0, …, MY" &amp; (ROW(45:45) - ROW($14:$14)) &amp; "}"</f>
        <v>PRU31 = ∑PRIx; x: {0, …, MY31}</v>
      </c>
      <c r="T45" s="20" t="str" cm="1">
        <f t="array" ref="T45">"ORM" &amp; (ROW(45:45) - ROW($14:$14)) &amp; " = if (YR" &amp; (ROW(45:45) - ROW($14:$14)) &amp; " ≤ EY) then (ORA0) else (ORP0)"</f>
        <v>ORM31 = if (YR31 ≤ EY) then (ORA0) else (ORP0)</v>
      </c>
      <c r="U45" s="20" t="str" cm="1">
        <f t="array" ref="U45">"ORI" &amp; (ROW(45:45) - ROW($14:$14)) &amp; " = ORM" &amp; (ROW(45:45) - ROW($14:$14)) &amp; " * C" &amp; (ROW(45:45) - ROW($14:$14))</f>
        <v>ORI31 = ORM31 * C31</v>
      </c>
      <c r="V45" s="20" t="str" cm="1">
        <f t="array" ref="V45" xml:space="preserve"> "ORC" &amp; (ROW(45:45) - ROW($14:$14)) &amp; " = ∑ORIx; x: {0, …, MY" &amp; (ROW(45:45) - ROW($14:$14)) &amp; "}"</f>
        <v>ORC31 = ∑ORIx; x: {0, …, MY31}</v>
      </c>
      <c r="AA45" s="20">
        <v>2059</v>
      </c>
      <c r="AB45" s="20">
        <v>31</v>
      </c>
      <c r="AC45" s="30">
        <v>1.194</v>
      </c>
      <c r="AD45" s="30">
        <f t="shared" si="0"/>
        <v>1.194</v>
      </c>
      <c r="AE45" s="31">
        <f t="shared" si="1"/>
        <v>0.125</v>
      </c>
      <c r="AF45" s="31">
        <f t="shared" si="2"/>
        <v>0.14924999999999999</v>
      </c>
      <c r="AG45" s="31">
        <f>SUM(AF$14:AF45)</f>
        <v>6.1142499999999993</v>
      </c>
      <c r="AH45" s="31">
        <f t="shared" si="3"/>
        <v>0.02</v>
      </c>
      <c r="AI45" s="31">
        <f t="shared" si="4"/>
        <v>2.3879999999999998E-2</v>
      </c>
      <c r="AJ45" s="31">
        <f>SUM(AI$14:AI45)</f>
        <v>0.69730000000000003</v>
      </c>
      <c r="AK45" s="31">
        <f t="shared" si="5"/>
        <v>0</v>
      </c>
      <c r="AL45" s="31">
        <f t="shared" si="6"/>
        <v>0</v>
      </c>
      <c r="AM45" s="31">
        <f>SUM(AL$14:AL45)</f>
        <v>0.14049</v>
      </c>
      <c r="AN45" s="31">
        <f t="shared" si="7"/>
        <v>0.02</v>
      </c>
      <c r="AO45" s="31">
        <f t="shared" si="8"/>
        <v>2.3879999999999998E-2</v>
      </c>
      <c r="AP45" s="31">
        <f>SUM(AO$14:AO45)</f>
        <v>0.83779000000000003</v>
      </c>
      <c r="AU45" s="20">
        <v>2059</v>
      </c>
      <c r="AV45" s="20">
        <v>31</v>
      </c>
      <c r="AW45" s="30">
        <v>1.194</v>
      </c>
      <c r="AX45" s="30">
        <f t="shared" si="9"/>
        <v>1.194</v>
      </c>
      <c r="AY45" s="31">
        <f t="shared" si="10"/>
        <v>0.25</v>
      </c>
      <c r="AZ45" s="31">
        <f t="shared" si="11"/>
        <v>0.29849999999999999</v>
      </c>
      <c r="BA45" s="31">
        <f>SUM(AZ$14:AZ45)</f>
        <v>10.46625</v>
      </c>
      <c r="BB45" s="31">
        <f t="shared" si="12"/>
        <v>3.78</v>
      </c>
      <c r="BC45" s="31">
        <f t="shared" si="13"/>
        <v>4.5133199999999993</v>
      </c>
      <c r="BD45" s="31">
        <f>SUM(BC$14:BC45)</f>
        <v>131.78970000000001</v>
      </c>
      <c r="BE45" s="31">
        <f t="shared" si="14"/>
        <v>0</v>
      </c>
      <c r="BF45" s="31">
        <f t="shared" si="15"/>
        <v>0</v>
      </c>
      <c r="BG45" s="31">
        <f>SUM(BF$14:BF45)</f>
        <v>2.82</v>
      </c>
      <c r="BH45" s="31">
        <f t="shared" si="16"/>
        <v>3.78</v>
      </c>
      <c r="BI45" s="31">
        <f t="shared" si="17"/>
        <v>4.5133199999999993</v>
      </c>
      <c r="BJ45" s="31">
        <f>SUM(BI$14:BI45)</f>
        <v>134.60969999999998</v>
      </c>
      <c r="BO45" s="20">
        <v>2059</v>
      </c>
      <c r="BP45" s="20">
        <v>31</v>
      </c>
      <c r="BQ45" s="30">
        <v>1.194</v>
      </c>
      <c r="BR45" s="30">
        <f t="shared" si="18"/>
        <v>1.194</v>
      </c>
      <c r="BS45" s="31">
        <f t="shared" si="19"/>
        <v>0.5</v>
      </c>
      <c r="BT45" s="31">
        <f t="shared" si="20"/>
        <v>0.59699999999999998</v>
      </c>
      <c r="BU45" s="31">
        <f>SUM(BT$14:BT45)</f>
        <v>17.432500000000001</v>
      </c>
      <c r="BV45" s="31">
        <f t="shared" si="21"/>
        <v>16.079999999999998</v>
      </c>
      <c r="BW45" s="31">
        <f t="shared" si="22"/>
        <v>19.199519999999996</v>
      </c>
      <c r="BX45" s="31">
        <f>SUM(BW$14:BW45)</f>
        <v>560.62919999999986</v>
      </c>
      <c r="BY45" s="31">
        <f t="shared" si="23"/>
        <v>0</v>
      </c>
      <c r="BZ45" s="31">
        <f t="shared" si="24"/>
        <v>0</v>
      </c>
      <c r="CA45" s="31">
        <f>SUM(BZ$14:BZ45)</f>
        <v>0</v>
      </c>
      <c r="CB45" s="31">
        <f t="shared" si="25"/>
        <v>16.079999999999998</v>
      </c>
      <c r="CC45" s="31">
        <f t="shared" si="26"/>
        <v>19.199519999999996</v>
      </c>
      <c r="CD45" s="31">
        <f>SUM(CC$14:CC45)</f>
        <v>560.62919999999986</v>
      </c>
    </row>
    <row r="46" spans="2:82" x14ac:dyDescent="0.2">
      <c r="B46" s="57"/>
      <c r="D46" s="18" t="s">
        <v>213</v>
      </c>
      <c r="E46" s="19" t="s">
        <v>214</v>
      </c>
      <c r="G46" s="20" t="str" cm="1">
        <f t="array" ref="G46">"YR" &amp; (ROW(46:46) - ROW($14:$14)) &amp; " = " &amp; (2028 + (ROW(46:46) - ROW($14:$14)))</f>
        <v>YR32 = 2060</v>
      </c>
      <c r="H46" s="20" t="str" cm="1">
        <f t="array" ref="H46">"MY" &amp; (ROW(46:46) - ROW($14:$14)) &amp; " = " &amp; (ROW(46:46) - ROW($14:$14))</f>
        <v>MY32 = 32</v>
      </c>
      <c r="I46" s="20" t="str" cm="1">
        <f t="array" ref="I46">"CD" &amp; (ROW(46:46) - ROW($14:$14))</f>
        <v>CD32</v>
      </c>
      <c r="J46" s="20" t="str" cm="1">
        <f t="array" ref="J46">"CN" &amp; (ROW(46:46) - ROW($14:$14)) &amp; " = CD" &amp; (ROW(46:46) - ROW($14:$14)) &amp; " / CD0" &amp; IF(ROW(46:46) - ROW($14:$14) = 0, " = 1", "")</f>
        <v>CN32 = CD32 / CD0</v>
      </c>
      <c r="K46" s="20" t="str" cm="1">
        <f t="array" ref="K46">"IRM" &amp; (ROW(46:46) - ROW($14:$14)) &amp; " = if (YR" &amp; (ROW(46:46) - ROW($14:$14)) &amp; " ≤ EY) then (IRA0) else (IRP0)"</f>
        <v>IRM32 = if (YR32 ≤ EY) then (IRA0) else (IRP0)</v>
      </c>
      <c r="L46" s="20" t="str" cm="1">
        <f t="array" ref="L46">"IRI" &amp; (ROW(46:46) - ROW($14:$14)) &amp; " = IRM" &amp; (ROW(46:46) - ROW($14:$14)) &amp; " * C" &amp; (ROW(46:46) - ROW($14:$14))</f>
        <v>IRI32 = IRM32 * C32</v>
      </c>
      <c r="M46" s="20" t="str" cm="1">
        <f t="array" ref="M46" xml:space="preserve"> "IRC" &amp; (ROW(46:46) - ROW($14:$14)) &amp; " = ∑IRIx; x: {0, …, MY" &amp; (ROW(46:46) - ROW($14:$14)) &amp; "}"</f>
        <v>IRC32 = ∑IRIx; x: {0, …, MY32}</v>
      </c>
      <c r="N46" s="20" t="str" cm="1">
        <f t="array" ref="N46">"ERM" &amp; (ROW(46:46) - ROW($14:$14)) &amp; " = if (YR" &amp; (ROW(46:46) - ROW($14:$14)) &amp; " ≤ EY) then (ERA0) else (ERP0)"</f>
        <v>ERM32 = if (YR32 ≤ EY) then (ERA0) else (ERP0)</v>
      </c>
      <c r="O46" s="20" t="str" cm="1">
        <f t="array" ref="O46">"ERI" &amp; (ROW(46:46) - ROW($14:$14)) &amp; " = ERM" &amp; (ROW(46:46) - ROW($14:$14)) &amp; " * C" &amp; (ROW(46:46) - ROW($14:$14))</f>
        <v>ERI32 = ERM32 * C32</v>
      </c>
      <c r="P46" s="20" t="str" cm="1">
        <f t="array" ref="P46" xml:space="preserve"> "ERU" &amp; (ROW(46:46) - ROW($14:$14)) &amp; " = ∑ERIx; x: {0, …, MY" &amp; (ROW(46:46) - ROW($14:$14)) &amp; "}"</f>
        <v>ERU32 = ∑ERIx; x: {0, …, MY32}</v>
      </c>
      <c r="Q46" s="20" t="str" cm="1">
        <f t="array" ref="Q46">"PRM" &amp; (ROW(46:46) - ROW($14:$14)) &amp; " = if (YR" &amp; (ROW(46:46) - ROW($14:$14)) &amp; " ≤ EY) then (PRA0) else (PRP0)"</f>
        <v>PRM32 = if (YR32 ≤ EY) then (PRA0) else (PRP0)</v>
      </c>
      <c r="R46" s="20" t="str" cm="1">
        <f t="array" ref="R46">"PRI" &amp; (ROW(46:46) - ROW($14:$14)) &amp; " = PRM" &amp; (ROW(46:46) - ROW($14:$14)) &amp; " * C" &amp; (ROW(46:46) - ROW($14:$14))</f>
        <v>PRI32 = PRM32 * C32</v>
      </c>
      <c r="S46" s="20" t="str" cm="1">
        <f t="array" ref="S46" xml:space="preserve"> "PRU" &amp; (ROW(46:46) - ROW($14:$14)) &amp; " = ∑PRIx; x: {0, …, MY" &amp; (ROW(46:46) - ROW($14:$14)) &amp; "}"</f>
        <v>PRU32 = ∑PRIx; x: {0, …, MY32}</v>
      </c>
      <c r="T46" s="20" t="str" cm="1">
        <f t="array" ref="T46">"ORM" &amp; (ROW(46:46) - ROW($14:$14)) &amp; " = if (YR" &amp; (ROW(46:46) - ROW($14:$14)) &amp; " ≤ EY) then (ORA0) else (ORP0)"</f>
        <v>ORM32 = if (YR32 ≤ EY) then (ORA0) else (ORP0)</v>
      </c>
      <c r="U46" s="20" t="str" cm="1">
        <f t="array" ref="U46">"ORI" &amp; (ROW(46:46) - ROW($14:$14)) &amp; " = ORM" &amp; (ROW(46:46) - ROW($14:$14)) &amp; " * C" &amp; (ROW(46:46) - ROW($14:$14))</f>
        <v>ORI32 = ORM32 * C32</v>
      </c>
      <c r="V46" s="20" t="str" cm="1">
        <f t="array" ref="V46" xml:space="preserve"> "ORC" &amp; (ROW(46:46) - ROW($14:$14)) &amp; " = ∑ORIx; x: {0, …, MY" &amp; (ROW(46:46) - ROW($14:$14)) &amp; "}"</f>
        <v>ORC32 = ∑ORIx; x: {0, …, MY32}</v>
      </c>
      <c r="AA46" s="20">
        <v>2060</v>
      </c>
      <c r="AB46" s="20">
        <v>32</v>
      </c>
      <c r="AC46" s="30">
        <v>1.204</v>
      </c>
      <c r="AD46" s="30">
        <f t="shared" si="0"/>
        <v>1.204</v>
      </c>
      <c r="AE46" s="31">
        <f t="shared" si="1"/>
        <v>0.125</v>
      </c>
      <c r="AF46" s="31">
        <f t="shared" si="2"/>
        <v>0.15049999999999999</v>
      </c>
      <c r="AG46" s="31">
        <f>SUM(AF$14:AF46)</f>
        <v>6.2647499999999994</v>
      </c>
      <c r="AH46" s="31">
        <f t="shared" si="3"/>
        <v>0.02</v>
      </c>
      <c r="AI46" s="31">
        <f t="shared" si="4"/>
        <v>2.4080000000000001E-2</v>
      </c>
      <c r="AJ46" s="31">
        <f>SUM(AI$14:AI46)</f>
        <v>0.72138000000000002</v>
      </c>
      <c r="AK46" s="31">
        <f t="shared" si="5"/>
        <v>0</v>
      </c>
      <c r="AL46" s="31">
        <f t="shared" si="6"/>
        <v>0</v>
      </c>
      <c r="AM46" s="31">
        <f>SUM(AL$14:AL46)</f>
        <v>0.14049</v>
      </c>
      <c r="AN46" s="31">
        <f t="shared" si="7"/>
        <v>0.02</v>
      </c>
      <c r="AO46" s="31">
        <f t="shared" si="8"/>
        <v>2.4080000000000001E-2</v>
      </c>
      <c r="AP46" s="31">
        <f>SUM(AO$14:AO46)</f>
        <v>0.86187000000000002</v>
      </c>
      <c r="AU46" s="20">
        <v>2060</v>
      </c>
      <c r="AV46" s="20">
        <v>32</v>
      </c>
      <c r="AW46" s="30">
        <v>1.204</v>
      </c>
      <c r="AX46" s="30">
        <f t="shared" si="9"/>
        <v>1.204</v>
      </c>
      <c r="AY46" s="31">
        <f t="shared" si="10"/>
        <v>0.25</v>
      </c>
      <c r="AZ46" s="31">
        <f t="shared" si="11"/>
        <v>0.30099999999999999</v>
      </c>
      <c r="BA46" s="31">
        <f>SUM(AZ$14:AZ46)</f>
        <v>10.767250000000001</v>
      </c>
      <c r="BB46" s="31">
        <f t="shared" si="12"/>
        <v>3.78</v>
      </c>
      <c r="BC46" s="31">
        <f t="shared" si="13"/>
        <v>4.5511199999999992</v>
      </c>
      <c r="BD46" s="31">
        <f>SUM(BC$14:BC46)</f>
        <v>136.34082000000001</v>
      </c>
      <c r="BE46" s="31">
        <f t="shared" si="14"/>
        <v>0</v>
      </c>
      <c r="BF46" s="31">
        <f t="shared" si="15"/>
        <v>0</v>
      </c>
      <c r="BG46" s="31">
        <f>SUM(BF$14:BF46)</f>
        <v>2.82</v>
      </c>
      <c r="BH46" s="31">
        <f t="shared" si="16"/>
        <v>3.78</v>
      </c>
      <c r="BI46" s="31">
        <f t="shared" si="17"/>
        <v>4.5511199999999992</v>
      </c>
      <c r="BJ46" s="31">
        <f>SUM(BI$14:BI46)</f>
        <v>139.16081999999997</v>
      </c>
      <c r="BO46" s="20">
        <v>2060</v>
      </c>
      <c r="BP46" s="20">
        <v>32</v>
      </c>
      <c r="BQ46" s="30">
        <v>1.204</v>
      </c>
      <c r="BR46" s="30">
        <f t="shared" si="18"/>
        <v>1.204</v>
      </c>
      <c r="BS46" s="31">
        <f t="shared" si="19"/>
        <v>0.5</v>
      </c>
      <c r="BT46" s="31">
        <f t="shared" si="20"/>
        <v>0.60199999999999998</v>
      </c>
      <c r="BU46" s="31">
        <f>SUM(BT$14:BT46)</f>
        <v>18.034500000000001</v>
      </c>
      <c r="BV46" s="31">
        <f t="shared" si="21"/>
        <v>16.079999999999998</v>
      </c>
      <c r="BW46" s="31">
        <f t="shared" si="22"/>
        <v>19.360319999999998</v>
      </c>
      <c r="BX46" s="31">
        <f>SUM(BW$14:BW46)</f>
        <v>579.98951999999986</v>
      </c>
      <c r="BY46" s="31">
        <f t="shared" si="23"/>
        <v>0</v>
      </c>
      <c r="BZ46" s="31">
        <f t="shared" si="24"/>
        <v>0</v>
      </c>
      <c r="CA46" s="31">
        <f>SUM(BZ$14:BZ46)</f>
        <v>0</v>
      </c>
      <c r="CB46" s="31">
        <f t="shared" si="25"/>
        <v>16.079999999999998</v>
      </c>
      <c r="CC46" s="31">
        <f t="shared" si="26"/>
        <v>19.360319999999998</v>
      </c>
      <c r="CD46" s="31">
        <f>SUM(CC$14:CC46)</f>
        <v>579.98951999999986</v>
      </c>
    </row>
    <row r="47" spans="2:82" x14ac:dyDescent="0.2">
      <c r="B47" s="57"/>
      <c r="D47" s="18" t="s">
        <v>215</v>
      </c>
      <c r="E47" s="19" t="s">
        <v>216</v>
      </c>
      <c r="G47" s="20" t="str" cm="1">
        <f t="array" ref="G47">"YR" &amp; (ROW(47:47) - ROW($14:$14)) &amp; " = " &amp; (2028 + (ROW(47:47) - ROW($14:$14)))</f>
        <v>YR33 = 2061</v>
      </c>
      <c r="H47" s="20" t="str" cm="1">
        <f t="array" ref="H47">"MY" &amp; (ROW(47:47) - ROW($14:$14)) &amp; " = " &amp; (ROW(47:47) - ROW($14:$14))</f>
        <v>MY33 = 33</v>
      </c>
      <c r="I47" s="20" t="str" cm="1">
        <f t="array" ref="I47">"CD" &amp; (ROW(47:47) - ROW($14:$14))</f>
        <v>CD33</v>
      </c>
      <c r="J47" s="20" t="str" cm="1">
        <f t="array" ref="J47">"CN" &amp; (ROW(47:47) - ROW($14:$14)) &amp; " = CD" &amp; (ROW(47:47) - ROW($14:$14)) &amp; " / CD0" &amp; IF(ROW(47:47) - ROW($14:$14) = 0, " = 1", "")</f>
        <v>CN33 = CD33 / CD0</v>
      </c>
      <c r="K47" s="20" t="str" cm="1">
        <f t="array" ref="K47">"IRM" &amp; (ROW(47:47) - ROW($14:$14)) &amp; " = if (YR" &amp; (ROW(47:47) - ROW($14:$14)) &amp; " ≤ EY) then (IRA0) else (IRP0)"</f>
        <v>IRM33 = if (YR33 ≤ EY) then (IRA0) else (IRP0)</v>
      </c>
      <c r="L47" s="20" t="str" cm="1">
        <f t="array" ref="L47">"IRI" &amp; (ROW(47:47) - ROW($14:$14)) &amp; " = IRM" &amp; (ROW(47:47) - ROW($14:$14)) &amp; " * C" &amp; (ROW(47:47) - ROW($14:$14))</f>
        <v>IRI33 = IRM33 * C33</v>
      </c>
      <c r="M47" s="20" t="str" cm="1">
        <f t="array" ref="M47" xml:space="preserve"> "IRC" &amp; (ROW(47:47) - ROW($14:$14)) &amp; " = ∑IRIx; x: {0, …, MY" &amp; (ROW(47:47) - ROW($14:$14)) &amp; "}"</f>
        <v>IRC33 = ∑IRIx; x: {0, …, MY33}</v>
      </c>
      <c r="N47" s="20" t="str" cm="1">
        <f t="array" ref="N47">"ERM" &amp; (ROW(47:47) - ROW($14:$14)) &amp; " = if (YR" &amp; (ROW(47:47) - ROW($14:$14)) &amp; " ≤ EY) then (ERA0) else (ERP0)"</f>
        <v>ERM33 = if (YR33 ≤ EY) then (ERA0) else (ERP0)</v>
      </c>
      <c r="O47" s="20" t="str" cm="1">
        <f t="array" ref="O47">"ERI" &amp; (ROW(47:47) - ROW($14:$14)) &amp; " = ERM" &amp; (ROW(47:47) - ROW($14:$14)) &amp; " * C" &amp; (ROW(47:47) - ROW($14:$14))</f>
        <v>ERI33 = ERM33 * C33</v>
      </c>
      <c r="P47" s="20" t="str" cm="1">
        <f t="array" ref="P47" xml:space="preserve"> "ERU" &amp; (ROW(47:47) - ROW($14:$14)) &amp; " = ∑ERIx; x: {0, …, MY" &amp; (ROW(47:47) - ROW($14:$14)) &amp; "}"</f>
        <v>ERU33 = ∑ERIx; x: {0, …, MY33}</v>
      </c>
      <c r="Q47" s="20" t="str" cm="1">
        <f t="array" ref="Q47">"PRM" &amp; (ROW(47:47) - ROW($14:$14)) &amp; " = if (YR" &amp; (ROW(47:47) - ROW($14:$14)) &amp; " ≤ EY) then (PRA0) else (PRP0)"</f>
        <v>PRM33 = if (YR33 ≤ EY) then (PRA0) else (PRP0)</v>
      </c>
      <c r="R47" s="20" t="str" cm="1">
        <f t="array" ref="R47">"PRI" &amp; (ROW(47:47) - ROW($14:$14)) &amp; " = PRM" &amp; (ROW(47:47) - ROW($14:$14)) &amp; " * C" &amp; (ROW(47:47) - ROW($14:$14))</f>
        <v>PRI33 = PRM33 * C33</v>
      </c>
      <c r="S47" s="20" t="str" cm="1">
        <f t="array" ref="S47" xml:space="preserve"> "PRU" &amp; (ROW(47:47) - ROW($14:$14)) &amp; " = ∑PRIx; x: {0, …, MY" &amp; (ROW(47:47) - ROW($14:$14)) &amp; "}"</f>
        <v>PRU33 = ∑PRIx; x: {0, …, MY33}</v>
      </c>
      <c r="T47" s="20" t="str" cm="1">
        <f t="array" ref="T47">"ORM" &amp; (ROW(47:47) - ROW($14:$14)) &amp; " = if (YR" &amp; (ROW(47:47) - ROW($14:$14)) &amp; " ≤ EY) then (ORA0) else (ORP0)"</f>
        <v>ORM33 = if (YR33 ≤ EY) then (ORA0) else (ORP0)</v>
      </c>
      <c r="U47" s="20" t="str" cm="1">
        <f t="array" ref="U47">"ORI" &amp; (ROW(47:47) - ROW($14:$14)) &amp; " = ORM" &amp; (ROW(47:47) - ROW($14:$14)) &amp; " * C" &amp; (ROW(47:47) - ROW($14:$14))</f>
        <v>ORI33 = ORM33 * C33</v>
      </c>
      <c r="V47" s="20" t="str" cm="1">
        <f t="array" ref="V47" xml:space="preserve"> "ORC" &amp; (ROW(47:47) - ROW($14:$14)) &amp; " = ∑ORIx; x: {0, …, MY" &amp; (ROW(47:47) - ROW($14:$14)) &amp; "}"</f>
        <v>ORC33 = ∑ORIx; x: {0, …, MY33}</v>
      </c>
      <c r="AA47" s="20">
        <v>2061</v>
      </c>
      <c r="AB47" s="20">
        <v>33</v>
      </c>
      <c r="AC47" s="30">
        <v>1.214</v>
      </c>
      <c r="AD47" s="30">
        <f t="shared" si="0"/>
        <v>1.214</v>
      </c>
      <c r="AE47" s="31">
        <f t="shared" si="1"/>
        <v>0.125</v>
      </c>
      <c r="AF47" s="31">
        <f t="shared" si="2"/>
        <v>0.15175</v>
      </c>
      <c r="AG47" s="31">
        <f>SUM(AF$14:AF47)</f>
        <v>6.4164999999999992</v>
      </c>
      <c r="AH47" s="31">
        <f t="shared" si="3"/>
        <v>0.02</v>
      </c>
      <c r="AI47" s="31">
        <f t="shared" si="4"/>
        <v>2.4279999999999999E-2</v>
      </c>
      <c r="AJ47" s="31">
        <f>SUM(AI$14:AI47)</f>
        <v>0.74565999999999999</v>
      </c>
      <c r="AK47" s="31">
        <f t="shared" si="5"/>
        <v>0</v>
      </c>
      <c r="AL47" s="31">
        <f t="shared" si="6"/>
        <v>0</v>
      </c>
      <c r="AM47" s="31">
        <f>SUM(AL$14:AL47)</f>
        <v>0.14049</v>
      </c>
      <c r="AN47" s="31">
        <f t="shared" si="7"/>
        <v>0.02</v>
      </c>
      <c r="AO47" s="31">
        <f t="shared" si="8"/>
        <v>2.4279999999999999E-2</v>
      </c>
      <c r="AP47" s="31">
        <f>SUM(AO$14:AO47)</f>
        <v>0.88614999999999999</v>
      </c>
      <c r="AU47" s="20">
        <v>2061</v>
      </c>
      <c r="AV47" s="20">
        <v>33</v>
      </c>
      <c r="AW47" s="30">
        <v>1.214</v>
      </c>
      <c r="AX47" s="30">
        <f t="shared" si="9"/>
        <v>1.214</v>
      </c>
      <c r="AY47" s="31">
        <f t="shared" si="10"/>
        <v>0.25</v>
      </c>
      <c r="AZ47" s="31">
        <f t="shared" si="11"/>
        <v>0.30349999999999999</v>
      </c>
      <c r="BA47" s="31">
        <f>SUM(AZ$14:AZ47)</f>
        <v>11.07075</v>
      </c>
      <c r="BB47" s="31">
        <f t="shared" si="12"/>
        <v>3.78</v>
      </c>
      <c r="BC47" s="31">
        <f t="shared" si="13"/>
        <v>4.5889199999999999</v>
      </c>
      <c r="BD47" s="31">
        <f>SUM(BC$14:BC47)</f>
        <v>140.92974000000001</v>
      </c>
      <c r="BE47" s="31">
        <f t="shared" si="14"/>
        <v>0</v>
      </c>
      <c r="BF47" s="31">
        <f t="shared" si="15"/>
        <v>0</v>
      </c>
      <c r="BG47" s="31">
        <f>SUM(BF$14:BF47)</f>
        <v>2.82</v>
      </c>
      <c r="BH47" s="31">
        <f t="shared" si="16"/>
        <v>3.78</v>
      </c>
      <c r="BI47" s="31">
        <f t="shared" si="17"/>
        <v>4.5889199999999999</v>
      </c>
      <c r="BJ47" s="31">
        <f>SUM(BI$14:BI47)</f>
        <v>143.74973999999997</v>
      </c>
      <c r="BO47" s="20">
        <v>2061</v>
      </c>
      <c r="BP47" s="20">
        <v>33</v>
      </c>
      <c r="BQ47" s="30">
        <v>1.214</v>
      </c>
      <c r="BR47" s="30">
        <f t="shared" si="18"/>
        <v>1.214</v>
      </c>
      <c r="BS47" s="31">
        <f t="shared" si="19"/>
        <v>0.5</v>
      </c>
      <c r="BT47" s="31">
        <f t="shared" si="20"/>
        <v>0.60699999999999998</v>
      </c>
      <c r="BU47" s="31">
        <f>SUM(BT$14:BT47)</f>
        <v>18.641500000000001</v>
      </c>
      <c r="BV47" s="31">
        <f t="shared" si="21"/>
        <v>16.079999999999998</v>
      </c>
      <c r="BW47" s="31">
        <f t="shared" si="22"/>
        <v>19.521119999999996</v>
      </c>
      <c r="BX47" s="31">
        <f>SUM(BW$14:BW47)</f>
        <v>599.51063999999985</v>
      </c>
      <c r="BY47" s="31">
        <f t="shared" si="23"/>
        <v>0</v>
      </c>
      <c r="BZ47" s="31">
        <f t="shared" si="24"/>
        <v>0</v>
      </c>
      <c r="CA47" s="31">
        <f>SUM(BZ$14:BZ47)</f>
        <v>0</v>
      </c>
      <c r="CB47" s="31">
        <f t="shared" si="25"/>
        <v>16.079999999999998</v>
      </c>
      <c r="CC47" s="31">
        <f t="shared" si="26"/>
        <v>19.521119999999996</v>
      </c>
      <c r="CD47" s="31">
        <f>SUM(CC$14:CC47)</f>
        <v>599.51063999999985</v>
      </c>
    </row>
    <row r="48" spans="2:82" x14ac:dyDescent="0.25">
      <c r="B48" s="57"/>
      <c r="G48" s="20" t="str" cm="1">
        <f t="array" ref="G48">"YR" &amp; (ROW(48:48) - ROW($14:$14)) &amp; " = " &amp; (2028 + (ROW(48:48) - ROW($14:$14)))</f>
        <v>YR34 = 2062</v>
      </c>
      <c r="H48" s="20" t="str" cm="1">
        <f t="array" ref="H48">"MY" &amp; (ROW(48:48) - ROW($14:$14)) &amp; " = " &amp; (ROW(48:48) - ROW($14:$14))</f>
        <v>MY34 = 34</v>
      </c>
      <c r="I48" s="20" t="str" cm="1">
        <f t="array" ref="I48">"CD" &amp; (ROW(48:48) - ROW($14:$14))</f>
        <v>CD34</v>
      </c>
      <c r="J48" s="20" t="str" cm="1">
        <f t="array" ref="J48">"CN" &amp; (ROW(48:48) - ROW($14:$14)) &amp; " = CD" &amp; (ROW(48:48) - ROW($14:$14)) &amp; " / CD0" &amp; IF(ROW(48:48) - ROW($14:$14) = 0, " = 1", "")</f>
        <v>CN34 = CD34 / CD0</v>
      </c>
      <c r="K48" s="20" t="str" cm="1">
        <f t="array" ref="K48">"IRM" &amp; (ROW(48:48) - ROW($14:$14)) &amp; " = if (YR" &amp; (ROW(48:48) - ROW($14:$14)) &amp; " ≤ EY) then (IRA0) else (IRP0)"</f>
        <v>IRM34 = if (YR34 ≤ EY) then (IRA0) else (IRP0)</v>
      </c>
      <c r="L48" s="20" t="str" cm="1">
        <f t="array" ref="L48">"IRI" &amp; (ROW(48:48) - ROW($14:$14)) &amp; " = IRM" &amp; (ROW(48:48) - ROW($14:$14)) &amp; " * C" &amp; (ROW(48:48) - ROW($14:$14))</f>
        <v>IRI34 = IRM34 * C34</v>
      </c>
      <c r="M48" s="20" t="str" cm="1">
        <f t="array" ref="M48" xml:space="preserve"> "IRC" &amp; (ROW(48:48) - ROW($14:$14)) &amp; " = ∑IRIx; x: {0, …, MY" &amp; (ROW(48:48) - ROW($14:$14)) &amp; "}"</f>
        <v>IRC34 = ∑IRIx; x: {0, …, MY34}</v>
      </c>
      <c r="N48" s="20" t="str" cm="1">
        <f t="array" ref="N48">"ERM" &amp; (ROW(48:48) - ROW($14:$14)) &amp; " = if (YR" &amp; (ROW(48:48) - ROW($14:$14)) &amp; " ≤ EY) then (ERA0) else (ERP0)"</f>
        <v>ERM34 = if (YR34 ≤ EY) then (ERA0) else (ERP0)</v>
      </c>
      <c r="O48" s="20" t="str" cm="1">
        <f t="array" ref="O48">"ERI" &amp; (ROW(48:48) - ROW($14:$14)) &amp; " = ERM" &amp; (ROW(48:48) - ROW($14:$14)) &amp; " * C" &amp; (ROW(48:48) - ROW($14:$14))</f>
        <v>ERI34 = ERM34 * C34</v>
      </c>
      <c r="P48" s="20" t="str" cm="1">
        <f t="array" ref="P48" xml:space="preserve"> "ERU" &amp; (ROW(48:48) - ROW($14:$14)) &amp; " = ∑ERIx; x: {0, …, MY" &amp; (ROW(48:48) - ROW($14:$14)) &amp; "}"</f>
        <v>ERU34 = ∑ERIx; x: {0, …, MY34}</v>
      </c>
      <c r="Q48" s="20" t="str" cm="1">
        <f t="array" ref="Q48">"PRM" &amp; (ROW(48:48) - ROW($14:$14)) &amp; " = if (YR" &amp; (ROW(48:48) - ROW($14:$14)) &amp; " ≤ EY) then (PRA0) else (PRP0)"</f>
        <v>PRM34 = if (YR34 ≤ EY) then (PRA0) else (PRP0)</v>
      </c>
      <c r="R48" s="20" t="str" cm="1">
        <f t="array" ref="R48">"PRI" &amp; (ROW(48:48) - ROW($14:$14)) &amp; " = PRM" &amp; (ROW(48:48) - ROW($14:$14)) &amp; " * C" &amp; (ROW(48:48) - ROW($14:$14))</f>
        <v>PRI34 = PRM34 * C34</v>
      </c>
      <c r="S48" s="20" t="str" cm="1">
        <f t="array" ref="S48" xml:space="preserve"> "PRU" &amp; (ROW(48:48) - ROW($14:$14)) &amp; " = ∑PRIx; x: {0, …, MY" &amp; (ROW(48:48) - ROW($14:$14)) &amp; "}"</f>
        <v>PRU34 = ∑PRIx; x: {0, …, MY34}</v>
      </c>
      <c r="T48" s="20" t="str" cm="1">
        <f t="array" ref="T48">"ORM" &amp; (ROW(48:48) - ROW($14:$14)) &amp; " = if (YR" &amp; (ROW(48:48) - ROW($14:$14)) &amp; " ≤ EY) then (ORA0) else (ORP0)"</f>
        <v>ORM34 = if (YR34 ≤ EY) then (ORA0) else (ORP0)</v>
      </c>
      <c r="U48" s="20" t="str" cm="1">
        <f t="array" ref="U48">"ORI" &amp; (ROW(48:48) - ROW($14:$14)) &amp; " = ORM" &amp; (ROW(48:48) - ROW($14:$14)) &amp; " * C" &amp; (ROW(48:48) - ROW($14:$14))</f>
        <v>ORI34 = ORM34 * C34</v>
      </c>
      <c r="V48" s="20" t="str" cm="1">
        <f t="array" ref="V48" xml:space="preserve"> "ORC" &amp; (ROW(48:48) - ROW($14:$14)) &amp; " = ∑ORIx; x: {0, …, MY" &amp; (ROW(48:48) - ROW($14:$14)) &amp; "}"</f>
        <v>ORC34 = ∑ORIx; x: {0, …, MY34}</v>
      </c>
      <c r="AA48" s="20">
        <v>2062</v>
      </c>
      <c r="AB48" s="20">
        <v>34</v>
      </c>
      <c r="AC48" s="30">
        <v>1.224</v>
      </c>
      <c r="AD48" s="30">
        <f t="shared" si="0"/>
        <v>1.224</v>
      </c>
      <c r="AE48" s="31">
        <f t="shared" si="1"/>
        <v>0.125</v>
      </c>
      <c r="AF48" s="31">
        <f t="shared" si="2"/>
        <v>0.153</v>
      </c>
      <c r="AG48" s="31">
        <f>SUM(AF$14:AF48)</f>
        <v>6.5694999999999988</v>
      </c>
      <c r="AH48" s="31">
        <f t="shared" si="3"/>
        <v>0.02</v>
      </c>
      <c r="AI48" s="31">
        <f t="shared" si="4"/>
        <v>2.4480000000000002E-2</v>
      </c>
      <c r="AJ48" s="31">
        <f>SUM(AI$14:AI48)</f>
        <v>0.77014000000000005</v>
      </c>
      <c r="AK48" s="31">
        <f t="shared" si="5"/>
        <v>0</v>
      </c>
      <c r="AL48" s="31">
        <f t="shared" si="6"/>
        <v>0</v>
      </c>
      <c r="AM48" s="31">
        <f>SUM(AL$14:AL48)</f>
        <v>0.14049</v>
      </c>
      <c r="AN48" s="31">
        <f t="shared" si="7"/>
        <v>0.02</v>
      </c>
      <c r="AO48" s="31">
        <f t="shared" si="8"/>
        <v>2.4480000000000002E-2</v>
      </c>
      <c r="AP48" s="31">
        <f>SUM(AO$14:AO48)</f>
        <v>0.91063000000000005</v>
      </c>
      <c r="AU48" s="20">
        <v>2062</v>
      </c>
      <c r="AV48" s="20">
        <v>34</v>
      </c>
      <c r="AW48" s="30">
        <v>1.224</v>
      </c>
      <c r="AX48" s="30">
        <f t="shared" si="9"/>
        <v>1.224</v>
      </c>
      <c r="AY48" s="31">
        <f t="shared" si="10"/>
        <v>0.25</v>
      </c>
      <c r="AZ48" s="31">
        <f t="shared" si="11"/>
        <v>0.30599999999999999</v>
      </c>
      <c r="BA48" s="31">
        <f>SUM(AZ$14:AZ48)</f>
        <v>11.376749999999999</v>
      </c>
      <c r="BB48" s="31">
        <f t="shared" si="12"/>
        <v>3.78</v>
      </c>
      <c r="BC48" s="31">
        <f t="shared" si="13"/>
        <v>4.6267199999999997</v>
      </c>
      <c r="BD48" s="31">
        <f>SUM(BC$14:BC48)</f>
        <v>145.55646000000002</v>
      </c>
      <c r="BE48" s="31">
        <f t="shared" si="14"/>
        <v>0</v>
      </c>
      <c r="BF48" s="31">
        <f t="shared" si="15"/>
        <v>0</v>
      </c>
      <c r="BG48" s="31">
        <f>SUM(BF$14:BF48)</f>
        <v>2.82</v>
      </c>
      <c r="BH48" s="31">
        <f t="shared" si="16"/>
        <v>3.78</v>
      </c>
      <c r="BI48" s="31">
        <f t="shared" si="17"/>
        <v>4.6267199999999997</v>
      </c>
      <c r="BJ48" s="31">
        <f>SUM(BI$14:BI48)</f>
        <v>148.37645999999998</v>
      </c>
      <c r="BO48" s="20">
        <v>2062</v>
      </c>
      <c r="BP48" s="20">
        <v>34</v>
      </c>
      <c r="BQ48" s="30">
        <v>1.224</v>
      </c>
      <c r="BR48" s="30">
        <f t="shared" si="18"/>
        <v>1.224</v>
      </c>
      <c r="BS48" s="31">
        <f t="shared" si="19"/>
        <v>0.5</v>
      </c>
      <c r="BT48" s="31">
        <f t="shared" si="20"/>
        <v>0.61199999999999999</v>
      </c>
      <c r="BU48" s="31">
        <f>SUM(BT$14:BT48)</f>
        <v>19.253499999999999</v>
      </c>
      <c r="BV48" s="31">
        <f t="shared" si="21"/>
        <v>16.079999999999998</v>
      </c>
      <c r="BW48" s="31">
        <f t="shared" si="22"/>
        <v>19.681919999999998</v>
      </c>
      <c r="BX48" s="31">
        <f>SUM(BW$14:BW48)</f>
        <v>619.19255999999984</v>
      </c>
      <c r="BY48" s="31">
        <f t="shared" si="23"/>
        <v>0</v>
      </c>
      <c r="BZ48" s="31">
        <f t="shared" si="24"/>
        <v>0</v>
      </c>
      <c r="CA48" s="31">
        <f>SUM(BZ$14:BZ48)</f>
        <v>0</v>
      </c>
      <c r="CB48" s="31">
        <f t="shared" si="25"/>
        <v>16.079999999999998</v>
      </c>
      <c r="CC48" s="31">
        <f t="shared" si="26"/>
        <v>19.681919999999998</v>
      </c>
      <c r="CD48" s="31">
        <f>SUM(CC$14:CC48)</f>
        <v>619.19255999999984</v>
      </c>
    </row>
    <row r="49" spans="2:82" x14ac:dyDescent="0.25">
      <c r="B49" s="57"/>
      <c r="G49" s="20" t="str" cm="1">
        <f t="array" ref="G49">"YR" &amp; (ROW(49:49) - ROW($14:$14)) &amp; " = " &amp; (2028 + (ROW(49:49) - ROW($14:$14)))</f>
        <v>YR35 = 2063</v>
      </c>
      <c r="H49" s="20" t="str" cm="1">
        <f t="array" ref="H49">"MY" &amp; (ROW(49:49) - ROW($14:$14)) &amp; " = " &amp; (ROW(49:49) - ROW($14:$14))</f>
        <v>MY35 = 35</v>
      </c>
      <c r="I49" s="20" t="str" cm="1">
        <f t="array" ref="I49">"CD" &amp; (ROW(49:49) - ROW($14:$14))</f>
        <v>CD35</v>
      </c>
      <c r="J49" s="20" t="str" cm="1">
        <f t="array" ref="J49">"CN" &amp; (ROW(49:49) - ROW($14:$14)) &amp; " = CD" &amp; (ROW(49:49) - ROW($14:$14)) &amp; " / CD0" &amp; IF(ROW(49:49) - ROW($14:$14) = 0, " = 1", "")</f>
        <v>CN35 = CD35 / CD0</v>
      </c>
      <c r="K49" s="20" t="str" cm="1">
        <f t="array" ref="K49">"IRM" &amp; (ROW(49:49) - ROW($14:$14)) &amp; " = if (YR" &amp; (ROW(49:49) - ROW($14:$14)) &amp; " ≤ EY) then (IRA0) else (IRP0)"</f>
        <v>IRM35 = if (YR35 ≤ EY) then (IRA0) else (IRP0)</v>
      </c>
      <c r="L49" s="20" t="str" cm="1">
        <f t="array" ref="L49">"IRI" &amp; (ROW(49:49) - ROW($14:$14)) &amp; " = IRM" &amp; (ROW(49:49) - ROW($14:$14)) &amp; " * C" &amp; (ROW(49:49) - ROW($14:$14))</f>
        <v>IRI35 = IRM35 * C35</v>
      </c>
      <c r="M49" s="20" t="str" cm="1">
        <f t="array" ref="M49" xml:space="preserve"> "IRC" &amp; (ROW(49:49) - ROW($14:$14)) &amp; " = ∑IRIx; x: {0, …, MY" &amp; (ROW(49:49) - ROW($14:$14)) &amp; "}"</f>
        <v>IRC35 = ∑IRIx; x: {0, …, MY35}</v>
      </c>
      <c r="N49" s="20" t="str" cm="1">
        <f t="array" ref="N49">"ERM" &amp; (ROW(49:49) - ROW($14:$14)) &amp; " = if (YR" &amp; (ROW(49:49) - ROW($14:$14)) &amp; " ≤ EY) then (ERA0) else (ERP0)"</f>
        <v>ERM35 = if (YR35 ≤ EY) then (ERA0) else (ERP0)</v>
      </c>
      <c r="O49" s="20" t="str" cm="1">
        <f t="array" ref="O49">"ERI" &amp; (ROW(49:49) - ROW($14:$14)) &amp; " = ERM" &amp; (ROW(49:49) - ROW($14:$14)) &amp; " * C" &amp; (ROW(49:49) - ROW($14:$14))</f>
        <v>ERI35 = ERM35 * C35</v>
      </c>
      <c r="P49" s="20" t="str" cm="1">
        <f t="array" ref="P49" xml:space="preserve"> "ERU" &amp; (ROW(49:49) - ROW($14:$14)) &amp; " = ∑ERIx; x: {0, …, MY" &amp; (ROW(49:49) - ROW($14:$14)) &amp; "}"</f>
        <v>ERU35 = ∑ERIx; x: {0, …, MY35}</v>
      </c>
      <c r="Q49" s="20" t="str" cm="1">
        <f t="array" ref="Q49">"PRM" &amp; (ROW(49:49) - ROW($14:$14)) &amp; " = if (YR" &amp; (ROW(49:49) - ROW($14:$14)) &amp; " ≤ EY) then (PRA0) else (PRP0)"</f>
        <v>PRM35 = if (YR35 ≤ EY) then (PRA0) else (PRP0)</v>
      </c>
      <c r="R49" s="20" t="str" cm="1">
        <f t="array" ref="R49">"PRI" &amp; (ROW(49:49) - ROW($14:$14)) &amp; " = PRM" &amp; (ROW(49:49) - ROW($14:$14)) &amp; " * C" &amp; (ROW(49:49) - ROW($14:$14))</f>
        <v>PRI35 = PRM35 * C35</v>
      </c>
      <c r="S49" s="20" t="str" cm="1">
        <f t="array" ref="S49" xml:space="preserve"> "PRU" &amp; (ROW(49:49) - ROW($14:$14)) &amp; " = ∑PRIx; x: {0, …, MY" &amp; (ROW(49:49) - ROW($14:$14)) &amp; "}"</f>
        <v>PRU35 = ∑PRIx; x: {0, …, MY35}</v>
      </c>
      <c r="T49" s="20" t="str" cm="1">
        <f t="array" ref="T49">"ORM" &amp; (ROW(49:49) - ROW($14:$14)) &amp; " = if (YR" &amp; (ROW(49:49) - ROW($14:$14)) &amp; " ≤ EY) then (ORA0) else (ORP0)"</f>
        <v>ORM35 = if (YR35 ≤ EY) then (ORA0) else (ORP0)</v>
      </c>
      <c r="U49" s="20" t="str" cm="1">
        <f t="array" ref="U49">"ORI" &amp; (ROW(49:49) - ROW($14:$14)) &amp; " = ORM" &amp; (ROW(49:49) - ROW($14:$14)) &amp; " * C" &amp; (ROW(49:49) - ROW($14:$14))</f>
        <v>ORI35 = ORM35 * C35</v>
      </c>
      <c r="V49" s="20" t="str" cm="1">
        <f t="array" ref="V49" xml:space="preserve"> "ORC" &amp; (ROW(49:49) - ROW($14:$14)) &amp; " = ∑ORIx; x: {0, …, MY" &amp; (ROW(49:49) - ROW($14:$14)) &amp; "}"</f>
        <v>ORC35 = ∑ORIx; x: {0, …, MY35}</v>
      </c>
      <c r="AA49" s="20">
        <v>2063</v>
      </c>
      <c r="AB49" s="20">
        <v>35</v>
      </c>
      <c r="AC49" s="30">
        <v>1.234</v>
      </c>
      <c r="AD49" s="30">
        <f t="shared" si="0"/>
        <v>1.234</v>
      </c>
      <c r="AE49" s="31">
        <f t="shared" si="1"/>
        <v>0.125</v>
      </c>
      <c r="AF49" s="31">
        <f t="shared" si="2"/>
        <v>0.15425</v>
      </c>
      <c r="AG49" s="31">
        <f>SUM(AF$14:AF49)</f>
        <v>6.723749999999999</v>
      </c>
      <c r="AH49" s="31">
        <f t="shared" si="3"/>
        <v>0.02</v>
      </c>
      <c r="AI49" s="31">
        <f t="shared" si="4"/>
        <v>2.4680000000000001E-2</v>
      </c>
      <c r="AJ49" s="31">
        <f>SUM(AI$14:AI49)</f>
        <v>0.79482000000000008</v>
      </c>
      <c r="AK49" s="31">
        <f t="shared" si="5"/>
        <v>0</v>
      </c>
      <c r="AL49" s="31">
        <f t="shared" si="6"/>
        <v>0</v>
      </c>
      <c r="AM49" s="31">
        <f>SUM(AL$14:AL49)</f>
        <v>0.14049</v>
      </c>
      <c r="AN49" s="31">
        <f t="shared" si="7"/>
        <v>0.02</v>
      </c>
      <c r="AO49" s="31">
        <f t="shared" si="8"/>
        <v>2.4680000000000001E-2</v>
      </c>
      <c r="AP49" s="31">
        <f>SUM(AO$14:AO49)</f>
        <v>0.93531000000000009</v>
      </c>
      <c r="AU49" s="20">
        <v>2063</v>
      </c>
      <c r="AV49" s="20">
        <v>35</v>
      </c>
      <c r="AW49" s="30">
        <v>1.234</v>
      </c>
      <c r="AX49" s="30">
        <f t="shared" si="9"/>
        <v>1.234</v>
      </c>
      <c r="AY49" s="31">
        <f t="shared" si="10"/>
        <v>0.25</v>
      </c>
      <c r="AZ49" s="31">
        <f t="shared" si="11"/>
        <v>0.3085</v>
      </c>
      <c r="BA49" s="31">
        <f>SUM(AZ$14:AZ49)</f>
        <v>11.68525</v>
      </c>
      <c r="BB49" s="31">
        <f t="shared" si="12"/>
        <v>3.78</v>
      </c>
      <c r="BC49" s="31">
        <f t="shared" si="13"/>
        <v>4.6645199999999996</v>
      </c>
      <c r="BD49" s="31">
        <f>SUM(BC$14:BC49)</f>
        <v>150.22098000000003</v>
      </c>
      <c r="BE49" s="31">
        <f t="shared" si="14"/>
        <v>0</v>
      </c>
      <c r="BF49" s="31">
        <f t="shared" si="15"/>
        <v>0</v>
      </c>
      <c r="BG49" s="31">
        <f>SUM(BF$14:BF49)</f>
        <v>2.82</v>
      </c>
      <c r="BH49" s="31">
        <f t="shared" si="16"/>
        <v>3.78</v>
      </c>
      <c r="BI49" s="31">
        <f t="shared" si="17"/>
        <v>4.6645199999999996</v>
      </c>
      <c r="BJ49" s="31">
        <f>SUM(BI$14:BI49)</f>
        <v>153.04097999999999</v>
      </c>
      <c r="BO49" s="20">
        <v>2063</v>
      </c>
      <c r="BP49" s="20">
        <v>35</v>
      </c>
      <c r="BQ49" s="30">
        <v>1.234</v>
      </c>
      <c r="BR49" s="30">
        <f t="shared" si="18"/>
        <v>1.234</v>
      </c>
      <c r="BS49" s="31">
        <f t="shared" si="19"/>
        <v>0.5</v>
      </c>
      <c r="BT49" s="31">
        <f t="shared" si="20"/>
        <v>0.61699999999999999</v>
      </c>
      <c r="BU49" s="31">
        <f>SUM(BT$14:BT49)</f>
        <v>19.8705</v>
      </c>
      <c r="BV49" s="31">
        <f t="shared" si="21"/>
        <v>16.079999999999998</v>
      </c>
      <c r="BW49" s="31">
        <f t="shared" si="22"/>
        <v>19.842719999999996</v>
      </c>
      <c r="BX49" s="31">
        <f>SUM(BW$14:BW49)</f>
        <v>639.03527999999983</v>
      </c>
      <c r="BY49" s="31">
        <f t="shared" si="23"/>
        <v>0</v>
      </c>
      <c r="BZ49" s="31">
        <f t="shared" si="24"/>
        <v>0</v>
      </c>
      <c r="CA49" s="31">
        <f>SUM(BZ$14:BZ49)</f>
        <v>0</v>
      </c>
      <c r="CB49" s="31">
        <f t="shared" si="25"/>
        <v>16.079999999999998</v>
      </c>
      <c r="CC49" s="31">
        <f t="shared" si="26"/>
        <v>19.842719999999996</v>
      </c>
      <c r="CD49" s="31">
        <f>SUM(CC$14:CC49)</f>
        <v>639.03527999999983</v>
      </c>
    </row>
    <row r="50" spans="2:82" x14ac:dyDescent="0.25">
      <c r="B50" s="57"/>
      <c r="G50" s="20" t="str" cm="1">
        <f t="array" ref="G50">"YR" &amp; (ROW(50:50) - ROW($14:$14)) &amp; " = " &amp; (2028 + (ROW(50:50) - ROW($14:$14)))</f>
        <v>YR36 = 2064</v>
      </c>
      <c r="H50" s="20" t="str" cm="1">
        <f t="array" ref="H50">"MY" &amp; (ROW(50:50) - ROW($14:$14)) &amp; " = " &amp; (ROW(50:50) - ROW($14:$14))</f>
        <v>MY36 = 36</v>
      </c>
      <c r="I50" s="20" t="str" cm="1">
        <f t="array" ref="I50">"CD" &amp; (ROW(50:50) - ROW($14:$14))</f>
        <v>CD36</v>
      </c>
      <c r="J50" s="20" t="str" cm="1">
        <f t="array" ref="J50">"CN" &amp; (ROW(50:50) - ROW($14:$14)) &amp; " = CD" &amp; (ROW(50:50) - ROW($14:$14)) &amp; " / CD0" &amp; IF(ROW(50:50) - ROW($14:$14) = 0, " = 1", "")</f>
        <v>CN36 = CD36 / CD0</v>
      </c>
      <c r="K50" s="20" t="str" cm="1">
        <f t="array" ref="K50">"IRM" &amp; (ROW(50:50) - ROW($14:$14)) &amp; " = if (YR" &amp; (ROW(50:50) - ROW($14:$14)) &amp; " ≤ EY) then (IRA0) else (IRP0)"</f>
        <v>IRM36 = if (YR36 ≤ EY) then (IRA0) else (IRP0)</v>
      </c>
      <c r="L50" s="20" t="str" cm="1">
        <f t="array" ref="L50">"IRI" &amp; (ROW(50:50) - ROW($14:$14)) &amp; " = IRM" &amp; (ROW(50:50) - ROW($14:$14)) &amp; " * C" &amp; (ROW(50:50) - ROW($14:$14))</f>
        <v>IRI36 = IRM36 * C36</v>
      </c>
      <c r="M50" s="20" t="str" cm="1">
        <f t="array" ref="M50" xml:space="preserve"> "IRC" &amp; (ROW(50:50) - ROW($14:$14)) &amp; " = ∑IRIx; x: {0, …, MY" &amp; (ROW(50:50) - ROW($14:$14)) &amp; "}"</f>
        <v>IRC36 = ∑IRIx; x: {0, …, MY36}</v>
      </c>
      <c r="N50" s="20" t="str" cm="1">
        <f t="array" ref="N50">"ERM" &amp; (ROW(50:50) - ROW($14:$14)) &amp; " = if (YR" &amp; (ROW(50:50) - ROW($14:$14)) &amp; " ≤ EY) then (ERA0) else (ERP0)"</f>
        <v>ERM36 = if (YR36 ≤ EY) then (ERA0) else (ERP0)</v>
      </c>
      <c r="O50" s="20" t="str" cm="1">
        <f t="array" ref="O50">"ERI" &amp; (ROW(50:50) - ROW($14:$14)) &amp; " = ERM" &amp; (ROW(50:50) - ROW($14:$14)) &amp; " * C" &amp; (ROW(50:50) - ROW($14:$14))</f>
        <v>ERI36 = ERM36 * C36</v>
      </c>
      <c r="P50" s="20" t="str" cm="1">
        <f t="array" ref="P50" xml:space="preserve"> "ERU" &amp; (ROW(50:50) - ROW($14:$14)) &amp; " = ∑ERIx; x: {0, …, MY" &amp; (ROW(50:50) - ROW($14:$14)) &amp; "}"</f>
        <v>ERU36 = ∑ERIx; x: {0, …, MY36}</v>
      </c>
      <c r="Q50" s="20" t="str" cm="1">
        <f t="array" ref="Q50">"PRM" &amp; (ROW(50:50) - ROW($14:$14)) &amp; " = if (YR" &amp; (ROW(50:50) - ROW($14:$14)) &amp; " ≤ EY) then (PRA0) else (PRP0)"</f>
        <v>PRM36 = if (YR36 ≤ EY) then (PRA0) else (PRP0)</v>
      </c>
      <c r="R50" s="20" t="str" cm="1">
        <f t="array" ref="R50">"PRI" &amp; (ROW(50:50) - ROW($14:$14)) &amp; " = PRM" &amp; (ROW(50:50) - ROW($14:$14)) &amp; " * C" &amp; (ROW(50:50) - ROW($14:$14))</f>
        <v>PRI36 = PRM36 * C36</v>
      </c>
      <c r="S50" s="20" t="str" cm="1">
        <f t="array" ref="S50" xml:space="preserve"> "PRU" &amp; (ROW(50:50) - ROW($14:$14)) &amp; " = ∑PRIx; x: {0, …, MY" &amp; (ROW(50:50) - ROW($14:$14)) &amp; "}"</f>
        <v>PRU36 = ∑PRIx; x: {0, …, MY36}</v>
      </c>
      <c r="T50" s="20" t="str" cm="1">
        <f t="array" ref="T50">"ORM" &amp; (ROW(50:50) - ROW($14:$14)) &amp; " = if (YR" &amp; (ROW(50:50) - ROW($14:$14)) &amp; " ≤ EY) then (ORA0) else (ORP0)"</f>
        <v>ORM36 = if (YR36 ≤ EY) then (ORA0) else (ORP0)</v>
      </c>
      <c r="U50" s="20" t="str" cm="1">
        <f t="array" ref="U50">"ORI" &amp; (ROW(50:50) - ROW($14:$14)) &amp; " = ORM" &amp; (ROW(50:50) - ROW($14:$14)) &amp; " * C" &amp; (ROW(50:50) - ROW($14:$14))</f>
        <v>ORI36 = ORM36 * C36</v>
      </c>
      <c r="V50" s="20" t="str" cm="1">
        <f t="array" ref="V50" xml:space="preserve"> "ORC" &amp; (ROW(50:50) - ROW($14:$14)) &amp; " = ∑ORIx; x: {0, …, MY" &amp; (ROW(50:50) - ROW($14:$14)) &amp; "}"</f>
        <v>ORC36 = ∑ORIx; x: {0, …, MY36}</v>
      </c>
      <c r="AA50" s="20">
        <v>2064</v>
      </c>
      <c r="AB50" s="20">
        <v>36</v>
      </c>
      <c r="AC50" s="30">
        <v>1.244</v>
      </c>
      <c r="AD50" s="30">
        <f t="shared" si="0"/>
        <v>1.244</v>
      </c>
      <c r="AE50" s="31">
        <f t="shared" si="1"/>
        <v>0.125</v>
      </c>
      <c r="AF50" s="31">
        <f t="shared" si="2"/>
        <v>0.1555</v>
      </c>
      <c r="AG50" s="31">
        <f>SUM(AF$14:AF50)</f>
        <v>6.879249999999999</v>
      </c>
      <c r="AH50" s="31">
        <f t="shared" si="3"/>
        <v>0.02</v>
      </c>
      <c r="AI50" s="31">
        <f t="shared" si="4"/>
        <v>2.4879999999999999E-2</v>
      </c>
      <c r="AJ50" s="31">
        <f>SUM(AI$14:AI50)</f>
        <v>0.8197000000000001</v>
      </c>
      <c r="AK50" s="31">
        <f t="shared" si="5"/>
        <v>0</v>
      </c>
      <c r="AL50" s="31">
        <f t="shared" si="6"/>
        <v>0</v>
      </c>
      <c r="AM50" s="31">
        <f>SUM(AL$14:AL50)</f>
        <v>0.14049</v>
      </c>
      <c r="AN50" s="31">
        <f t="shared" si="7"/>
        <v>0.02</v>
      </c>
      <c r="AO50" s="31">
        <f t="shared" si="8"/>
        <v>2.4879999999999999E-2</v>
      </c>
      <c r="AP50" s="31">
        <f>SUM(AO$14:AO50)</f>
        <v>0.9601900000000001</v>
      </c>
      <c r="AU50" s="20">
        <v>2064</v>
      </c>
      <c r="AV50" s="20">
        <v>36</v>
      </c>
      <c r="AW50" s="30">
        <v>1.244</v>
      </c>
      <c r="AX50" s="30">
        <f t="shared" si="9"/>
        <v>1.244</v>
      </c>
      <c r="AY50" s="31">
        <f t="shared" si="10"/>
        <v>0.25</v>
      </c>
      <c r="AZ50" s="31">
        <f t="shared" si="11"/>
        <v>0.311</v>
      </c>
      <c r="BA50" s="31">
        <f>SUM(AZ$14:AZ50)</f>
        <v>11.99625</v>
      </c>
      <c r="BB50" s="31">
        <f t="shared" si="12"/>
        <v>3.78</v>
      </c>
      <c r="BC50" s="31">
        <f t="shared" si="13"/>
        <v>4.7023199999999994</v>
      </c>
      <c r="BD50" s="31">
        <f>SUM(BC$14:BC50)</f>
        <v>154.92330000000001</v>
      </c>
      <c r="BE50" s="31">
        <f t="shared" si="14"/>
        <v>0</v>
      </c>
      <c r="BF50" s="31">
        <f t="shared" si="15"/>
        <v>0</v>
      </c>
      <c r="BG50" s="31">
        <f>SUM(BF$14:BF50)</f>
        <v>2.82</v>
      </c>
      <c r="BH50" s="31">
        <f t="shared" si="16"/>
        <v>3.78</v>
      </c>
      <c r="BI50" s="31">
        <f t="shared" si="17"/>
        <v>4.7023199999999994</v>
      </c>
      <c r="BJ50" s="31">
        <f>SUM(BI$14:BI50)</f>
        <v>157.74329999999998</v>
      </c>
      <c r="BO50" s="20">
        <v>2064</v>
      </c>
      <c r="BP50" s="20">
        <v>36</v>
      </c>
      <c r="BQ50" s="30">
        <v>1.244</v>
      </c>
      <c r="BR50" s="30">
        <f t="shared" si="18"/>
        <v>1.244</v>
      </c>
      <c r="BS50" s="31">
        <f t="shared" si="19"/>
        <v>0.5</v>
      </c>
      <c r="BT50" s="31">
        <f t="shared" si="20"/>
        <v>0.622</v>
      </c>
      <c r="BU50" s="31">
        <f>SUM(BT$14:BT50)</f>
        <v>20.4925</v>
      </c>
      <c r="BV50" s="31">
        <f t="shared" si="21"/>
        <v>16.079999999999998</v>
      </c>
      <c r="BW50" s="31">
        <f t="shared" si="22"/>
        <v>20.003519999999998</v>
      </c>
      <c r="BX50" s="31">
        <f>SUM(BW$14:BW50)</f>
        <v>659.03879999999981</v>
      </c>
      <c r="BY50" s="31">
        <f t="shared" si="23"/>
        <v>0</v>
      </c>
      <c r="BZ50" s="31">
        <f t="shared" si="24"/>
        <v>0</v>
      </c>
      <c r="CA50" s="31">
        <f>SUM(BZ$14:BZ50)</f>
        <v>0</v>
      </c>
      <c r="CB50" s="31">
        <f t="shared" si="25"/>
        <v>16.079999999999998</v>
      </c>
      <c r="CC50" s="31">
        <f t="shared" si="26"/>
        <v>20.003519999999998</v>
      </c>
      <c r="CD50" s="31">
        <f>SUM(CC$14:CC50)</f>
        <v>659.03879999999981</v>
      </c>
    </row>
    <row r="51" spans="2:82" x14ac:dyDescent="0.25">
      <c r="B51" s="57"/>
      <c r="G51" s="20" t="str" cm="1">
        <f t="array" ref="G51">"YR" &amp; (ROW(51:51) - ROW($14:$14)) &amp; " = " &amp; (2028 + (ROW(51:51) - ROW($14:$14)))</f>
        <v>YR37 = 2065</v>
      </c>
      <c r="H51" s="20" t="str" cm="1">
        <f t="array" ref="H51">"MY" &amp; (ROW(51:51) - ROW($14:$14)) &amp; " = " &amp; (ROW(51:51) - ROW($14:$14))</f>
        <v>MY37 = 37</v>
      </c>
      <c r="I51" s="20" t="str" cm="1">
        <f t="array" ref="I51">"CD" &amp; (ROW(51:51) - ROW($14:$14))</f>
        <v>CD37</v>
      </c>
      <c r="J51" s="20" t="str" cm="1">
        <f t="array" ref="J51">"CN" &amp; (ROW(51:51) - ROW($14:$14)) &amp; " = CD" &amp; (ROW(51:51) - ROW($14:$14)) &amp; " / CD0" &amp; IF(ROW(51:51) - ROW($14:$14) = 0, " = 1", "")</f>
        <v>CN37 = CD37 / CD0</v>
      </c>
      <c r="K51" s="20" t="str" cm="1">
        <f t="array" ref="K51">"IRM" &amp; (ROW(51:51) - ROW($14:$14)) &amp; " = if (YR" &amp; (ROW(51:51) - ROW($14:$14)) &amp; " ≤ EY) then (IRA0) else (IRP0)"</f>
        <v>IRM37 = if (YR37 ≤ EY) then (IRA0) else (IRP0)</v>
      </c>
      <c r="L51" s="20" t="str" cm="1">
        <f t="array" ref="L51">"IRI" &amp; (ROW(51:51) - ROW($14:$14)) &amp; " = IRM" &amp; (ROW(51:51) - ROW($14:$14)) &amp; " * C" &amp; (ROW(51:51) - ROW($14:$14))</f>
        <v>IRI37 = IRM37 * C37</v>
      </c>
      <c r="M51" s="20" t="str" cm="1">
        <f t="array" ref="M51" xml:space="preserve"> "IRC" &amp; (ROW(51:51) - ROW($14:$14)) &amp; " = ∑IRIx; x: {0, …, MY" &amp; (ROW(51:51) - ROW($14:$14)) &amp; "}"</f>
        <v>IRC37 = ∑IRIx; x: {0, …, MY37}</v>
      </c>
      <c r="N51" s="20" t="str" cm="1">
        <f t="array" ref="N51">"ERM" &amp; (ROW(51:51) - ROW($14:$14)) &amp; " = if (YR" &amp; (ROW(51:51) - ROW($14:$14)) &amp; " ≤ EY) then (ERA0) else (ERP0)"</f>
        <v>ERM37 = if (YR37 ≤ EY) then (ERA0) else (ERP0)</v>
      </c>
      <c r="O51" s="20" t="str" cm="1">
        <f t="array" ref="O51">"ERI" &amp; (ROW(51:51) - ROW($14:$14)) &amp; " = ERM" &amp; (ROW(51:51) - ROW($14:$14)) &amp; " * C" &amp; (ROW(51:51) - ROW($14:$14))</f>
        <v>ERI37 = ERM37 * C37</v>
      </c>
      <c r="P51" s="20" t="str" cm="1">
        <f t="array" ref="P51" xml:space="preserve"> "ERU" &amp; (ROW(51:51) - ROW($14:$14)) &amp; " = ∑ERIx; x: {0, …, MY" &amp; (ROW(51:51) - ROW($14:$14)) &amp; "}"</f>
        <v>ERU37 = ∑ERIx; x: {0, …, MY37}</v>
      </c>
      <c r="Q51" s="20" t="str" cm="1">
        <f t="array" ref="Q51">"PRM" &amp; (ROW(51:51) - ROW($14:$14)) &amp; " = if (YR" &amp; (ROW(51:51) - ROW($14:$14)) &amp; " ≤ EY) then (PRA0) else (PRP0)"</f>
        <v>PRM37 = if (YR37 ≤ EY) then (PRA0) else (PRP0)</v>
      </c>
      <c r="R51" s="20" t="str" cm="1">
        <f t="array" ref="R51">"PRI" &amp; (ROW(51:51) - ROW($14:$14)) &amp; " = PRM" &amp; (ROW(51:51) - ROW($14:$14)) &amp; " * C" &amp; (ROW(51:51) - ROW($14:$14))</f>
        <v>PRI37 = PRM37 * C37</v>
      </c>
      <c r="S51" s="20" t="str" cm="1">
        <f t="array" ref="S51" xml:space="preserve"> "PRU" &amp; (ROW(51:51) - ROW($14:$14)) &amp; " = ∑PRIx; x: {0, …, MY" &amp; (ROW(51:51) - ROW($14:$14)) &amp; "}"</f>
        <v>PRU37 = ∑PRIx; x: {0, …, MY37}</v>
      </c>
      <c r="T51" s="20" t="str" cm="1">
        <f t="array" ref="T51">"ORM" &amp; (ROW(51:51) - ROW($14:$14)) &amp; " = if (YR" &amp; (ROW(51:51) - ROW($14:$14)) &amp; " ≤ EY) then (ORA0) else (ORP0)"</f>
        <v>ORM37 = if (YR37 ≤ EY) then (ORA0) else (ORP0)</v>
      </c>
      <c r="U51" s="20" t="str" cm="1">
        <f t="array" ref="U51">"ORI" &amp; (ROW(51:51) - ROW($14:$14)) &amp; " = ORM" &amp; (ROW(51:51) - ROW($14:$14)) &amp; " * C" &amp; (ROW(51:51) - ROW($14:$14))</f>
        <v>ORI37 = ORM37 * C37</v>
      </c>
      <c r="V51" s="20" t="str" cm="1">
        <f t="array" ref="V51" xml:space="preserve"> "ORC" &amp; (ROW(51:51) - ROW($14:$14)) &amp; " = ∑ORIx; x: {0, …, MY" &amp; (ROW(51:51) - ROW($14:$14)) &amp; "}"</f>
        <v>ORC37 = ∑ORIx; x: {0, …, MY37}</v>
      </c>
      <c r="AA51" s="20">
        <v>2065</v>
      </c>
      <c r="AB51" s="20">
        <v>37</v>
      </c>
      <c r="AC51" s="30">
        <v>1.254</v>
      </c>
      <c r="AD51" s="30">
        <f t="shared" si="0"/>
        <v>1.254</v>
      </c>
      <c r="AE51" s="31">
        <f t="shared" si="1"/>
        <v>0.125</v>
      </c>
      <c r="AF51" s="31">
        <f t="shared" si="2"/>
        <v>0.15675</v>
      </c>
      <c r="AG51" s="31">
        <f>SUM(AF$14:AF51)</f>
        <v>7.0359999999999987</v>
      </c>
      <c r="AH51" s="31">
        <f t="shared" si="3"/>
        <v>0.02</v>
      </c>
      <c r="AI51" s="31">
        <f t="shared" si="4"/>
        <v>2.5080000000000002E-2</v>
      </c>
      <c r="AJ51" s="31">
        <f>SUM(AI$14:AI51)</f>
        <v>0.84478000000000009</v>
      </c>
      <c r="AK51" s="31">
        <f t="shared" si="5"/>
        <v>0</v>
      </c>
      <c r="AL51" s="31">
        <f t="shared" si="6"/>
        <v>0</v>
      </c>
      <c r="AM51" s="31">
        <f>SUM(AL$14:AL51)</f>
        <v>0.14049</v>
      </c>
      <c r="AN51" s="31">
        <f t="shared" si="7"/>
        <v>0.02</v>
      </c>
      <c r="AO51" s="31">
        <f t="shared" si="8"/>
        <v>2.5080000000000002E-2</v>
      </c>
      <c r="AP51" s="31">
        <f>SUM(AO$14:AO51)</f>
        <v>0.98527000000000009</v>
      </c>
      <c r="AU51" s="20">
        <v>2065</v>
      </c>
      <c r="AV51" s="20">
        <v>37</v>
      </c>
      <c r="AW51" s="30">
        <v>1.254</v>
      </c>
      <c r="AX51" s="30">
        <f t="shared" si="9"/>
        <v>1.254</v>
      </c>
      <c r="AY51" s="31">
        <f t="shared" si="10"/>
        <v>0.25</v>
      </c>
      <c r="AZ51" s="31">
        <f t="shared" si="11"/>
        <v>0.3135</v>
      </c>
      <c r="BA51" s="31">
        <f>SUM(AZ$14:AZ51)</f>
        <v>12.309749999999999</v>
      </c>
      <c r="BB51" s="31">
        <f t="shared" si="12"/>
        <v>3.78</v>
      </c>
      <c r="BC51" s="31">
        <f t="shared" si="13"/>
        <v>4.7401200000000001</v>
      </c>
      <c r="BD51" s="31">
        <f>SUM(BC$14:BC51)</f>
        <v>159.66342</v>
      </c>
      <c r="BE51" s="31">
        <f t="shared" si="14"/>
        <v>0</v>
      </c>
      <c r="BF51" s="31">
        <f t="shared" si="15"/>
        <v>0</v>
      </c>
      <c r="BG51" s="31">
        <f>SUM(BF$14:BF51)</f>
        <v>2.82</v>
      </c>
      <c r="BH51" s="31">
        <f t="shared" si="16"/>
        <v>3.78</v>
      </c>
      <c r="BI51" s="31">
        <f t="shared" si="17"/>
        <v>4.7401200000000001</v>
      </c>
      <c r="BJ51" s="31">
        <f>SUM(BI$14:BI51)</f>
        <v>162.48341999999997</v>
      </c>
      <c r="BO51" s="20">
        <v>2065</v>
      </c>
      <c r="BP51" s="20">
        <v>37</v>
      </c>
      <c r="BQ51" s="30">
        <v>1.254</v>
      </c>
      <c r="BR51" s="30">
        <f t="shared" si="18"/>
        <v>1.254</v>
      </c>
      <c r="BS51" s="31">
        <f t="shared" si="19"/>
        <v>0.5</v>
      </c>
      <c r="BT51" s="31">
        <f t="shared" si="20"/>
        <v>0.627</v>
      </c>
      <c r="BU51" s="31">
        <f>SUM(BT$14:BT51)</f>
        <v>21.119499999999999</v>
      </c>
      <c r="BV51" s="31">
        <f t="shared" si="21"/>
        <v>16.079999999999998</v>
      </c>
      <c r="BW51" s="31">
        <f t="shared" si="22"/>
        <v>20.164319999999996</v>
      </c>
      <c r="BX51" s="31">
        <f>SUM(BW$14:BW51)</f>
        <v>679.20311999999979</v>
      </c>
      <c r="BY51" s="31">
        <f t="shared" si="23"/>
        <v>0</v>
      </c>
      <c r="BZ51" s="31">
        <f t="shared" si="24"/>
        <v>0</v>
      </c>
      <c r="CA51" s="31">
        <f>SUM(BZ$14:BZ51)</f>
        <v>0</v>
      </c>
      <c r="CB51" s="31">
        <f t="shared" si="25"/>
        <v>16.079999999999998</v>
      </c>
      <c r="CC51" s="31">
        <f t="shared" si="26"/>
        <v>20.164319999999996</v>
      </c>
      <c r="CD51" s="31">
        <f>SUM(CC$14:CC51)</f>
        <v>679.20311999999979</v>
      </c>
    </row>
    <row r="52" spans="2:82" x14ac:dyDescent="0.25">
      <c r="B52" s="57"/>
      <c r="G52" s="20" t="str" cm="1">
        <f t="array" ref="G52">"YR" &amp; (ROW(52:52) - ROW($14:$14)) &amp; " = " &amp; (2028 + (ROW(52:52) - ROW($14:$14)))</f>
        <v>YR38 = 2066</v>
      </c>
      <c r="H52" s="20" t="str" cm="1">
        <f t="array" ref="H52">"MY" &amp; (ROW(52:52) - ROW($14:$14)) &amp; " = " &amp; (ROW(52:52) - ROW($14:$14))</f>
        <v>MY38 = 38</v>
      </c>
      <c r="I52" s="20" t="str" cm="1">
        <f t="array" ref="I52">"CD" &amp; (ROW(52:52) - ROW($14:$14))</f>
        <v>CD38</v>
      </c>
      <c r="J52" s="20" t="str" cm="1">
        <f t="array" ref="J52">"CN" &amp; (ROW(52:52) - ROW($14:$14)) &amp; " = CD" &amp; (ROW(52:52) - ROW($14:$14)) &amp; " / CD0" &amp; IF(ROW(52:52) - ROW($14:$14) = 0, " = 1", "")</f>
        <v>CN38 = CD38 / CD0</v>
      </c>
      <c r="K52" s="20" t="str" cm="1">
        <f t="array" ref="K52">"IRM" &amp; (ROW(52:52) - ROW($14:$14)) &amp; " = if (YR" &amp; (ROW(52:52) - ROW($14:$14)) &amp; " ≤ EY) then (IRA0) else (IRP0)"</f>
        <v>IRM38 = if (YR38 ≤ EY) then (IRA0) else (IRP0)</v>
      </c>
      <c r="L52" s="20" t="str" cm="1">
        <f t="array" ref="L52">"IRI" &amp; (ROW(52:52) - ROW($14:$14)) &amp; " = IRM" &amp; (ROW(52:52) - ROW($14:$14)) &amp; " * C" &amp; (ROW(52:52) - ROW($14:$14))</f>
        <v>IRI38 = IRM38 * C38</v>
      </c>
      <c r="M52" s="20" t="str" cm="1">
        <f t="array" ref="M52" xml:space="preserve"> "IRC" &amp; (ROW(52:52) - ROW($14:$14)) &amp; " = ∑IRIx; x: {0, …, MY" &amp; (ROW(52:52) - ROW($14:$14)) &amp; "}"</f>
        <v>IRC38 = ∑IRIx; x: {0, …, MY38}</v>
      </c>
      <c r="N52" s="20" t="str" cm="1">
        <f t="array" ref="N52">"ERM" &amp; (ROW(52:52) - ROW($14:$14)) &amp; " = if (YR" &amp; (ROW(52:52) - ROW($14:$14)) &amp; " ≤ EY) then (ERA0) else (ERP0)"</f>
        <v>ERM38 = if (YR38 ≤ EY) then (ERA0) else (ERP0)</v>
      </c>
      <c r="O52" s="20" t="str" cm="1">
        <f t="array" ref="O52">"ERI" &amp; (ROW(52:52) - ROW($14:$14)) &amp; " = ERM" &amp; (ROW(52:52) - ROW($14:$14)) &amp; " * C" &amp; (ROW(52:52) - ROW($14:$14))</f>
        <v>ERI38 = ERM38 * C38</v>
      </c>
      <c r="P52" s="20" t="str" cm="1">
        <f t="array" ref="P52" xml:space="preserve"> "ERU" &amp; (ROW(52:52) - ROW($14:$14)) &amp; " = ∑ERIx; x: {0, …, MY" &amp; (ROW(52:52) - ROW($14:$14)) &amp; "}"</f>
        <v>ERU38 = ∑ERIx; x: {0, …, MY38}</v>
      </c>
      <c r="Q52" s="20" t="str" cm="1">
        <f t="array" ref="Q52">"PRM" &amp; (ROW(52:52) - ROW($14:$14)) &amp; " = if (YR" &amp; (ROW(52:52) - ROW($14:$14)) &amp; " ≤ EY) then (PRA0) else (PRP0)"</f>
        <v>PRM38 = if (YR38 ≤ EY) then (PRA0) else (PRP0)</v>
      </c>
      <c r="R52" s="20" t="str" cm="1">
        <f t="array" ref="R52">"PRI" &amp; (ROW(52:52) - ROW($14:$14)) &amp; " = PRM" &amp; (ROW(52:52) - ROW($14:$14)) &amp; " * C" &amp; (ROW(52:52) - ROW($14:$14))</f>
        <v>PRI38 = PRM38 * C38</v>
      </c>
      <c r="S52" s="20" t="str" cm="1">
        <f t="array" ref="S52" xml:space="preserve"> "PRU" &amp; (ROW(52:52) - ROW($14:$14)) &amp; " = ∑PRIx; x: {0, …, MY" &amp; (ROW(52:52) - ROW($14:$14)) &amp; "}"</f>
        <v>PRU38 = ∑PRIx; x: {0, …, MY38}</v>
      </c>
      <c r="T52" s="20" t="str" cm="1">
        <f t="array" ref="T52">"ORM" &amp; (ROW(52:52) - ROW($14:$14)) &amp; " = if (YR" &amp; (ROW(52:52) - ROW($14:$14)) &amp; " ≤ EY) then (ORA0) else (ORP0)"</f>
        <v>ORM38 = if (YR38 ≤ EY) then (ORA0) else (ORP0)</v>
      </c>
      <c r="U52" s="20" t="str" cm="1">
        <f t="array" ref="U52">"ORI" &amp; (ROW(52:52) - ROW($14:$14)) &amp; " = ORM" &amp; (ROW(52:52) - ROW($14:$14)) &amp; " * C" &amp; (ROW(52:52) - ROW($14:$14))</f>
        <v>ORI38 = ORM38 * C38</v>
      </c>
      <c r="V52" s="20" t="str" cm="1">
        <f t="array" ref="V52" xml:space="preserve"> "ORC" &amp; (ROW(52:52) - ROW($14:$14)) &amp; " = ∑ORIx; x: {0, …, MY" &amp; (ROW(52:52) - ROW($14:$14)) &amp; "}"</f>
        <v>ORC38 = ∑ORIx; x: {0, …, MY38}</v>
      </c>
      <c r="AA52" s="20">
        <v>2066</v>
      </c>
      <c r="AB52" s="20">
        <v>38</v>
      </c>
      <c r="AC52" s="30">
        <v>1.264</v>
      </c>
      <c r="AD52" s="30">
        <f t="shared" si="0"/>
        <v>1.264</v>
      </c>
      <c r="AE52" s="31">
        <f t="shared" si="1"/>
        <v>0.125</v>
      </c>
      <c r="AF52" s="31">
        <f t="shared" si="2"/>
        <v>0.158</v>
      </c>
      <c r="AG52" s="31">
        <f>SUM(AF$14:AF52)</f>
        <v>7.1939999999999991</v>
      </c>
      <c r="AH52" s="31">
        <f t="shared" si="3"/>
        <v>0.02</v>
      </c>
      <c r="AI52" s="31">
        <f t="shared" si="4"/>
        <v>2.528E-2</v>
      </c>
      <c r="AJ52" s="31">
        <f>SUM(AI$14:AI52)</f>
        <v>0.87006000000000006</v>
      </c>
      <c r="AK52" s="31">
        <f t="shared" si="5"/>
        <v>0</v>
      </c>
      <c r="AL52" s="31">
        <f t="shared" si="6"/>
        <v>0</v>
      </c>
      <c r="AM52" s="31">
        <f>SUM(AL$14:AL52)</f>
        <v>0.14049</v>
      </c>
      <c r="AN52" s="31">
        <f t="shared" si="7"/>
        <v>0.02</v>
      </c>
      <c r="AO52" s="31">
        <f t="shared" si="8"/>
        <v>2.528E-2</v>
      </c>
      <c r="AP52" s="31">
        <f>SUM(AO$14:AO52)</f>
        <v>1.0105500000000001</v>
      </c>
      <c r="AU52" s="20">
        <v>2066</v>
      </c>
      <c r="AV52" s="20">
        <v>38</v>
      </c>
      <c r="AW52" s="30">
        <v>1.264</v>
      </c>
      <c r="AX52" s="30">
        <f t="shared" si="9"/>
        <v>1.264</v>
      </c>
      <c r="AY52" s="31">
        <f t="shared" si="10"/>
        <v>0.25</v>
      </c>
      <c r="AZ52" s="31">
        <f t="shared" si="11"/>
        <v>0.316</v>
      </c>
      <c r="BA52" s="31">
        <f>SUM(AZ$14:AZ52)</f>
        <v>12.62575</v>
      </c>
      <c r="BB52" s="31">
        <f t="shared" si="12"/>
        <v>3.78</v>
      </c>
      <c r="BC52" s="31">
        <f t="shared" si="13"/>
        <v>4.7779199999999999</v>
      </c>
      <c r="BD52" s="31">
        <f>SUM(BC$14:BC52)</f>
        <v>164.44134</v>
      </c>
      <c r="BE52" s="31">
        <f t="shared" si="14"/>
        <v>0</v>
      </c>
      <c r="BF52" s="31">
        <f t="shared" si="15"/>
        <v>0</v>
      </c>
      <c r="BG52" s="31">
        <f>SUM(BF$14:BF52)</f>
        <v>2.82</v>
      </c>
      <c r="BH52" s="31">
        <f t="shared" si="16"/>
        <v>3.78</v>
      </c>
      <c r="BI52" s="31">
        <f t="shared" si="17"/>
        <v>4.7779199999999999</v>
      </c>
      <c r="BJ52" s="31">
        <f>SUM(BI$14:BI52)</f>
        <v>167.26133999999996</v>
      </c>
      <c r="BO52" s="20">
        <v>2066</v>
      </c>
      <c r="BP52" s="20">
        <v>38</v>
      </c>
      <c r="BQ52" s="30">
        <v>1.264</v>
      </c>
      <c r="BR52" s="30">
        <f t="shared" si="18"/>
        <v>1.264</v>
      </c>
      <c r="BS52" s="31">
        <f t="shared" si="19"/>
        <v>0.5</v>
      </c>
      <c r="BT52" s="31">
        <f t="shared" si="20"/>
        <v>0.63200000000000001</v>
      </c>
      <c r="BU52" s="31">
        <f>SUM(BT$14:BT52)</f>
        <v>21.7515</v>
      </c>
      <c r="BV52" s="31">
        <f t="shared" si="21"/>
        <v>16.079999999999998</v>
      </c>
      <c r="BW52" s="31">
        <f t="shared" si="22"/>
        <v>20.325119999999998</v>
      </c>
      <c r="BX52" s="31">
        <f>SUM(BW$14:BW52)</f>
        <v>699.52823999999976</v>
      </c>
      <c r="BY52" s="31">
        <f t="shared" si="23"/>
        <v>0</v>
      </c>
      <c r="BZ52" s="31">
        <f t="shared" si="24"/>
        <v>0</v>
      </c>
      <c r="CA52" s="31">
        <f>SUM(BZ$14:BZ52)</f>
        <v>0</v>
      </c>
      <c r="CB52" s="31">
        <f t="shared" si="25"/>
        <v>16.079999999999998</v>
      </c>
      <c r="CC52" s="31">
        <f t="shared" si="26"/>
        <v>20.325119999999998</v>
      </c>
      <c r="CD52" s="31">
        <f>SUM(CC$14:CC52)</f>
        <v>699.52823999999976</v>
      </c>
    </row>
    <row r="53" spans="2:82" x14ac:dyDescent="0.25">
      <c r="B53" s="56" t="s">
        <v>217</v>
      </c>
      <c r="G53" s="20" t="str" cm="1">
        <f t="array" ref="G53">"YR" &amp; (ROW(53:53) - ROW($14:$14)) &amp; " = " &amp; (2028 + (ROW(53:53) - ROW($14:$14)))</f>
        <v>YR39 = 2067</v>
      </c>
      <c r="H53" s="20" t="str" cm="1">
        <f t="array" ref="H53">"MY" &amp; (ROW(53:53) - ROW($14:$14)) &amp; " = " &amp; (ROW(53:53) - ROW($14:$14))</f>
        <v>MY39 = 39</v>
      </c>
      <c r="I53" s="20" t="str" cm="1">
        <f t="array" ref="I53">"CD" &amp; (ROW(53:53) - ROW($14:$14))</f>
        <v>CD39</v>
      </c>
      <c r="J53" s="20" t="str" cm="1">
        <f t="array" ref="J53">"CN" &amp; (ROW(53:53) - ROW($14:$14)) &amp; " = CD" &amp; (ROW(53:53) - ROW($14:$14)) &amp; " / CD0" &amp; IF(ROW(53:53) - ROW($14:$14) = 0, " = 1", "")</f>
        <v>CN39 = CD39 / CD0</v>
      </c>
      <c r="K53" s="20" t="str" cm="1">
        <f t="array" ref="K53">"IRM" &amp; (ROW(53:53) - ROW($14:$14)) &amp; " = if (YR" &amp; (ROW(53:53) - ROW($14:$14)) &amp; " ≤ EY) then (IRA0) else (IRP0)"</f>
        <v>IRM39 = if (YR39 ≤ EY) then (IRA0) else (IRP0)</v>
      </c>
      <c r="L53" s="20" t="str" cm="1">
        <f t="array" ref="L53">"IRI" &amp; (ROW(53:53) - ROW($14:$14)) &amp; " = IRM" &amp; (ROW(53:53) - ROW($14:$14)) &amp; " * C" &amp; (ROW(53:53) - ROW($14:$14))</f>
        <v>IRI39 = IRM39 * C39</v>
      </c>
      <c r="M53" s="20" t="str" cm="1">
        <f t="array" ref="M53" xml:space="preserve"> "IRC" &amp; (ROW(53:53) - ROW($14:$14)) &amp; " = ∑IRIx; x: {0, …, MY" &amp; (ROW(53:53) - ROW($14:$14)) &amp; "}"</f>
        <v>IRC39 = ∑IRIx; x: {0, …, MY39}</v>
      </c>
      <c r="N53" s="20" t="str" cm="1">
        <f t="array" ref="N53">"ERM" &amp; (ROW(53:53) - ROW($14:$14)) &amp; " = if (YR" &amp; (ROW(53:53) - ROW($14:$14)) &amp; " ≤ EY) then (ERA0) else (ERP0)"</f>
        <v>ERM39 = if (YR39 ≤ EY) then (ERA0) else (ERP0)</v>
      </c>
      <c r="O53" s="20" t="str" cm="1">
        <f t="array" ref="O53">"ERI" &amp; (ROW(53:53) - ROW($14:$14)) &amp; " = ERM" &amp; (ROW(53:53) - ROW($14:$14)) &amp; " * C" &amp; (ROW(53:53) - ROW($14:$14))</f>
        <v>ERI39 = ERM39 * C39</v>
      </c>
      <c r="P53" s="20" t="str" cm="1">
        <f t="array" ref="P53" xml:space="preserve"> "ERU" &amp; (ROW(53:53) - ROW($14:$14)) &amp; " = ∑ERIx; x: {0, …, MY" &amp; (ROW(53:53) - ROW($14:$14)) &amp; "}"</f>
        <v>ERU39 = ∑ERIx; x: {0, …, MY39}</v>
      </c>
      <c r="Q53" s="20" t="str" cm="1">
        <f t="array" ref="Q53">"PRM" &amp; (ROW(53:53) - ROW($14:$14)) &amp; " = if (YR" &amp; (ROW(53:53) - ROW($14:$14)) &amp; " ≤ EY) then (PRA0) else (PRP0)"</f>
        <v>PRM39 = if (YR39 ≤ EY) then (PRA0) else (PRP0)</v>
      </c>
      <c r="R53" s="20" t="str" cm="1">
        <f t="array" ref="R53">"PRI" &amp; (ROW(53:53) - ROW($14:$14)) &amp; " = PRM" &amp; (ROW(53:53) - ROW($14:$14)) &amp; " * C" &amp; (ROW(53:53) - ROW($14:$14))</f>
        <v>PRI39 = PRM39 * C39</v>
      </c>
      <c r="S53" s="20" t="str" cm="1">
        <f t="array" ref="S53" xml:space="preserve"> "PRU" &amp; (ROW(53:53) - ROW($14:$14)) &amp; " = ∑PRIx; x: {0, …, MY" &amp; (ROW(53:53) - ROW($14:$14)) &amp; "}"</f>
        <v>PRU39 = ∑PRIx; x: {0, …, MY39}</v>
      </c>
      <c r="T53" s="20" t="str" cm="1">
        <f t="array" ref="T53">"ORM" &amp; (ROW(53:53) - ROW($14:$14)) &amp; " = if (YR" &amp; (ROW(53:53) - ROW($14:$14)) &amp; " ≤ EY) then (ORA0) else (ORP0)"</f>
        <v>ORM39 = if (YR39 ≤ EY) then (ORA0) else (ORP0)</v>
      </c>
      <c r="U53" s="20" t="str" cm="1">
        <f t="array" ref="U53">"ORI" &amp; (ROW(53:53) - ROW($14:$14)) &amp; " = ORM" &amp; (ROW(53:53) - ROW($14:$14)) &amp; " * C" &amp; (ROW(53:53) - ROW($14:$14))</f>
        <v>ORI39 = ORM39 * C39</v>
      </c>
      <c r="V53" s="20" t="str" cm="1">
        <f t="array" ref="V53" xml:space="preserve"> "ORC" &amp; (ROW(53:53) - ROW($14:$14)) &amp; " = ∑ORIx; x: {0, …, MY" &amp; (ROW(53:53) - ROW($14:$14)) &amp; "}"</f>
        <v>ORC39 = ∑ORIx; x: {0, …, MY39}</v>
      </c>
      <c r="AA53" s="20">
        <v>2067</v>
      </c>
      <c r="AB53" s="20">
        <v>39</v>
      </c>
      <c r="AC53" s="30">
        <v>1.274</v>
      </c>
      <c r="AD53" s="30">
        <f t="shared" si="0"/>
        <v>1.274</v>
      </c>
      <c r="AE53" s="31">
        <f t="shared" si="1"/>
        <v>0.125</v>
      </c>
      <c r="AF53" s="31">
        <f t="shared" si="2"/>
        <v>0.15925</v>
      </c>
      <c r="AG53" s="31">
        <f>SUM(AF$14:AF53)</f>
        <v>7.3532499999999992</v>
      </c>
      <c r="AH53" s="31">
        <f t="shared" si="3"/>
        <v>0.02</v>
      </c>
      <c r="AI53" s="31">
        <f t="shared" si="4"/>
        <v>2.5480000000000003E-2</v>
      </c>
      <c r="AJ53" s="31">
        <f>SUM(AI$14:AI53)</f>
        <v>0.89554</v>
      </c>
      <c r="AK53" s="31">
        <f t="shared" si="5"/>
        <v>0</v>
      </c>
      <c r="AL53" s="31">
        <f t="shared" si="6"/>
        <v>0</v>
      </c>
      <c r="AM53" s="31">
        <f>SUM(AL$14:AL53)</f>
        <v>0.14049</v>
      </c>
      <c r="AN53" s="31">
        <f t="shared" si="7"/>
        <v>0.02</v>
      </c>
      <c r="AO53" s="31">
        <f t="shared" si="8"/>
        <v>2.5480000000000003E-2</v>
      </c>
      <c r="AP53" s="31">
        <f>SUM(AO$14:AO53)</f>
        <v>1.03603</v>
      </c>
      <c r="AU53" s="20">
        <v>2067</v>
      </c>
      <c r="AV53" s="20">
        <v>39</v>
      </c>
      <c r="AW53" s="30">
        <v>1.274</v>
      </c>
      <c r="AX53" s="30">
        <f t="shared" si="9"/>
        <v>1.274</v>
      </c>
      <c r="AY53" s="31">
        <f t="shared" si="10"/>
        <v>0.25</v>
      </c>
      <c r="AZ53" s="31">
        <f t="shared" si="11"/>
        <v>0.31850000000000001</v>
      </c>
      <c r="BA53" s="31">
        <f>SUM(AZ$14:AZ53)</f>
        <v>12.94425</v>
      </c>
      <c r="BB53" s="31">
        <f t="shared" si="12"/>
        <v>3.78</v>
      </c>
      <c r="BC53" s="31">
        <f t="shared" si="13"/>
        <v>4.8157199999999998</v>
      </c>
      <c r="BD53" s="31">
        <f>SUM(BC$14:BC53)</f>
        <v>169.25706</v>
      </c>
      <c r="BE53" s="31">
        <f t="shared" si="14"/>
        <v>0</v>
      </c>
      <c r="BF53" s="31">
        <f t="shared" si="15"/>
        <v>0</v>
      </c>
      <c r="BG53" s="31">
        <f>SUM(BF$14:BF53)</f>
        <v>2.82</v>
      </c>
      <c r="BH53" s="31">
        <f t="shared" si="16"/>
        <v>3.78</v>
      </c>
      <c r="BI53" s="31">
        <f t="shared" si="17"/>
        <v>4.8157199999999998</v>
      </c>
      <c r="BJ53" s="31">
        <f>SUM(BI$14:BI53)</f>
        <v>172.07705999999996</v>
      </c>
      <c r="BO53" s="20">
        <v>2067</v>
      </c>
      <c r="BP53" s="20">
        <v>39</v>
      </c>
      <c r="BQ53" s="30">
        <v>1.274</v>
      </c>
      <c r="BR53" s="30">
        <f t="shared" si="18"/>
        <v>1.274</v>
      </c>
      <c r="BS53" s="31">
        <f t="shared" si="19"/>
        <v>0.5</v>
      </c>
      <c r="BT53" s="31">
        <f t="shared" si="20"/>
        <v>0.63700000000000001</v>
      </c>
      <c r="BU53" s="31">
        <f>SUM(BT$14:BT53)</f>
        <v>22.388500000000001</v>
      </c>
      <c r="BV53" s="31">
        <f t="shared" si="21"/>
        <v>16.079999999999998</v>
      </c>
      <c r="BW53" s="31">
        <f t="shared" si="22"/>
        <v>20.485919999999997</v>
      </c>
      <c r="BX53" s="31">
        <f>SUM(BW$14:BW53)</f>
        <v>720.01415999999972</v>
      </c>
      <c r="BY53" s="31">
        <f t="shared" si="23"/>
        <v>0</v>
      </c>
      <c r="BZ53" s="31">
        <f t="shared" si="24"/>
        <v>0</v>
      </c>
      <c r="CA53" s="31">
        <f>SUM(BZ$14:BZ53)</f>
        <v>0</v>
      </c>
      <c r="CB53" s="31">
        <f t="shared" si="25"/>
        <v>16.079999999999998</v>
      </c>
      <c r="CC53" s="31">
        <f t="shared" si="26"/>
        <v>20.485919999999997</v>
      </c>
      <c r="CD53" s="31">
        <f>SUM(CC$14:CC53)</f>
        <v>720.01415999999972</v>
      </c>
    </row>
    <row r="54" spans="2:82" x14ac:dyDescent="0.25">
      <c r="B54" s="56"/>
      <c r="G54" s="20" t="str" cm="1">
        <f t="array" ref="G54">"YR" &amp; (ROW(54:54) - ROW($14:$14)) &amp; " = " &amp; (2028 + (ROW(54:54) - ROW($14:$14)))</f>
        <v>YR40 = 2068</v>
      </c>
      <c r="H54" s="20" t="str" cm="1">
        <f t="array" ref="H54">"MY" &amp; (ROW(54:54) - ROW($14:$14)) &amp; " = " &amp; (ROW(54:54) - ROW($14:$14))</f>
        <v>MY40 = 40</v>
      </c>
      <c r="I54" s="20" t="str" cm="1">
        <f t="array" ref="I54">"CD" &amp; (ROW(54:54) - ROW($14:$14))</f>
        <v>CD40</v>
      </c>
      <c r="J54" s="20" t="str" cm="1">
        <f t="array" ref="J54">"CN" &amp; (ROW(54:54) - ROW($14:$14)) &amp; " = CD" &amp; (ROW(54:54) - ROW($14:$14)) &amp; " / CD0" &amp; IF(ROW(54:54) - ROW($14:$14) = 0, " = 1", "")</f>
        <v>CN40 = CD40 / CD0</v>
      </c>
      <c r="K54" s="20" t="str" cm="1">
        <f t="array" ref="K54">"IRM" &amp; (ROW(54:54) - ROW($14:$14)) &amp; " = if (YR" &amp; (ROW(54:54) - ROW($14:$14)) &amp; " ≤ EY) then (IRA0) else (IRP0)"</f>
        <v>IRM40 = if (YR40 ≤ EY) then (IRA0) else (IRP0)</v>
      </c>
      <c r="L54" s="20" t="str" cm="1">
        <f t="array" ref="L54">"IRI" &amp; (ROW(54:54) - ROW($14:$14)) &amp; " = IRM" &amp; (ROW(54:54) - ROW($14:$14)) &amp; " * C" &amp; (ROW(54:54) - ROW($14:$14))</f>
        <v>IRI40 = IRM40 * C40</v>
      </c>
      <c r="M54" s="20" t="str" cm="1">
        <f t="array" ref="M54" xml:space="preserve"> "IRC" &amp; (ROW(54:54) - ROW($14:$14)) &amp; " = ∑IRIx; x: {0, …, MY" &amp; (ROW(54:54) - ROW($14:$14)) &amp; "}"</f>
        <v>IRC40 = ∑IRIx; x: {0, …, MY40}</v>
      </c>
      <c r="N54" s="20" t="str" cm="1">
        <f t="array" ref="N54">"ERM" &amp; (ROW(54:54) - ROW($14:$14)) &amp; " = if (YR" &amp; (ROW(54:54) - ROW($14:$14)) &amp; " ≤ EY) then (ERA0) else (ERP0)"</f>
        <v>ERM40 = if (YR40 ≤ EY) then (ERA0) else (ERP0)</v>
      </c>
      <c r="O54" s="20" t="str" cm="1">
        <f t="array" ref="O54">"ERI" &amp; (ROW(54:54) - ROW($14:$14)) &amp; " = ERM" &amp; (ROW(54:54) - ROW($14:$14)) &amp; " * C" &amp; (ROW(54:54) - ROW($14:$14))</f>
        <v>ERI40 = ERM40 * C40</v>
      </c>
      <c r="P54" s="20" t="str" cm="1">
        <f t="array" ref="P54" xml:space="preserve"> "ERU" &amp; (ROW(54:54) - ROW($14:$14)) &amp; " = ∑ERIx; x: {0, …, MY" &amp; (ROW(54:54) - ROW($14:$14)) &amp; "}"</f>
        <v>ERU40 = ∑ERIx; x: {0, …, MY40}</v>
      </c>
      <c r="Q54" s="20" t="str" cm="1">
        <f t="array" ref="Q54">"PRM" &amp; (ROW(54:54) - ROW($14:$14)) &amp; " = if (YR" &amp; (ROW(54:54) - ROW($14:$14)) &amp; " ≤ EY) then (PRA0) else (PRP0)"</f>
        <v>PRM40 = if (YR40 ≤ EY) then (PRA0) else (PRP0)</v>
      </c>
      <c r="R54" s="20" t="str" cm="1">
        <f t="array" ref="R54">"PRI" &amp; (ROW(54:54) - ROW($14:$14)) &amp; " = PRM" &amp; (ROW(54:54) - ROW($14:$14)) &amp; " * C" &amp; (ROW(54:54) - ROW($14:$14))</f>
        <v>PRI40 = PRM40 * C40</v>
      </c>
      <c r="S54" s="20" t="str" cm="1">
        <f t="array" ref="S54" xml:space="preserve"> "PRU" &amp; (ROW(54:54) - ROW($14:$14)) &amp; " = ∑PRIx; x: {0, …, MY" &amp; (ROW(54:54) - ROW($14:$14)) &amp; "}"</f>
        <v>PRU40 = ∑PRIx; x: {0, …, MY40}</v>
      </c>
      <c r="T54" s="20" t="str" cm="1">
        <f t="array" ref="T54">"ORM" &amp; (ROW(54:54) - ROW($14:$14)) &amp; " = if (YR" &amp; (ROW(54:54) - ROW($14:$14)) &amp; " ≤ EY) then (ORA0) else (ORP0)"</f>
        <v>ORM40 = if (YR40 ≤ EY) then (ORA0) else (ORP0)</v>
      </c>
      <c r="U54" s="20" t="str" cm="1">
        <f t="array" ref="U54">"ORI" &amp; (ROW(54:54) - ROW($14:$14)) &amp; " = ORM" &amp; (ROW(54:54) - ROW($14:$14)) &amp; " * C" &amp; (ROW(54:54) - ROW($14:$14))</f>
        <v>ORI40 = ORM40 * C40</v>
      </c>
      <c r="V54" s="20" t="str" cm="1">
        <f t="array" ref="V54" xml:space="preserve"> "ORC" &amp; (ROW(54:54) - ROW($14:$14)) &amp; " = ∑ORIx; x: {0, …, MY" &amp; (ROW(54:54) - ROW($14:$14)) &amp; "}"</f>
        <v>ORC40 = ∑ORIx; x: {0, …, MY40}</v>
      </c>
      <c r="AA54" s="20">
        <v>2068</v>
      </c>
      <c r="AB54" s="20">
        <v>40</v>
      </c>
      <c r="AC54" s="30">
        <v>1.284</v>
      </c>
      <c r="AD54" s="30">
        <f t="shared" si="0"/>
        <v>1.284</v>
      </c>
      <c r="AE54" s="31">
        <f t="shared" si="1"/>
        <v>0.125</v>
      </c>
      <c r="AF54" s="31">
        <f t="shared" si="2"/>
        <v>0.1605</v>
      </c>
      <c r="AG54" s="31">
        <f>SUM(AF$14:AF54)</f>
        <v>7.513749999999999</v>
      </c>
      <c r="AH54" s="31">
        <f t="shared" si="3"/>
        <v>0.02</v>
      </c>
      <c r="AI54" s="31">
        <f t="shared" si="4"/>
        <v>2.5680000000000001E-2</v>
      </c>
      <c r="AJ54" s="31">
        <f>SUM(AI$14:AI54)</f>
        <v>0.92122000000000004</v>
      </c>
      <c r="AK54" s="31">
        <f t="shared" si="5"/>
        <v>0</v>
      </c>
      <c r="AL54" s="31">
        <f t="shared" si="6"/>
        <v>0</v>
      </c>
      <c r="AM54" s="31">
        <f>SUM(AL$14:AL54)</f>
        <v>0.14049</v>
      </c>
      <c r="AN54" s="31">
        <f t="shared" si="7"/>
        <v>0.02</v>
      </c>
      <c r="AO54" s="31">
        <f t="shared" si="8"/>
        <v>2.5680000000000001E-2</v>
      </c>
      <c r="AP54" s="31">
        <f>SUM(AO$14:AO54)</f>
        <v>1.0617099999999999</v>
      </c>
      <c r="AU54" s="20">
        <v>2068</v>
      </c>
      <c r="AV54" s="20">
        <v>40</v>
      </c>
      <c r="AW54" s="30">
        <v>1.284</v>
      </c>
      <c r="AX54" s="30">
        <f t="shared" si="9"/>
        <v>1.284</v>
      </c>
      <c r="AY54" s="31">
        <f t="shared" si="10"/>
        <v>0.25</v>
      </c>
      <c r="AZ54" s="31">
        <f t="shared" si="11"/>
        <v>0.32100000000000001</v>
      </c>
      <c r="BA54" s="31">
        <f>SUM(AZ$14:AZ54)</f>
        <v>13.26525</v>
      </c>
      <c r="BB54" s="31">
        <f t="shared" si="12"/>
        <v>3.78</v>
      </c>
      <c r="BC54" s="31">
        <f t="shared" si="13"/>
        <v>4.8535199999999996</v>
      </c>
      <c r="BD54" s="31">
        <f>SUM(BC$14:BC54)</f>
        <v>174.11058</v>
      </c>
      <c r="BE54" s="31">
        <f t="shared" si="14"/>
        <v>0</v>
      </c>
      <c r="BF54" s="31">
        <f t="shared" si="15"/>
        <v>0</v>
      </c>
      <c r="BG54" s="31">
        <f>SUM(BF$14:BF54)</f>
        <v>2.82</v>
      </c>
      <c r="BH54" s="31">
        <f t="shared" si="16"/>
        <v>3.78</v>
      </c>
      <c r="BI54" s="31">
        <f t="shared" si="17"/>
        <v>4.8535199999999996</v>
      </c>
      <c r="BJ54" s="31">
        <f>SUM(BI$14:BI54)</f>
        <v>176.93057999999996</v>
      </c>
      <c r="BO54" s="20">
        <v>2068</v>
      </c>
      <c r="BP54" s="20">
        <v>40</v>
      </c>
      <c r="BQ54" s="30">
        <v>1.284</v>
      </c>
      <c r="BR54" s="30">
        <f t="shared" si="18"/>
        <v>1.284</v>
      </c>
      <c r="BS54" s="31">
        <f t="shared" si="19"/>
        <v>0.5</v>
      </c>
      <c r="BT54" s="31">
        <f t="shared" si="20"/>
        <v>0.64200000000000002</v>
      </c>
      <c r="BU54" s="31">
        <f>SUM(BT$14:BT54)</f>
        <v>23.0305</v>
      </c>
      <c r="BV54" s="31">
        <f t="shared" si="21"/>
        <v>16.079999999999998</v>
      </c>
      <c r="BW54" s="31">
        <f t="shared" si="22"/>
        <v>20.646719999999998</v>
      </c>
      <c r="BX54" s="31">
        <f>SUM(BW$14:BW54)</f>
        <v>740.66087999999968</v>
      </c>
      <c r="BY54" s="31">
        <f t="shared" si="23"/>
        <v>0</v>
      </c>
      <c r="BZ54" s="31">
        <f t="shared" si="24"/>
        <v>0</v>
      </c>
      <c r="CA54" s="31">
        <f>SUM(BZ$14:BZ54)</f>
        <v>0</v>
      </c>
      <c r="CB54" s="31">
        <f t="shared" si="25"/>
        <v>16.079999999999998</v>
      </c>
      <c r="CC54" s="31">
        <f t="shared" si="26"/>
        <v>20.646719999999998</v>
      </c>
      <c r="CD54" s="31">
        <f>SUM(CC$14:CC54)</f>
        <v>740.66087999999968</v>
      </c>
    </row>
    <row r="55" spans="2:82" x14ac:dyDescent="0.25">
      <c r="B55" s="56"/>
      <c r="G55" s="20" t="str" cm="1">
        <f t="array" ref="G55">"YR" &amp; (ROW(55:55) - ROW($14:$14)) &amp; " = " &amp; (2028 + (ROW(55:55) - ROW($14:$14)))</f>
        <v>YR41 = 2069</v>
      </c>
      <c r="H55" s="20" t="str" cm="1">
        <f t="array" ref="H55">"MY" &amp; (ROW(55:55) - ROW($14:$14)) &amp; " = " &amp; (ROW(55:55) - ROW($14:$14))</f>
        <v>MY41 = 41</v>
      </c>
      <c r="I55" s="20" t="str" cm="1">
        <f t="array" ref="I55">"CD" &amp; (ROW(55:55) - ROW($14:$14))</f>
        <v>CD41</v>
      </c>
      <c r="J55" s="20" t="str" cm="1">
        <f t="array" ref="J55">"CN" &amp; (ROW(55:55) - ROW($14:$14)) &amp; " = CD" &amp; (ROW(55:55) - ROW($14:$14)) &amp; " / CD0" &amp; IF(ROW(55:55) - ROW($14:$14) = 0, " = 1", "")</f>
        <v>CN41 = CD41 / CD0</v>
      </c>
      <c r="K55" s="20" t="str" cm="1">
        <f t="array" ref="K55">"IRM" &amp; (ROW(55:55) - ROW($14:$14)) &amp; " = if (YR" &amp; (ROW(55:55) - ROW($14:$14)) &amp; " ≤ EY) then (IRA0) else (IRP0)"</f>
        <v>IRM41 = if (YR41 ≤ EY) then (IRA0) else (IRP0)</v>
      </c>
      <c r="L55" s="20" t="str" cm="1">
        <f t="array" ref="L55">"IRI" &amp; (ROW(55:55) - ROW($14:$14)) &amp; " = IRM" &amp; (ROW(55:55) - ROW($14:$14)) &amp; " * C" &amp; (ROW(55:55) - ROW($14:$14))</f>
        <v>IRI41 = IRM41 * C41</v>
      </c>
      <c r="M55" s="20" t="str" cm="1">
        <f t="array" ref="M55" xml:space="preserve"> "IRC" &amp; (ROW(55:55) - ROW($14:$14)) &amp; " = ∑IRIx; x: {0, …, MY" &amp; (ROW(55:55) - ROW($14:$14)) &amp; "}"</f>
        <v>IRC41 = ∑IRIx; x: {0, …, MY41}</v>
      </c>
      <c r="N55" s="20" t="str" cm="1">
        <f t="array" ref="N55">"ERM" &amp; (ROW(55:55) - ROW($14:$14)) &amp; " = if (YR" &amp; (ROW(55:55) - ROW($14:$14)) &amp; " ≤ EY) then (ERA0) else (ERP0)"</f>
        <v>ERM41 = if (YR41 ≤ EY) then (ERA0) else (ERP0)</v>
      </c>
      <c r="O55" s="20" t="str" cm="1">
        <f t="array" ref="O55">"ERI" &amp; (ROW(55:55) - ROW($14:$14)) &amp; " = ERM" &amp; (ROW(55:55) - ROW($14:$14)) &amp; " * C" &amp; (ROW(55:55) - ROW($14:$14))</f>
        <v>ERI41 = ERM41 * C41</v>
      </c>
      <c r="P55" s="20" t="str" cm="1">
        <f t="array" ref="P55" xml:space="preserve"> "ERU" &amp; (ROW(55:55) - ROW($14:$14)) &amp; " = ∑ERIx; x: {0, …, MY" &amp; (ROW(55:55) - ROW($14:$14)) &amp; "}"</f>
        <v>ERU41 = ∑ERIx; x: {0, …, MY41}</v>
      </c>
      <c r="Q55" s="20" t="str" cm="1">
        <f t="array" ref="Q55">"PRM" &amp; (ROW(55:55) - ROW($14:$14)) &amp; " = if (YR" &amp; (ROW(55:55) - ROW($14:$14)) &amp; " ≤ EY) then (PRA0) else (PRP0)"</f>
        <v>PRM41 = if (YR41 ≤ EY) then (PRA0) else (PRP0)</v>
      </c>
      <c r="R55" s="20" t="str" cm="1">
        <f t="array" ref="R55">"PRI" &amp; (ROW(55:55) - ROW($14:$14)) &amp; " = PRM" &amp; (ROW(55:55) - ROW($14:$14)) &amp; " * C" &amp; (ROW(55:55) - ROW($14:$14))</f>
        <v>PRI41 = PRM41 * C41</v>
      </c>
      <c r="S55" s="20" t="str" cm="1">
        <f t="array" ref="S55" xml:space="preserve"> "PRU" &amp; (ROW(55:55) - ROW($14:$14)) &amp; " = ∑PRIx; x: {0, …, MY" &amp; (ROW(55:55) - ROW($14:$14)) &amp; "}"</f>
        <v>PRU41 = ∑PRIx; x: {0, …, MY41}</v>
      </c>
      <c r="T55" s="20" t="str" cm="1">
        <f t="array" ref="T55">"ORM" &amp; (ROW(55:55) - ROW($14:$14)) &amp; " = if (YR" &amp; (ROW(55:55) - ROW($14:$14)) &amp; " ≤ EY) then (ORA0) else (ORP0)"</f>
        <v>ORM41 = if (YR41 ≤ EY) then (ORA0) else (ORP0)</v>
      </c>
      <c r="U55" s="20" t="str" cm="1">
        <f t="array" ref="U55">"ORI" &amp; (ROW(55:55) - ROW($14:$14)) &amp; " = ORM" &amp; (ROW(55:55) - ROW($14:$14)) &amp; " * C" &amp; (ROW(55:55) - ROW($14:$14))</f>
        <v>ORI41 = ORM41 * C41</v>
      </c>
      <c r="V55" s="20" t="str" cm="1">
        <f t="array" ref="V55" xml:space="preserve"> "ORC" &amp; (ROW(55:55) - ROW($14:$14)) &amp; " = ∑ORIx; x: {0, …, MY" &amp; (ROW(55:55) - ROW($14:$14)) &amp; "}"</f>
        <v>ORC41 = ∑ORIx; x: {0, …, MY41}</v>
      </c>
      <c r="AA55" s="20">
        <v>2069</v>
      </c>
      <c r="AB55" s="20">
        <v>41</v>
      </c>
      <c r="AC55" s="30">
        <v>1.2949999999999999</v>
      </c>
      <c r="AD55" s="30">
        <f t="shared" si="0"/>
        <v>1.2949999999999999</v>
      </c>
      <c r="AE55" s="31">
        <f t="shared" si="1"/>
        <v>0.125</v>
      </c>
      <c r="AF55" s="31">
        <f t="shared" si="2"/>
        <v>0.16187499999999999</v>
      </c>
      <c r="AG55" s="31">
        <f>SUM(AF$14:AF55)</f>
        <v>7.6756249999999993</v>
      </c>
      <c r="AH55" s="31">
        <f t="shared" si="3"/>
        <v>0.02</v>
      </c>
      <c r="AI55" s="31">
        <f t="shared" si="4"/>
        <v>2.5899999999999999E-2</v>
      </c>
      <c r="AJ55" s="31">
        <f>SUM(AI$14:AI55)</f>
        <v>0.94712000000000007</v>
      </c>
      <c r="AK55" s="31">
        <f t="shared" si="5"/>
        <v>0</v>
      </c>
      <c r="AL55" s="31">
        <f t="shared" si="6"/>
        <v>0</v>
      </c>
      <c r="AM55" s="31">
        <f>SUM(AL$14:AL55)</f>
        <v>0.14049</v>
      </c>
      <c r="AN55" s="31">
        <f t="shared" si="7"/>
        <v>0.02</v>
      </c>
      <c r="AO55" s="31">
        <f t="shared" si="8"/>
        <v>2.5899999999999999E-2</v>
      </c>
      <c r="AP55" s="31">
        <f>SUM(AO$14:AO55)</f>
        <v>1.08761</v>
      </c>
      <c r="AU55" s="20">
        <v>2069</v>
      </c>
      <c r="AV55" s="20">
        <v>41</v>
      </c>
      <c r="AW55" s="30">
        <v>1.2949999999999999</v>
      </c>
      <c r="AX55" s="30">
        <f t="shared" si="9"/>
        <v>1.2949999999999999</v>
      </c>
      <c r="AY55" s="31">
        <f t="shared" si="10"/>
        <v>0.25</v>
      </c>
      <c r="AZ55" s="31">
        <f t="shared" si="11"/>
        <v>0.32374999999999998</v>
      </c>
      <c r="BA55" s="31">
        <f>SUM(AZ$14:AZ55)</f>
        <v>13.589</v>
      </c>
      <c r="BB55" s="31">
        <f t="shared" si="12"/>
        <v>3.78</v>
      </c>
      <c r="BC55" s="31">
        <f t="shared" si="13"/>
        <v>4.8950999999999993</v>
      </c>
      <c r="BD55" s="31">
        <f>SUM(BC$14:BC55)</f>
        <v>179.00567999999998</v>
      </c>
      <c r="BE55" s="31">
        <f t="shared" si="14"/>
        <v>0</v>
      </c>
      <c r="BF55" s="31">
        <f t="shared" si="15"/>
        <v>0</v>
      </c>
      <c r="BG55" s="31">
        <f>SUM(BF$14:BF55)</f>
        <v>2.82</v>
      </c>
      <c r="BH55" s="31">
        <f t="shared" si="16"/>
        <v>3.78</v>
      </c>
      <c r="BI55" s="31">
        <f t="shared" si="17"/>
        <v>4.8950999999999993</v>
      </c>
      <c r="BJ55" s="31">
        <f>SUM(BI$14:BI55)</f>
        <v>181.82567999999998</v>
      </c>
      <c r="BO55" s="20">
        <v>2069</v>
      </c>
      <c r="BP55" s="20">
        <v>41</v>
      </c>
      <c r="BQ55" s="30">
        <v>1.2949999999999999</v>
      </c>
      <c r="BR55" s="30">
        <f t="shared" si="18"/>
        <v>1.2949999999999999</v>
      </c>
      <c r="BS55" s="31">
        <f t="shared" si="19"/>
        <v>0.5</v>
      </c>
      <c r="BT55" s="31">
        <f t="shared" si="20"/>
        <v>0.64749999999999996</v>
      </c>
      <c r="BU55" s="31">
        <f>SUM(BT$14:BT55)</f>
        <v>23.678000000000001</v>
      </c>
      <c r="BV55" s="31">
        <f t="shared" si="21"/>
        <v>16.079999999999998</v>
      </c>
      <c r="BW55" s="31">
        <f t="shared" si="22"/>
        <v>20.823599999999995</v>
      </c>
      <c r="BX55" s="31">
        <f>SUM(BW$14:BW55)</f>
        <v>761.48447999999962</v>
      </c>
      <c r="BY55" s="31">
        <f t="shared" si="23"/>
        <v>0</v>
      </c>
      <c r="BZ55" s="31">
        <f t="shared" si="24"/>
        <v>0</v>
      </c>
      <c r="CA55" s="31">
        <f>SUM(BZ$14:BZ55)</f>
        <v>0</v>
      </c>
      <c r="CB55" s="31">
        <f t="shared" si="25"/>
        <v>16.079999999999998</v>
      </c>
      <c r="CC55" s="31">
        <f t="shared" si="26"/>
        <v>20.823599999999995</v>
      </c>
      <c r="CD55" s="31">
        <f>SUM(CC$14:CC55)</f>
        <v>761.48447999999962</v>
      </c>
    </row>
    <row r="56" spans="2:82" x14ac:dyDescent="0.25">
      <c r="B56" s="56"/>
      <c r="G56" s="20" t="str" cm="1">
        <f t="array" ref="G56">"YR" &amp; (ROW(56:56) - ROW($14:$14)) &amp; " = " &amp; (2028 + (ROW(56:56) - ROW($14:$14)))</f>
        <v>YR42 = 2070</v>
      </c>
      <c r="H56" s="20" t="str" cm="1">
        <f t="array" ref="H56">"MY" &amp; (ROW(56:56) - ROW($14:$14)) &amp; " = " &amp; (ROW(56:56) - ROW($14:$14))</f>
        <v>MY42 = 42</v>
      </c>
      <c r="I56" s="20" t="str" cm="1">
        <f t="array" ref="I56">"CD" &amp; (ROW(56:56) - ROW($14:$14))</f>
        <v>CD42</v>
      </c>
      <c r="J56" s="20" t="str" cm="1">
        <f t="array" ref="J56">"CN" &amp; (ROW(56:56) - ROW($14:$14)) &amp; " = CD" &amp; (ROW(56:56) - ROW($14:$14)) &amp; " / CD0" &amp; IF(ROW(56:56) - ROW($14:$14) = 0, " = 1", "")</f>
        <v>CN42 = CD42 / CD0</v>
      </c>
      <c r="K56" s="20" t="str" cm="1">
        <f t="array" ref="K56">"IRM" &amp; (ROW(56:56) - ROW($14:$14)) &amp; " = if (YR" &amp; (ROW(56:56) - ROW($14:$14)) &amp; " ≤ EY) then (IRA0) else (IRP0)"</f>
        <v>IRM42 = if (YR42 ≤ EY) then (IRA0) else (IRP0)</v>
      </c>
      <c r="L56" s="20" t="str" cm="1">
        <f t="array" ref="L56">"IRI" &amp; (ROW(56:56) - ROW($14:$14)) &amp; " = IRM" &amp; (ROW(56:56) - ROW($14:$14)) &amp; " * C" &amp; (ROW(56:56) - ROW($14:$14))</f>
        <v>IRI42 = IRM42 * C42</v>
      </c>
      <c r="M56" s="20" t="str" cm="1">
        <f t="array" ref="M56" xml:space="preserve"> "IRC" &amp; (ROW(56:56) - ROW($14:$14)) &amp; " = ∑IRIx; x: {0, …, MY" &amp; (ROW(56:56) - ROW($14:$14)) &amp; "}"</f>
        <v>IRC42 = ∑IRIx; x: {0, …, MY42}</v>
      </c>
      <c r="N56" s="20" t="str" cm="1">
        <f t="array" ref="N56">"ERM" &amp; (ROW(56:56) - ROW($14:$14)) &amp; " = if (YR" &amp; (ROW(56:56) - ROW($14:$14)) &amp; " ≤ EY) then (ERA0) else (ERP0)"</f>
        <v>ERM42 = if (YR42 ≤ EY) then (ERA0) else (ERP0)</v>
      </c>
      <c r="O56" s="20" t="str" cm="1">
        <f t="array" ref="O56">"ERI" &amp; (ROW(56:56) - ROW($14:$14)) &amp; " = ERM" &amp; (ROW(56:56) - ROW($14:$14)) &amp; " * C" &amp; (ROW(56:56) - ROW($14:$14))</f>
        <v>ERI42 = ERM42 * C42</v>
      </c>
      <c r="P56" s="20" t="str" cm="1">
        <f t="array" ref="P56" xml:space="preserve"> "ERU" &amp; (ROW(56:56) - ROW($14:$14)) &amp; " = ∑ERIx; x: {0, …, MY" &amp; (ROW(56:56) - ROW($14:$14)) &amp; "}"</f>
        <v>ERU42 = ∑ERIx; x: {0, …, MY42}</v>
      </c>
      <c r="Q56" s="20" t="str" cm="1">
        <f t="array" ref="Q56">"PRM" &amp; (ROW(56:56) - ROW($14:$14)) &amp; " = if (YR" &amp; (ROW(56:56) - ROW($14:$14)) &amp; " ≤ EY) then (PRA0) else (PRP0)"</f>
        <v>PRM42 = if (YR42 ≤ EY) then (PRA0) else (PRP0)</v>
      </c>
      <c r="R56" s="20" t="str" cm="1">
        <f t="array" ref="R56">"PRI" &amp; (ROW(56:56) - ROW($14:$14)) &amp; " = PRM" &amp; (ROW(56:56) - ROW($14:$14)) &amp; " * C" &amp; (ROW(56:56) - ROW($14:$14))</f>
        <v>PRI42 = PRM42 * C42</v>
      </c>
      <c r="S56" s="20" t="str" cm="1">
        <f t="array" ref="S56" xml:space="preserve"> "PRU" &amp; (ROW(56:56) - ROW($14:$14)) &amp; " = ∑PRIx; x: {0, …, MY" &amp; (ROW(56:56) - ROW($14:$14)) &amp; "}"</f>
        <v>PRU42 = ∑PRIx; x: {0, …, MY42}</v>
      </c>
      <c r="T56" s="20" t="str" cm="1">
        <f t="array" ref="T56">"ORM" &amp; (ROW(56:56) - ROW($14:$14)) &amp; " = if (YR" &amp; (ROW(56:56) - ROW($14:$14)) &amp; " ≤ EY) then (ORA0) else (ORP0)"</f>
        <v>ORM42 = if (YR42 ≤ EY) then (ORA0) else (ORP0)</v>
      </c>
      <c r="U56" s="20" t="str" cm="1">
        <f t="array" ref="U56">"ORI" &amp; (ROW(56:56) - ROW($14:$14)) &amp; " = ORM" &amp; (ROW(56:56) - ROW($14:$14)) &amp; " * C" &amp; (ROW(56:56) - ROW($14:$14))</f>
        <v>ORI42 = ORM42 * C42</v>
      </c>
      <c r="V56" s="20" t="str" cm="1">
        <f t="array" ref="V56" xml:space="preserve"> "ORC" &amp; (ROW(56:56) - ROW($14:$14)) &amp; " = ∑ORIx; x: {0, …, MY" &amp; (ROW(56:56) - ROW($14:$14)) &amp; "}"</f>
        <v>ORC42 = ∑ORIx; x: {0, …, MY42}</v>
      </c>
      <c r="AA56" s="20">
        <v>2070</v>
      </c>
      <c r="AB56" s="20">
        <v>42</v>
      </c>
      <c r="AC56" s="30">
        <v>1.3049999999999999</v>
      </c>
      <c r="AD56" s="30">
        <f t="shared" si="0"/>
        <v>1.3049999999999999</v>
      </c>
      <c r="AE56" s="31">
        <f t="shared" si="1"/>
        <v>0.125</v>
      </c>
      <c r="AF56" s="31">
        <f t="shared" si="2"/>
        <v>0.16312499999999999</v>
      </c>
      <c r="AG56" s="31">
        <f>SUM(AF$14:AF56)</f>
        <v>7.8387499999999992</v>
      </c>
      <c r="AH56" s="31">
        <f t="shared" si="3"/>
        <v>0.02</v>
      </c>
      <c r="AI56" s="31">
        <f t="shared" si="4"/>
        <v>2.6099999999999998E-2</v>
      </c>
      <c r="AJ56" s="31">
        <f>SUM(AI$14:AI56)</f>
        <v>0.97322000000000009</v>
      </c>
      <c r="AK56" s="31">
        <f t="shared" si="5"/>
        <v>0</v>
      </c>
      <c r="AL56" s="31">
        <f t="shared" si="6"/>
        <v>0</v>
      </c>
      <c r="AM56" s="31">
        <f>SUM(AL$14:AL56)</f>
        <v>0.14049</v>
      </c>
      <c r="AN56" s="31">
        <f t="shared" si="7"/>
        <v>0.02</v>
      </c>
      <c r="AO56" s="31">
        <f t="shared" si="8"/>
        <v>2.6099999999999998E-2</v>
      </c>
      <c r="AP56" s="31">
        <f>SUM(AO$14:AO56)</f>
        <v>1.11371</v>
      </c>
      <c r="AU56" s="20">
        <v>2070</v>
      </c>
      <c r="AV56" s="20">
        <v>42</v>
      </c>
      <c r="AW56" s="30">
        <v>1.3049999999999999</v>
      </c>
      <c r="AX56" s="30">
        <f t="shared" si="9"/>
        <v>1.3049999999999999</v>
      </c>
      <c r="AY56" s="31">
        <f t="shared" si="10"/>
        <v>0.25</v>
      </c>
      <c r="AZ56" s="31">
        <f t="shared" si="11"/>
        <v>0.32624999999999998</v>
      </c>
      <c r="BA56" s="31">
        <f>SUM(AZ$14:AZ56)</f>
        <v>13.91525</v>
      </c>
      <c r="BB56" s="31">
        <f t="shared" si="12"/>
        <v>3.78</v>
      </c>
      <c r="BC56" s="31">
        <f t="shared" si="13"/>
        <v>4.9328999999999992</v>
      </c>
      <c r="BD56" s="31">
        <f>SUM(BC$14:BC56)</f>
        <v>183.93857999999997</v>
      </c>
      <c r="BE56" s="31">
        <f t="shared" si="14"/>
        <v>0</v>
      </c>
      <c r="BF56" s="31">
        <f t="shared" si="15"/>
        <v>0</v>
      </c>
      <c r="BG56" s="31">
        <f>SUM(BF$14:BF56)</f>
        <v>2.82</v>
      </c>
      <c r="BH56" s="31">
        <f t="shared" si="16"/>
        <v>3.78</v>
      </c>
      <c r="BI56" s="31">
        <f t="shared" si="17"/>
        <v>4.9328999999999992</v>
      </c>
      <c r="BJ56" s="31">
        <f>SUM(BI$14:BI56)</f>
        <v>186.75857999999997</v>
      </c>
      <c r="BO56" s="20">
        <v>2070</v>
      </c>
      <c r="BP56" s="20">
        <v>42</v>
      </c>
      <c r="BQ56" s="30">
        <v>1.3049999999999999</v>
      </c>
      <c r="BR56" s="30">
        <f t="shared" si="18"/>
        <v>1.3049999999999999</v>
      </c>
      <c r="BS56" s="31">
        <f t="shared" si="19"/>
        <v>0.5</v>
      </c>
      <c r="BT56" s="31">
        <f t="shared" si="20"/>
        <v>0.65249999999999997</v>
      </c>
      <c r="BU56" s="31">
        <f>SUM(BT$14:BT56)</f>
        <v>24.330500000000001</v>
      </c>
      <c r="BV56" s="31">
        <f t="shared" si="21"/>
        <v>16.079999999999998</v>
      </c>
      <c r="BW56" s="31">
        <f t="shared" si="22"/>
        <v>20.984399999999997</v>
      </c>
      <c r="BX56" s="31">
        <f>SUM(BW$14:BW56)</f>
        <v>782.46887999999967</v>
      </c>
      <c r="BY56" s="31">
        <f t="shared" si="23"/>
        <v>0</v>
      </c>
      <c r="BZ56" s="31">
        <f t="shared" si="24"/>
        <v>0</v>
      </c>
      <c r="CA56" s="31">
        <f>SUM(BZ$14:BZ56)</f>
        <v>0</v>
      </c>
      <c r="CB56" s="31">
        <f t="shared" si="25"/>
        <v>16.079999999999998</v>
      </c>
      <c r="CC56" s="31">
        <f t="shared" si="26"/>
        <v>20.984399999999997</v>
      </c>
      <c r="CD56" s="31">
        <f>SUM(CC$14:CC56)</f>
        <v>782.46887999999967</v>
      </c>
    </row>
    <row r="57" spans="2:82" x14ac:dyDescent="0.25">
      <c r="B57" s="56"/>
      <c r="G57" s="20" t="str" cm="1">
        <f t="array" ref="G57">"YR" &amp; (ROW(57:57) - ROW($14:$14)) &amp; " = " &amp; (2028 + (ROW(57:57) - ROW($14:$14)))</f>
        <v>YR43 = 2071</v>
      </c>
      <c r="H57" s="20" t="str" cm="1">
        <f t="array" ref="H57">"MY" &amp; (ROW(57:57) - ROW($14:$14)) &amp; " = " &amp; (ROW(57:57) - ROW($14:$14))</f>
        <v>MY43 = 43</v>
      </c>
      <c r="I57" s="20" t="str" cm="1">
        <f t="array" ref="I57">"CD" &amp; (ROW(57:57) - ROW($14:$14))</f>
        <v>CD43</v>
      </c>
      <c r="J57" s="20" t="str" cm="1">
        <f t="array" ref="J57">"CN" &amp; (ROW(57:57) - ROW($14:$14)) &amp; " = CD" &amp; (ROW(57:57) - ROW($14:$14)) &amp; " / CD0" &amp; IF(ROW(57:57) - ROW($14:$14) = 0, " = 1", "")</f>
        <v>CN43 = CD43 / CD0</v>
      </c>
      <c r="K57" s="20" t="str" cm="1">
        <f t="array" ref="K57">"IRM" &amp; (ROW(57:57) - ROW($14:$14)) &amp; " = if (YR" &amp; (ROW(57:57) - ROW($14:$14)) &amp; " ≤ EY) then (IRA0) else (IRP0)"</f>
        <v>IRM43 = if (YR43 ≤ EY) then (IRA0) else (IRP0)</v>
      </c>
      <c r="L57" s="20" t="str" cm="1">
        <f t="array" ref="L57">"IRI" &amp; (ROW(57:57) - ROW($14:$14)) &amp; " = IRM" &amp; (ROW(57:57) - ROW($14:$14)) &amp; " * C" &amp; (ROW(57:57) - ROW($14:$14))</f>
        <v>IRI43 = IRM43 * C43</v>
      </c>
      <c r="M57" s="20" t="str" cm="1">
        <f t="array" ref="M57" xml:space="preserve"> "IRC" &amp; (ROW(57:57) - ROW($14:$14)) &amp; " = ∑IRIx; x: {0, …, MY" &amp; (ROW(57:57) - ROW($14:$14)) &amp; "}"</f>
        <v>IRC43 = ∑IRIx; x: {0, …, MY43}</v>
      </c>
      <c r="N57" s="20" t="str" cm="1">
        <f t="array" ref="N57">"ERM" &amp; (ROW(57:57) - ROW($14:$14)) &amp; " = if (YR" &amp; (ROW(57:57) - ROW($14:$14)) &amp; " ≤ EY) then (ERA0) else (ERP0)"</f>
        <v>ERM43 = if (YR43 ≤ EY) then (ERA0) else (ERP0)</v>
      </c>
      <c r="O57" s="20" t="str" cm="1">
        <f t="array" ref="O57">"ERI" &amp; (ROW(57:57) - ROW($14:$14)) &amp; " = ERM" &amp; (ROW(57:57) - ROW($14:$14)) &amp; " * C" &amp; (ROW(57:57) - ROW($14:$14))</f>
        <v>ERI43 = ERM43 * C43</v>
      </c>
      <c r="P57" s="20" t="str" cm="1">
        <f t="array" ref="P57" xml:space="preserve"> "ERU" &amp; (ROW(57:57) - ROW($14:$14)) &amp; " = ∑ERIx; x: {0, …, MY" &amp; (ROW(57:57) - ROW($14:$14)) &amp; "}"</f>
        <v>ERU43 = ∑ERIx; x: {0, …, MY43}</v>
      </c>
      <c r="Q57" s="20" t="str" cm="1">
        <f t="array" ref="Q57">"PRM" &amp; (ROW(57:57) - ROW($14:$14)) &amp; " = if (YR" &amp; (ROW(57:57) - ROW($14:$14)) &amp; " ≤ EY) then (PRA0) else (PRP0)"</f>
        <v>PRM43 = if (YR43 ≤ EY) then (PRA0) else (PRP0)</v>
      </c>
      <c r="R57" s="20" t="str" cm="1">
        <f t="array" ref="R57">"PRI" &amp; (ROW(57:57) - ROW($14:$14)) &amp; " = PRM" &amp; (ROW(57:57) - ROW($14:$14)) &amp; " * C" &amp; (ROW(57:57) - ROW($14:$14))</f>
        <v>PRI43 = PRM43 * C43</v>
      </c>
      <c r="S57" s="20" t="str" cm="1">
        <f t="array" ref="S57" xml:space="preserve"> "PRU" &amp; (ROW(57:57) - ROW($14:$14)) &amp; " = ∑PRIx; x: {0, …, MY" &amp; (ROW(57:57) - ROW($14:$14)) &amp; "}"</f>
        <v>PRU43 = ∑PRIx; x: {0, …, MY43}</v>
      </c>
      <c r="T57" s="20" t="str" cm="1">
        <f t="array" ref="T57">"ORM" &amp; (ROW(57:57) - ROW($14:$14)) &amp; " = if (YR" &amp; (ROW(57:57) - ROW($14:$14)) &amp; " ≤ EY) then (ORA0) else (ORP0)"</f>
        <v>ORM43 = if (YR43 ≤ EY) then (ORA0) else (ORP0)</v>
      </c>
      <c r="U57" s="20" t="str" cm="1">
        <f t="array" ref="U57">"ORI" &amp; (ROW(57:57) - ROW($14:$14)) &amp; " = ORM" &amp; (ROW(57:57) - ROW($14:$14)) &amp; " * C" &amp; (ROW(57:57) - ROW($14:$14))</f>
        <v>ORI43 = ORM43 * C43</v>
      </c>
      <c r="V57" s="20" t="str" cm="1">
        <f t="array" ref="V57" xml:space="preserve"> "ORC" &amp; (ROW(57:57) - ROW($14:$14)) &amp; " = ∑ORIx; x: {0, …, MY" &amp; (ROW(57:57) - ROW($14:$14)) &amp; "}"</f>
        <v>ORC43 = ∑ORIx; x: {0, …, MY43}</v>
      </c>
      <c r="AA57" s="20">
        <v>2071</v>
      </c>
      <c r="AB57" s="20">
        <v>43</v>
      </c>
      <c r="AC57" s="30">
        <v>1.3149999999999999</v>
      </c>
      <c r="AD57" s="30">
        <f t="shared" si="0"/>
        <v>1.3149999999999999</v>
      </c>
      <c r="AE57" s="31">
        <f t="shared" si="1"/>
        <v>0.125</v>
      </c>
      <c r="AF57" s="31">
        <f t="shared" si="2"/>
        <v>0.16437499999999999</v>
      </c>
      <c r="AG57" s="31">
        <f>SUM(AF$14:AF57)</f>
        <v>8.0031249999999989</v>
      </c>
      <c r="AH57" s="31">
        <f t="shared" si="3"/>
        <v>0.02</v>
      </c>
      <c r="AI57" s="31">
        <f t="shared" si="4"/>
        <v>2.63E-2</v>
      </c>
      <c r="AJ57" s="31">
        <f>SUM(AI$14:AI57)</f>
        <v>0.99952000000000008</v>
      </c>
      <c r="AK57" s="31">
        <f t="shared" si="5"/>
        <v>0</v>
      </c>
      <c r="AL57" s="31">
        <f t="shared" si="6"/>
        <v>0</v>
      </c>
      <c r="AM57" s="31">
        <f>SUM(AL$14:AL57)</f>
        <v>0.14049</v>
      </c>
      <c r="AN57" s="31">
        <f t="shared" si="7"/>
        <v>0.02</v>
      </c>
      <c r="AO57" s="31">
        <f t="shared" si="8"/>
        <v>2.63E-2</v>
      </c>
      <c r="AP57" s="31">
        <f>SUM(AO$14:AO57)</f>
        <v>1.14001</v>
      </c>
      <c r="AU57" s="20">
        <v>2071</v>
      </c>
      <c r="AV57" s="20">
        <v>43</v>
      </c>
      <c r="AW57" s="30">
        <v>1.3149999999999999</v>
      </c>
      <c r="AX57" s="30">
        <f t="shared" si="9"/>
        <v>1.3149999999999999</v>
      </c>
      <c r="AY57" s="31">
        <f t="shared" si="10"/>
        <v>0.25</v>
      </c>
      <c r="AZ57" s="31">
        <f t="shared" si="11"/>
        <v>0.32874999999999999</v>
      </c>
      <c r="BA57" s="31">
        <f>SUM(AZ$14:AZ57)</f>
        <v>14.244</v>
      </c>
      <c r="BB57" s="31">
        <f t="shared" si="12"/>
        <v>3.78</v>
      </c>
      <c r="BC57" s="31">
        <f t="shared" si="13"/>
        <v>4.9706999999999999</v>
      </c>
      <c r="BD57" s="31">
        <f>SUM(BC$14:BC57)</f>
        <v>188.90927999999997</v>
      </c>
      <c r="BE57" s="31">
        <f t="shared" si="14"/>
        <v>0</v>
      </c>
      <c r="BF57" s="31">
        <f t="shared" si="15"/>
        <v>0</v>
      </c>
      <c r="BG57" s="31">
        <f>SUM(BF$14:BF57)</f>
        <v>2.82</v>
      </c>
      <c r="BH57" s="31">
        <f t="shared" si="16"/>
        <v>3.78</v>
      </c>
      <c r="BI57" s="31">
        <f t="shared" si="17"/>
        <v>4.9706999999999999</v>
      </c>
      <c r="BJ57" s="31">
        <f>SUM(BI$14:BI57)</f>
        <v>191.72927999999996</v>
      </c>
      <c r="BO57" s="20">
        <v>2071</v>
      </c>
      <c r="BP57" s="20">
        <v>43</v>
      </c>
      <c r="BQ57" s="30">
        <v>1.3149999999999999</v>
      </c>
      <c r="BR57" s="30">
        <f t="shared" si="18"/>
        <v>1.3149999999999999</v>
      </c>
      <c r="BS57" s="31">
        <f t="shared" si="19"/>
        <v>0.5</v>
      </c>
      <c r="BT57" s="31">
        <f t="shared" si="20"/>
        <v>0.65749999999999997</v>
      </c>
      <c r="BU57" s="31">
        <f>SUM(BT$14:BT57)</f>
        <v>24.988</v>
      </c>
      <c r="BV57" s="31">
        <f t="shared" si="21"/>
        <v>16.079999999999998</v>
      </c>
      <c r="BW57" s="31">
        <f t="shared" si="22"/>
        <v>21.145199999999996</v>
      </c>
      <c r="BX57" s="31">
        <f>SUM(BW$14:BW57)</f>
        <v>803.61407999999972</v>
      </c>
      <c r="BY57" s="31">
        <f t="shared" si="23"/>
        <v>0</v>
      </c>
      <c r="BZ57" s="31">
        <f t="shared" si="24"/>
        <v>0</v>
      </c>
      <c r="CA57" s="31">
        <f>SUM(BZ$14:BZ57)</f>
        <v>0</v>
      </c>
      <c r="CB57" s="31">
        <f t="shared" si="25"/>
        <v>16.079999999999998</v>
      </c>
      <c r="CC57" s="31">
        <f t="shared" si="26"/>
        <v>21.145199999999996</v>
      </c>
      <c r="CD57" s="31">
        <f>SUM(CC$14:CC57)</f>
        <v>803.61407999999972</v>
      </c>
    </row>
    <row r="58" spans="2:82" x14ac:dyDescent="0.25">
      <c r="B58" s="56"/>
      <c r="G58" s="20" t="str" cm="1">
        <f t="array" ref="G58">"YR" &amp; (ROW(58:58) - ROW($14:$14)) &amp; " = " &amp; (2028 + (ROW(58:58) - ROW($14:$14)))</f>
        <v>YR44 = 2072</v>
      </c>
      <c r="H58" s="20" t="str" cm="1">
        <f t="array" ref="H58">"MY" &amp; (ROW(58:58) - ROW($14:$14)) &amp; " = " &amp; (ROW(58:58) - ROW($14:$14))</f>
        <v>MY44 = 44</v>
      </c>
      <c r="I58" s="20" t="str" cm="1">
        <f t="array" ref="I58">"CD" &amp; (ROW(58:58) - ROW($14:$14))</f>
        <v>CD44</v>
      </c>
      <c r="J58" s="20" t="str" cm="1">
        <f t="array" ref="J58">"CN" &amp; (ROW(58:58) - ROW($14:$14)) &amp; " = CD" &amp; (ROW(58:58) - ROW($14:$14)) &amp; " / CD0" &amp; IF(ROW(58:58) - ROW($14:$14) = 0, " = 1", "")</f>
        <v>CN44 = CD44 / CD0</v>
      </c>
      <c r="K58" s="20" t="str" cm="1">
        <f t="array" ref="K58">"IRM" &amp; (ROW(58:58) - ROW($14:$14)) &amp; " = if (YR" &amp; (ROW(58:58) - ROW($14:$14)) &amp; " ≤ EY) then (IRA0) else (IRP0)"</f>
        <v>IRM44 = if (YR44 ≤ EY) then (IRA0) else (IRP0)</v>
      </c>
      <c r="L58" s="20" t="str" cm="1">
        <f t="array" ref="L58">"IRI" &amp; (ROW(58:58) - ROW($14:$14)) &amp; " = IRM" &amp; (ROW(58:58) - ROW($14:$14)) &amp; " * C" &amp; (ROW(58:58) - ROW($14:$14))</f>
        <v>IRI44 = IRM44 * C44</v>
      </c>
      <c r="M58" s="20" t="str" cm="1">
        <f t="array" ref="M58" xml:space="preserve"> "IRC" &amp; (ROW(58:58) - ROW($14:$14)) &amp; " = ∑IRIx; x: {0, …, MY" &amp; (ROW(58:58) - ROW($14:$14)) &amp; "}"</f>
        <v>IRC44 = ∑IRIx; x: {0, …, MY44}</v>
      </c>
      <c r="N58" s="20" t="str" cm="1">
        <f t="array" ref="N58">"ERM" &amp; (ROW(58:58) - ROW($14:$14)) &amp; " = if (YR" &amp; (ROW(58:58) - ROW($14:$14)) &amp; " ≤ EY) then (ERA0) else (ERP0)"</f>
        <v>ERM44 = if (YR44 ≤ EY) then (ERA0) else (ERP0)</v>
      </c>
      <c r="O58" s="20" t="str" cm="1">
        <f t="array" ref="O58">"ERI" &amp; (ROW(58:58) - ROW($14:$14)) &amp; " = ERM" &amp; (ROW(58:58) - ROW($14:$14)) &amp; " * C" &amp; (ROW(58:58) - ROW($14:$14))</f>
        <v>ERI44 = ERM44 * C44</v>
      </c>
      <c r="P58" s="20" t="str" cm="1">
        <f t="array" ref="P58" xml:space="preserve"> "ERU" &amp; (ROW(58:58) - ROW($14:$14)) &amp; " = ∑ERIx; x: {0, …, MY" &amp; (ROW(58:58) - ROW($14:$14)) &amp; "}"</f>
        <v>ERU44 = ∑ERIx; x: {0, …, MY44}</v>
      </c>
      <c r="Q58" s="20" t="str" cm="1">
        <f t="array" ref="Q58">"PRM" &amp; (ROW(58:58) - ROW($14:$14)) &amp; " = if (YR" &amp; (ROW(58:58) - ROW($14:$14)) &amp; " ≤ EY) then (PRA0) else (PRP0)"</f>
        <v>PRM44 = if (YR44 ≤ EY) then (PRA0) else (PRP0)</v>
      </c>
      <c r="R58" s="20" t="str" cm="1">
        <f t="array" ref="R58">"PRI" &amp; (ROW(58:58) - ROW($14:$14)) &amp; " = PRM" &amp; (ROW(58:58) - ROW($14:$14)) &amp; " * C" &amp; (ROW(58:58) - ROW($14:$14))</f>
        <v>PRI44 = PRM44 * C44</v>
      </c>
      <c r="S58" s="20" t="str" cm="1">
        <f t="array" ref="S58" xml:space="preserve"> "PRU" &amp; (ROW(58:58) - ROW($14:$14)) &amp; " = ∑PRIx; x: {0, …, MY" &amp; (ROW(58:58) - ROW($14:$14)) &amp; "}"</f>
        <v>PRU44 = ∑PRIx; x: {0, …, MY44}</v>
      </c>
      <c r="T58" s="20" t="str" cm="1">
        <f t="array" ref="T58">"ORM" &amp; (ROW(58:58) - ROW($14:$14)) &amp; " = if (YR" &amp; (ROW(58:58) - ROW($14:$14)) &amp; " ≤ EY) then (ORA0) else (ORP0)"</f>
        <v>ORM44 = if (YR44 ≤ EY) then (ORA0) else (ORP0)</v>
      </c>
      <c r="U58" s="20" t="str" cm="1">
        <f t="array" ref="U58">"ORI" &amp; (ROW(58:58) - ROW($14:$14)) &amp; " = ORM" &amp; (ROW(58:58) - ROW($14:$14)) &amp; " * C" &amp; (ROW(58:58) - ROW($14:$14))</f>
        <v>ORI44 = ORM44 * C44</v>
      </c>
      <c r="V58" s="20" t="str" cm="1">
        <f t="array" ref="V58" xml:space="preserve"> "ORC" &amp; (ROW(58:58) - ROW($14:$14)) &amp; " = ∑ORIx; x: {0, …, MY" &amp; (ROW(58:58) - ROW($14:$14)) &amp; "}"</f>
        <v>ORC44 = ∑ORIx; x: {0, …, MY44}</v>
      </c>
      <c r="AA58" s="20">
        <v>2072</v>
      </c>
      <c r="AB58" s="20">
        <v>44</v>
      </c>
      <c r="AC58" s="30">
        <v>1.3260000000000001</v>
      </c>
      <c r="AD58" s="30">
        <f t="shared" si="0"/>
        <v>1.3260000000000001</v>
      </c>
      <c r="AE58" s="31">
        <f t="shared" si="1"/>
        <v>0.125</v>
      </c>
      <c r="AF58" s="31">
        <f t="shared" si="2"/>
        <v>0.16575000000000001</v>
      </c>
      <c r="AG58" s="31">
        <f>SUM(AF$14:AF58)</f>
        <v>8.1688749999999981</v>
      </c>
      <c r="AH58" s="31">
        <f t="shared" si="3"/>
        <v>0.02</v>
      </c>
      <c r="AI58" s="31">
        <f t="shared" si="4"/>
        <v>2.6520000000000002E-2</v>
      </c>
      <c r="AJ58" s="31">
        <f>SUM(AI$14:AI58)</f>
        <v>1.0260400000000001</v>
      </c>
      <c r="AK58" s="31">
        <f t="shared" si="5"/>
        <v>0</v>
      </c>
      <c r="AL58" s="31">
        <f t="shared" si="6"/>
        <v>0</v>
      </c>
      <c r="AM58" s="31">
        <f>SUM(AL$14:AL58)</f>
        <v>0.14049</v>
      </c>
      <c r="AN58" s="31">
        <f t="shared" si="7"/>
        <v>0.02</v>
      </c>
      <c r="AO58" s="31">
        <f t="shared" si="8"/>
        <v>2.6520000000000002E-2</v>
      </c>
      <c r="AP58" s="31">
        <f>SUM(AO$14:AO58)</f>
        <v>1.1665300000000001</v>
      </c>
      <c r="AU58" s="20">
        <v>2072</v>
      </c>
      <c r="AV58" s="20">
        <v>44</v>
      </c>
      <c r="AW58" s="30">
        <v>1.3260000000000001</v>
      </c>
      <c r="AX58" s="30">
        <f t="shared" si="9"/>
        <v>1.3260000000000001</v>
      </c>
      <c r="AY58" s="31">
        <f t="shared" si="10"/>
        <v>0.25</v>
      </c>
      <c r="AZ58" s="31">
        <f t="shared" si="11"/>
        <v>0.33150000000000002</v>
      </c>
      <c r="BA58" s="31">
        <f>SUM(AZ$14:AZ58)</f>
        <v>14.5755</v>
      </c>
      <c r="BB58" s="31">
        <f t="shared" si="12"/>
        <v>3.78</v>
      </c>
      <c r="BC58" s="31">
        <f t="shared" si="13"/>
        <v>5.0122799999999996</v>
      </c>
      <c r="BD58" s="31">
        <f>SUM(BC$14:BC58)</f>
        <v>193.92155999999997</v>
      </c>
      <c r="BE58" s="31">
        <f t="shared" si="14"/>
        <v>0</v>
      </c>
      <c r="BF58" s="31">
        <f t="shared" si="15"/>
        <v>0</v>
      </c>
      <c r="BG58" s="31">
        <f>SUM(BF$14:BF58)</f>
        <v>2.82</v>
      </c>
      <c r="BH58" s="31">
        <f t="shared" si="16"/>
        <v>3.78</v>
      </c>
      <c r="BI58" s="31">
        <f t="shared" si="17"/>
        <v>5.0122799999999996</v>
      </c>
      <c r="BJ58" s="31">
        <f>SUM(BI$14:BI58)</f>
        <v>196.74155999999996</v>
      </c>
      <c r="BO58" s="20">
        <v>2072</v>
      </c>
      <c r="BP58" s="20">
        <v>44</v>
      </c>
      <c r="BQ58" s="30">
        <v>1.3260000000000001</v>
      </c>
      <c r="BR58" s="30">
        <f t="shared" si="18"/>
        <v>1.3260000000000001</v>
      </c>
      <c r="BS58" s="31">
        <f t="shared" si="19"/>
        <v>0.5</v>
      </c>
      <c r="BT58" s="31">
        <f t="shared" si="20"/>
        <v>0.66300000000000003</v>
      </c>
      <c r="BU58" s="31">
        <f>SUM(BT$14:BT58)</f>
        <v>25.651</v>
      </c>
      <c r="BV58" s="31">
        <f t="shared" si="21"/>
        <v>16.079999999999998</v>
      </c>
      <c r="BW58" s="31">
        <f t="shared" si="22"/>
        <v>21.32208</v>
      </c>
      <c r="BX58" s="31">
        <f>SUM(BW$14:BW58)</f>
        <v>824.93615999999975</v>
      </c>
      <c r="BY58" s="31">
        <f t="shared" si="23"/>
        <v>0</v>
      </c>
      <c r="BZ58" s="31">
        <f t="shared" si="24"/>
        <v>0</v>
      </c>
      <c r="CA58" s="31">
        <f>SUM(BZ$14:BZ58)</f>
        <v>0</v>
      </c>
      <c r="CB58" s="31">
        <f t="shared" si="25"/>
        <v>16.079999999999998</v>
      </c>
      <c r="CC58" s="31">
        <f t="shared" si="26"/>
        <v>21.32208</v>
      </c>
      <c r="CD58" s="31">
        <f>SUM(CC$14:CC58)</f>
        <v>824.93615999999975</v>
      </c>
    </row>
    <row r="59" spans="2:82" x14ac:dyDescent="0.25">
      <c r="B59" s="56"/>
      <c r="G59" s="20" t="str" cm="1">
        <f t="array" ref="G59">"YR" &amp; (ROW(59:59) - ROW($14:$14)) &amp; " = " &amp; (2028 + (ROW(59:59) - ROW($14:$14)))</f>
        <v>YR45 = 2073</v>
      </c>
      <c r="H59" s="20" t="str" cm="1">
        <f t="array" ref="H59">"MY" &amp; (ROW(59:59) - ROW($14:$14)) &amp; " = " &amp; (ROW(59:59) - ROW($14:$14))</f>
        <v>MY45 = 45</v>
      </c>
      <c r="I59" s="20" t="str" cm="1">
        <f t="array" ref="I59">"CD" &amp; (ROW(59:59) - ROW($14:$14))</f>
        <v>CD45</v>
      </c>
      <c r="J59" s="20" t="str" cm="1">
        <f t="array" ref="J59">"CN" &amp; (ROW(59:59) - ROW($14:$14)) &amp; " = CD" &amp; (ROW(59:59) - ROW($14:$14)) &amp; " / CD0" &amp; IF(ROW(59:59) - ROW($14:$14) = 0, " = 1", "")</f>
        <v>CN45 = CD45 / CD0</v>
      </c>
      <c r="K59" s="20" t="str" cm="1">
        <f t="array" ref="K59">"IRM" &amp; (ROW(59:59) - ROW($14:$14)) &amp; " = if (YR" &amp; (ROW(59:59) - ROW($14:$14)) &amp; " ≤ EY) then (IRA0) else (IRP0)"</f>
        <v>IRM45 = if (YR45 ≤ EY) then (IRA0) else (IRP0)</v>
      </c>
      <c r="L59" s="20" t="str" cm="1">
        <f t="array" ref="L59">"IRI" &amp; (ROW(59:59) - ROW($14:$14)) &amp; " = IRM" &amp; (ROW(59:59) - ROW($14:$14)) &amp; " * C" &amp; (ROW(59:59) - ROW($14:$14))</f>
        <v>IRI45 = IRM45 * C45</v>
      </c>
      <c r="M59" s="20" t="str" cm="1">
        <f t="array" ref="M59" xml:space="preserve"> "IRC" &amp; (ROW(59:59) - ROW($14:$14)) &amp; " = ∑IRIx; x: {0, …, MY" &amp; (ROW(59:59) - ROW($14:$14)) &amp; "}"</f>
        <v>IRC45 = ∑IRIx; x: {0, …, MY45}</v>
      </c>
      <c r="N59" s="20" t="str" cm="1">
        <f t="array" ref="N59">"ERM" &amp; (ROW(59:59) - ROW($14:$14)) &amp; " = if (YR" &amp; (ROW(59:59) - ROW($14:$14)) &amp; " ≤ EY) then (ERA0) else (ERP0)"</f>
        <v>ERM45 = if (YR45 ≤ EY) then (ERA0) else (ERP0)</v>
      </c>
      <c r="O59" s="20" t="str" cm="1">
        <f t="array" ref="O59">"ERI" &amp; (ROW(59:59) - ROW($14:$14)) &amp; " = ERM" &amp; (ROW(59:59) - ROW($14:$14)) &amp; " * C" &amp; (ROW(59:59) - ROW($14:$14))</f>
        <v>ERI45 = ERM45 * C45</v>
      </c>
      <c r="P59" s="20" t="str" cm="1">
        <f t="array" ref="P59" xml:space="preserve"> "ERU" &amp; (ROW(59:59) - ROW($14:$14)) &amp; " = ∑ERIx; x: {0, …, MY" &amp; (ROW(59:59) - ROW($14:$14)) &amp; "}"</f>
        <v>ERU45 = ∑ERIx; x: {0, …, MY45}</v>
      </c>
      <c r="Q59" s="20" t="str" cm="1">
        <f t="array" ref="Q59">"PRM" &amp; (ROW(59:59) - ROW($14:$14)) &amp; " = if (YR" &amp; (ROW(59:59) - ROW($14:$14)) &amp; " ≤ EY) then (PRA0) else (PRP0)"</f>
        <v>PRM45 = if (YR45 ≤ EY) then (PRA0) else (PRP0)</v>
      </c>
      <c r="R59" s="20" t="str" cm="1">
        <f t="array" ref="R59">"PRI" &amp; (ROW(59:59) - ROW($14:$14)) &amp; " = PRM" &amp; (ROW(59:59) - ROW($14:$14)) &amp; " * C" &amp; (ROW(59:59) - ROW($14:$14))</f>
        <v>PRI45 = PRM45 * C45</v>
      </c>
      <c r="S59" s="20" t="str" cm="1">
        <f t="array" ref="S59" xml:space="preserve"> "PRU" &amp; (ROW(59:59) - ROW($14:$14)) &amp; " = ∑PRIx; x: {0, …, MY" &amp; (ROW(59:59) - ROW($14:$14)) &amp; "}"</f>
        <v>PRU45 = ∑PRIx; x: {0, …, MY45}</v>
      </c>
      <c r="T59" s="20" t="str" cm="1">
        <f t="array" ref="T59">"ORM" &amp; (ROW(59:59) - ROW($14:$14)) &amp; " = if (YR" &amp; (ROW(59:59) - ROW($14:$14)) &amp; " ≤ EY) then (ORA0) else (ORP0)"</f>
        <v>ORM45 = if (YR45 ≤ EY) then (ORA0) else (ORP0)</v>
      </c>
      <c r="U59" s="20" t="str" cm="1">
        <f t="array" ref="U59">"ORI" &amp; (ROW(59:59) - ROW($14:$14)) &amp; " = ORM" &amp; (ROW(59:59) - ROW($14:$14)) &amp; " * C" &amp; (ROW(59:59) - ROW($14:$14))</f>
        <v>ORI45 = ORM45 * C45</v>
      </c>
      <c r="V59" s="20" t="str" cm="1">
        <f t="array" ref="V59" xml:space="preserve"> "ORC" &amp; (ROW(59:59) - ROW($14:$14)) &amp; " = ∑ORIx; x: {0, …, MY" &amp; (ROW(59:59) - ROW($14:$14)) &amp; "}"</f>
        <v>ORC45 = ∑ORIx; x: {0, …, MY45}</v>
      </c>
      <c r="AA59" s="20">
        <v>2073</v>
      </c>
      <c r="AB59" s="20">
        <v>45</v>
      </c>
      <c r="AC59" s="30">
        <v>1.3360000000000001</v>
      </c>
      <c r="AD59" s="30">
        <f t="shared" si="0"/>
        <v>1.3360000000000001</v>
      </c>
      <c r="AE59" s="31">
        <f t="shared" si="1"/>
        <v>0.125</v>
      </c>
      <c r="AF59" s="31">
        <f t="shared" si="2"/>
        <v>0.16700000000000001</v>
      </c>
      <c r="AG59" s="31">
        <f>SUM(AF$14:AF59)</f>
        <v>8.3358749999999979</v>
      </c>
      <c r="AH59" s="31">
        <f t="shared" si="3"/>
        <v>0.02</v>
      </c>
      <c r="AI59" s="31">
        <f t="shared" si="4"/>
        <v>2.6720000000000001E-2</v>
      </c>
      <c r="AJ59" s="31">
        <f>SUM(AI$14:AI59)</f>
        <v>1.0527600000000001</v>
      </c>
      <c r="AK59" s="31">
        <f t="shared" si="5"/>
        <v>0</v>
      </c>
      <c r="AL59" s="31">
        <f t="shared" si="6"/>
        <v>0</v>
      </c>
      <c r="AM59" s="31">
        <f>SUM(AL$14:AL59)</f>
        <v>0.14049</v>
      </c>
      <c r="AN59" s="31">
        <f t="shared" si="7"/>
        <v>0.02</v>
      </c>
      <c r="AO59" s="31">
        <f t="shared" si="8"/>
        <v>2.6720000000000001E-2</v>
      </c>
      <c r="AP59" s="31">
        <f>SUM(AO$14:AO59)</f>
        <v>1.1932500000000001</v>
      </c>
      <c r="AU59" s="20">
        <v>2073</v>
      </c>
      <c r="AV59" s="20">
        <v>45</v>
      </c>
      <c r="AW59" s="30">
        <v>1.3360000000000001</v>
      </c>
      <c r="AX59" s="30">
        <f t="shared" si="9"/>
        <v>1.3360000000000001</v>
      </c>
      <c r="AY59" s="31">
        <f t="shared" si="10"/>
        <v>0.25</v>
      </c>
      <c r="AZ59" s="31">
        <f t="shared" si="11"/>
        <v>0.33400000000000002</v>
      </c>
      <c r="BA59" s="31">
        <f>SUM(AZ$14:AZ59)</f>
        <v>14.9095</v>
      </c>
      <c r="BB59" s="31">
        <f t="shared" si="12"/>
        <v>3.78</v>
      </c>
      <c r="BC59" s="31">
        <f t="shared" si="13"/>
        <v>5.0500800000000003</v>
      </c>
      <c r="BD59" s="31">
        <f>SUM(BC$14:BC59)</f>
        <v>198.97163999999998</v>
      </c>
      <c r="BE59" s="31">
        <f t="shared" si="14"/>
        <v>0</v>
      </c>
      <c r="BF59" s="31">
        <f t="shared" si="15"/>
        <v>0</v>
      </c>
      <c r="BG59" s="31">
        <f>SUM(BF$14:BF59)</f>
        <v>2.82</v>
      </c>
      <c r="BH59" s="31">
        <f t="shared" si="16"/>
        <v>3.78</v>
      </c>
      <c r="BI59" s="31">
        <f t="shared" si="17"/>
        <v>5.0500800000000003</v>
      </c>
      <c r="BJ59" s="31">
        <f>SUM(BI$14:BI59)</f>
        <v>201.79163999999997</v>
      </c>
      <c r="BO59" s="20">
        <v>2073</v>
      </c>
      <c r="BP59" s="20">
        <v>45</v>
      </c>
      <c r="BQ59" s="30">
        <v>1.3360000000000001</v>
      </c>
      <c r="BR59" s="30">
        <f t="shared" si="18"/>
        <v>1.3360000000000001</v>
      </c>
      <c r="BS59" s="31">
        <f t="shared" si="19"/>
        <v>0.5</v>
      </c>
      <c r="BT59" s="31">
        <f t="shared" si="20"/>
        <v>0.66800000000000004</v>
      </c>
      <c r="BU59" s="31">
        <f>SUM(BT$14:BT59)</f>
        <v>26.318999999999999</v>
      </c>
      <c r="BV59" s="31">
        <f t="shared" si="21"/>
        <v>16.079999999999998</v>
      </c>
      <c r="BW59" s="31">
        <f t="shared" si="22"/>
        <v>21.482879999999998</v>
      </c>
      <c r="BX59" s="31">
        <f>SUM(BW$14:BW59)</f>
        <v>846.41903999999977</v>
      </c>
      <c r="BY59" s="31">
        <f t="shared" si="23"/>
        <v>0</v>
      </c>
      <c r="BZ59" s="31">
        <f t="shared" si="24"/>
        <v>0</v>
      </c>
      <c r="CA59" s="31">
        <f>SUM(BZ$14:BZ59)</f>
        <v>0</v>
      </c>
      <c r="CB59" s="31">
        <f t="shared" si="25"/>
        <v>16.079999999999998</v>
      </c>
      <c r="CC59" s="31">
        <f t="shared" si="26"/>
        <v>21.482879999999998</v>
      </c>
      <c r="CD59" s="31">
        <f>SUM(CC$14:CC59)</f>
        <v>846.41903999999977</v>
      </c>
    </row>
    <row r="60" spans="2:82" x14ac:dyDescent="0.25">
      <c r="B60" s="56"/>
      <c r="G60" s="20" t="str" cm="1">
        <f t="array" ref="G60">"YR" &amp; (ROW(60:60) - ROW($14:$14)) &amp; " = " &amp; (2028 + (ROW(60:60) - ROW($14:$14)))</f>
        <v>YR46 = 2074</v>
      </c>
      <c r="H60" s="20" t="str" cm="1">
        <f t="array" ref="H60">"MY" &amp; (ROW(60:60) - ROW($14:$14)) &amp; " = " &amp; (ROW(60:60) - ROW($14:$14))</f>
        <v>MY46 = 46</v>
      </c>
      <c r="I60" s="20" t="str" cm="1">
        <f t="array" ref="I60">"CD" &amp; (ROW(60:60) - ROW($14:$14))</f>
        <v>CD46</v>
      </c>
      <c r="J60" s="20" t="str" cm="1">
        <f t="array" ref="J60">"CN" &amp; (ROW(60:60) - ROW($14:$14)) &amp; " = CD" &amp; (ROW(60:60) - ROW($14:$14)) &amp; " / CD0" &amp; IF(ROW(60:60) - ROW($14:$14) = 0, " = 1", "")</f>
        <v>CN46 = CD46 / CD0</v>
      </c>
      <c r="K60" s="20" t="str" cm="1">
        <f t="array" ref="K60">"IRM" &amp; (ROW(60:60) - ROW($14:$14)) &amp; " = if (YR" &amp; (ROW(60:60) - ROW($14:$14)) &amp; " ≤ EY) then (IRA0) else (IRP0)"</f>
        <v>IRM46 = if (YR46 ≤ EY) then (IRA0) else (IRP0)</v>
      </c>
      <c r="L60" s="20" t="str" cm="1">
        <f t="array" ref="L60">"IRI" &amp; (ROW(60:60) - ROW($14:$14)) &amp; " = IRM" &amp; (ROW(60:60) - ROW($14:$14)) &amp; " * C" &amp; (ROW(60:60) - ROW($14:$14))</f>
        <v>IRI46 = IRM46 * C46</v>
      </c>
      <c r="M60" s="20" t="str" cm="1">
        <f t="array" ref="M60" xml:space="preserve"> "IRC" &amp; (ROW(60:60) - ROW($14:$14)) &amp; " = ∑IRIx; x: {0, …, MY" &amp; (ROW(60:60) - ROW($14:$14)) &amp; "}"</f>
        <v>IRC46 = ∑IRIx; x: {0, …, MY46}</v>
      </c>
      <c r="N60" s="20" t="str" cm="1">
        <f t="array" ref="N60">"ERM" &amp; (ROW(60:60) - ROW($14:$14)) &amp; " = if (YR" &amp; (ROW(60:60) - ROW($14:$14)) &amp; " ≤ EY) then (ERA0) else (ERP0)"</f>
        <v>ERM46 = if (YR46 ≤ EY) then (ERA0) else (ERP0)</v>
      </c>
      <c r="O60" s="20" t="str" cm="1">
        <f t="array" ref="O60">"ERI" &amp; (ROW(60:60) - ROW($14:$14)) &amp; " = ERM" &amp; (ROW(60:60) - ROW($14:$14)) &amp; " * C" &amp; (ROW(60:60) - ROW($14:$14))</f>
        <v>ERI46 = ERM46 * C46</v>
      </c>
      <c r="P60" s="20" t="str" cm="1">
        <f t="array" ref="P60" xml:space="preserve"> "ERU" &amp; (ROW(60:60) - ROW($14:$14)) &amp; " = ∑ERIx; x: {0, …, MY" &amp; (ROW(60:60) - ROW($14:$14)) &amp; "}"</f>
        <v>ERU46 = ∑ERIx; x: {0, …, MY46}</v>
      </c>
      <c r="Q60" s="20" t="str" cm="1">
        <f t="array" ref="Q60">"PRM" &amp; (ROW(60:60) - ROW($14:$14)) &amp; " = if (YR" &amp; (ROW(60:60) - ROW($14:$14)) &amp; " ≤ EY) then (PRA0) else (PRP0)"</f>
        <v>PRM46 = if (YR46 ≤ EY) then (PRA0) else (PRP0)</v>
      </c>
      <c r="R60" s="20" t="str" cm="1">
        <f t="array" ref="R60">"PRI" &amp; (ROW(60:60) - ROW($14:$14)) &amp; " = PRM" &amp; (ROW(60:60) - ROW($14:$14)) &amp; " * C" &amp; (ROW(60:60) - ROW($14:$14))</f>
        <v>PRI46 = PRM46 * C46</v>
      </c>
      <c r="S60" s="20" t="str" cm="1">
        <f t="array" ref="S60" xml:space="preserve"> "PRU" &amp; (ROW(60:60) - ROW($14:$14)) &amp; " = ∑PRIx; x: {0, …, MY" &amp; (ROW(60:60) - ROW($14:$14)) &amp; "}"</f>
        <v>PRU46 = ∑PRIx; x: {0, …, MY46}</v>
      </c>
      <c r="T60" s="20" t="str" cm="1">
        <f t="array" ref="T60">"ORM" &amp; (ROW(60:60) - ROW($14:$14)) &amp; " = if (YR" &amp; (ROW(60:60) - ROW($14:$14)) &amp; " ≤ EY) then (ORA0) else (ORP0)"</f>
        <v>ORM46 = if (YR46 ≤ EY) then (ORA0) else (ORP0)</v>
      </c>
      <c r="U60" s="20" t="str" cm="1">
        <f t="array" ref="U60">"ORI" &amp; (ROW(60:60) - ROW($14:$14)) &amp; " = ORM" &amp; (ROW(60:60) - ROW($14:$14)) &amp; " * C" &amp; (ROW(60:60) - ROW($14:$14))</f>
        <v>ORI46 = ORM46 * C46</v>
      </c>
      <c r="V60" s="20" t="str" cm="1">
        <f t="array" ref="V60" xml:space="preserve"> "ORC" &amp; (ROW(60:60) - ROW($14:$14)) &amp; " = ∑ORIx; x: {0, …, MY" &amp; (ROW(60:60) - ROW($14:$14)) &amp; "}"</f>
        <v>ORC46 = ∑ORIx; x: {0, …, MY46}</v>
      </c>
      <c r="AA60" s="20">
        <v>2074</v>
      </c>
      <c r="AB60" s="20">
        <v>46</v>
      </c>
      <c r="AC60" s="30">
        <v>1.3460000000000001</v>
      </c>
      <c r="AD60" s="30">
        <f t="shared" si="0"/>
        <v>1.3460000000000001</v>
      </c>
      <c r="AE60" s="31">
        <f t="shared" si="1"/>
        <v>0.125</v>
      </c>
      <c r="AF60" s="31">
        <f t="shared" si="2"/>
        <v>0.16825000000000001</v>
      </c>
      <c r="AG60" s="31">
        <f>SUM(AF$14:AF60)</f>
        <v>8.5041249999999984</v>
      </c>
      <c r="AH60" s="31">
        <f t="shared" si="3"/>
        <v>0.02</v>
      </c>
      <c r="AI60" s="31">
        <f t="shared" si="4"/>
        <v>2.6920000000000003E-2</v>
      </c>
      <c r="AJ60" s="31">
        <f>SUM(AI$14:AI60)</f>
        <v>1.0796800000000002</v>
      </c>
      <c r="AK60" s="31">
        <f t="shared" si="5"/>
        <v>0</v>
      </c>
      <c r="AL60" s="31">
        <f t="shared" si="6"/>
        <v>0</v>
      </c>
      <c r="AM60" s="31">
        <f>SUM(AL$14:AL60)</f>
        <v>0.14049</v>
      </c>
      <c r="AN60" s="31">
        <f t="shared" si="7"/>
        <v>0.02</v>
      </c>
      <c r="AO60" s="31">
        <f t="shared" si="8"/>
        <v>2.6920000000000003E-2</v>
      </c>
      <c r="AP60" s="31">
        <f>SUM(AO$14:AO60)</f>
        <v>1.2201700000000002</v>
      </c>
      <c r="AU60" s="20">
        <v>2074</v>
      </c>
      <c r="AV60" s="20">
        <v>46</v>
      </c>
      <c r="AW60" s="30">
        <v>1.3460000000000001</v>
      </c>
      <c r="AX60" s="30">
        <f t="shared" si="9"/>
        <v>1.3460000000000001</v>
      </c>
      <c r="AY60" s="31">
        <f t="shared" si="10"/>
        <v>0.25</v>
      </c>
      <c r="AZ60" s="31">
        <f t="shared" si="11"/>
        <v>0.33650000000000002</v>
      </c>
      <c r="BA60" s="31">
        <f>SUM(AZ$14:AZ60)</f>
        <v>15.245999999999999</v>
      </c>
      <c r="BB60" s="31">
        <f t="shared" si="12"/>
        <v>3.78</v>
      </c>
      <c r="BC60" s="31">
        <f t="shared" si="13"/>
        <v>5.0878800000000002</v>
      </c>
      <c r="BD60" s="31">
        <f>SUM(BC$14:BC60)</f>
        <v>204.05951999999999</v>
      </c>
      <c r="BE60" s="31">
        <f t="shared" si="14"/>
        <v>0</v>
      </c>
      <c r="BF60" s="31">
        <f t="shared" si="15"/>
        <v>0</v>
      </c>
      <c r="BG60" s="31">
        <f>SUM(BF$14:BF60)</f>
        <v>2.82</v>
      </c>
      <c r="BH60" s="31">
        <f t="shared" si="16"/>
        <v>3.78</v>
      </c>
      <c r="BI60" s="31">
        <f t="shared" si="17"/>
        <v>5.0878800000000002</v>
      </c>
      <c r="BJ60" s="31">
        <f>SUM(BI$14:BI60)</f>
        <v>206.87951999999999</v>
      </c>
      <c r="BO60" s="20">
        <v>2074</v>
      </c>
      <c r="BP60" s="20">
        <v>46</v>
      </c>
      <c r="BQ60" s="30">
        <v>1.3460000000000001</v>
      </c>
      <c r="BR60" s="30">
        <f t="shared" si="18"/>
        <v>1.3460000000000001</v>
      </c>
      <c r="BS60" s="31">
        <f t="shared" si="19"/>
        <v>0.5</v>
      </c>
      <c r="BT60" s="31">
        <f t="shared" si="20"/>
        <v>0.67300000000000004</v>
      </c>
      <c r="BU60" s="31">
        <f>SUM(BT$14:BT60)</f>
        <v>26.991999999999997</v>
      </c>
      <c r="BV60" s="31">
        <f t="shared" si="21"/>
        <v>16.079999999999998</v>
      </c>
      <c r="BW60" s="31">
        <f t="shared" si="22"/>
        <v>21.64368</v>
      </c>
      <c r="BX60" s="31">
        <f>SUM(BW$14:BW60)</f>
        <v>868.06271999999979</v>
      </c>
      <c r="BY60" s="31">
        <f t="shared" si="23"/>
        <v>0</v>
      </c>
      <c r="BZ60" s="31">
        <f t="shared" si="24"/>
        <v>0</v>
      </c>
      <c r="CA60" s="31">
        <f>SUM(BZ$14:BZ60)</f>
        <v>0</v>
      </c>
      <c r="CB60" s="31">
        <f t="shared" si="25"/>
        <v>16.079999999999998</v>
      </c>
      <c r="CC60" s="31">
        <f t="shared" si="26"/>
        <v>21.64368</v>
      </c>
      <c r="CD60" s="31">
        <f>SUM(CC$14:CC60)</f>
        <v>868.06271999999979</v>
      </c>
    </row>
    <row r="61" spans="2:82" x14ac:dyDescent="0.25">
      <c r="B61" s="56"/>
      <c r="G61" s="20" t="str" cm="1">
        <f t="array" ref="G61">"YR" &amp; (ROW(61:61) - ROW($14:$14)) &amp; " = " &amp; (2028 + (ROW(61:61) - ROW($14:$14)))</f>
        <v>YR47 = 2075</v>
      </c>
      <c r="H61" s="20" t="str" cm="1">
        <f t="array" ref="H61">"MY" &amp; (ROW(61:61) - ROW($14:$14)) &amp; " = " &amp; (ROW(61:61) - ROW($14:$14))</f>
        <v>MY47 = 47</v>
      </c>
      <c r="I61" s="20" t="str" cm="1">
        <f t="array" ref="I61">"CD" &amp; (ROW(61:61) - ROW($14:$14))</f>
        <v>CD47</v>
      </c>
      <c r="J61" s="20" t="str" cm="1">
        <f t="array" ref="J61">"CN" &amp; (ROW(61:61) - ROW($14:$14)) &amp; " = CD" &amp; (ROW(61:61) - ROW($14:$14)) &amp; " / CD0" &amp; IF(ROW(61:61) - ROW($14:$14) = 0, " = 1", "")</f>
        <v>CN47 = CD47 / CD0</v>
      </c>
      <c r="K61" s="20" t="str" cm="1">
        <f t="array" ref="K61">"IRM" &amp; (ROW(61:61) - ROW($14:$14)) &amp; " = if (YR" &amp; (ROW(61:61) - ROW($14:$14)) &amp; " ≤ EY) then (IRA0) else (IRP0)"</f>
        <v>IRM47 = if (YR47 ≤ EY) then (IRA0) else (IRP0)</v>
      </c>
      <c r="L61" s="20" t="str" cm="1">
        <f t="array" ref="L61">"IRI" &amp; (ROW(61:61) - ROW($14:$14)) &amp; " = IRM" &amp; (ROW(61:61) - ROW($14:$14)) &amp; " * C" &amp; (ROW(61:61) - ROW($14:$14))</f>
        <v>IRI47 = IRM47 * C47</v>
      </c>
      <c r="M61" s="20" t="str" cm="1">
        <f t="array" ref="M61" xml:space="preserve"> "IRC" &amp; (ROW(61:61) - ROW($14:$14)) &amp; " = ∑IRIx; x: {0, …, MY" &amp; (ROW(61:61) - ROW($14:$14)) &amp; "}"</f>
        <v>IRC47 = ∑IRIx; x: {0, …, MY47}</v>
      </c>
      <c r="N61" s="20" t="str" cm="1">
        <f t="array" ref="N61">"ERM" &amp; (ROW(61:61) - ROW($14:$14)) &amp; " = if (YR" &amp; (ROW(61:61) - ROW($14:$14)) &amp; " ≤ EY) then (ERA0) else (ERP0)"</f>
        <v>ERM47 = if (YR47 ≤ EY) then (ERA0) else (ERP0)</v>
      </c>
      <c r="O61" s="20" t="str" cm="1">
        <f t="array" ref="O61">"ERI" &amp; (ROW(61:61) - ROW($14:$14)) &amp; " = ERM" &amp; (ROW(61:61) - ROW($14:$14)) &amp; " * C" &amp; (ROW(61:61) - ROW($14:$14))</f>
        <v>ERI47 = ERM47 * C47</v>
      </c>
      <c r="P61" s="20" t="str" cm="1">
        <f t="array" ref="P61" xml:space="preserve"> "ERU" &amp; (ROW(61:61) - ROW($14:$14)) &amp; " = ∑ERIx; x: {0, …, MY" &amp; (ROW(61:61) - ROW($14:$14)) &amp; "}"</f>
        <v>ERU47 = ∑ERIx; x: {0, …, MY47}</v>
      </c>
      <c r="Q61" s="20" t="str" cm="1">
        <f t="array" ref="Q61">"PRM" &amp; (ROW(61:61) - ROW($14:$14)) &amp; " = if (YR" &amp; (ROW(61:61) - ROW($14:$14)) &amp; " ≤ EY) then (PRA0) else (PRP0)"</f>
        <v>PRM47 = if (YR47 ≤ EY) then (PRA0) else (PRP0)</v>
      </c>
      <c r="R61" s="20" t="str" cm="1">
        <f t="array" ref="R61">"PRI" &amp; (ROW(61:61) - ROW($14:$14)) &amp; " = PRM" &amp; (ROW(61:61) - ROW($14:$14)) &amp; " * C" &amp; (ROW(61:61) - ROW($14:$14))</f>
        <v>PRI47 = PRM47 * C47</v>
      </c>
      <c r="S61" s="20" t="str" cm="1">
        <f t="array" ref="S61" xml:space="preserve"> "PRU" &amp; (ROW(61:61) - ROW($14:$14)) &amp; " = ∑PRIx; x: {0, …, MY" &amp; (ROW(61:61) - ROW($14:$14)) &amp; "}"</f>
        <v>PRU47 = ∑PRIx; x: {0, …, MY47}</v>
      </c>
      <c r="T61" s="20" t="str" cm="1">
        <f t="array" ref="T61">"ORM" &amp; (ROW(61:61) - ROW($14:$14)) &amp; " = if (YR" &amp; (ROW(61:61) - ROW($14:$14)) &amp; " ≤ EY) then (ORA0) else (ORP0)"</f>
        <v>ORM47 = if (YR47 ≤ EY) then (ORA0) else (ORP0)</v>
      </c>
      <c r="U61" s="20" t="str" cm="1">
        <f t="array" ref="U61">"ORI" &amp; (ROW(61:61) - ROW($14:$14)) &amp; " = ORM" &amp; (ROW(61:61) - ROW($14:$14)) &amp; " * C" &amp; (ROW(61:61) - ROW($14:$14))</f>
        <v>ORI47 = ORM47 * C47</v>
      </c>
      <c r="V61" s="20" t="str" cm="1">
        <f t="array" ref="V61" xml:space="preserve"> "ORC" &amp; (ROW(61:61) - ROW($14:$14)) &amp; " = ∑ORIx; x: {0, …, MY" &amp; (ROW(61:61) - ROW($14:$14)) &amp; "}"</f>
        <v>ORC47 = ∑ORIx; x: {0, …, MY47}</v>
      </c>
      <c r="AA61" s="20">
        <v>2075</v>
      </c>
      <c r="AB61" s="20">
        <v>47</v>
      </c>
      <c r="AC61" s="30">
        <v>1.357</v>
      </c>
      <c r="AD61" s="30">
        <f t="shared" si="0"/>
        <v>1.357</v>
      </c>
      <c r="AE61" s="31">
        <f t="shared" si="1"/>
        <v>0.125</v>
      </c>
      <c r="AF61" s="31">
        <f t="shared" si="2"/>
        <v>0.169625</v>
      </c>
      <c r="AG61" s="31">
        <f>SUM(AF$14:AF61)</f>
        <v>8.6737499999999983</v>
      </c>
      <c r="AH61" s="31">
        <f t="shared" si="3"/>
        <v>0.02</v>
      </c>
      <c r="AI61" s="31">
        <f t="shared" si="4"/>
        <v>2.7140000000000001E-2</v>
      </c>
      <c r="AJ61" s="31">
        <f>SUM(AI$14:AI61)</f>
        <v>1.1068200000000001</v>
      </c>
      <c r="AK61" s="31">
        <f t="shared" si="5"/>
        <v>0</v>
      </c>
      <c r="AL61" s="31">
        <f t="shared" si="6"/>
        <v>0</v>
      </c>
      <c r="AM61" s="31">
        <f>SUM(AL$14:AL61)</f>
        <v>0.14049</v>
      </c>
      <c r="AN61" s="31">
        <f t="shared" si="7"/>
        <v>0.02</v>
      </c>
      <c r="AO61" s="31">
        <f t="shared" si="8"/>
        <v>2.7140000000000001E-2</v>
      </c>
      <c r="AP61" s="31">
        <f>SUM(AO$14:AO61)</f>
        <v>1.2473100000000001</v>
      </c>
      <c r="AU61" s="20">
        <v>2075</v>
      </c>
      <c r="AV61" s="20">
        <v>47</v>
      </c>
      <c r="AW61" s="30">
        <v>1.357</v>
      </c>
      <c r="AX61" s="30">
        <f t="shared" si="9"/>
        <v>1.357</v>
      </c>
      <c r="AY61" s="31">
        <f t="shared" si="10"/>
        <v>0.25</v>
      </c>
      <c r="AZ61" s="31">
        <f t="shared" si="11"/>
        <v>0.33925</v>
      </c>
      <c r="BA61" s="31">
        <f>SUM(AZ$14:AZ61)</f>
        <v>15.585249999999998</v>
      </c>
      <c r="BB61" s="31">
        <f t="shared" si="12"/>
        <v>3.78</v>
      </c>
      <c r="BC61" s="31">
        <f t="shared" si="13"/>
        <v>5.1294599999999999</v>
      </c>
      <c r="BD61" s="31">
        <f>SUM(BC$14:BC61)</f>
        <v>209.18897999999999</v>
      </c>
      <c r="BE61" s="31">
        <f t="shared" si="14"/>
        <v>0</v>
      </c>
      <c r="BF61" s="31">
        <f t="shared" si="15"/>
        <v>0</v>
      </c>
      <c r="BG61" s="31">
        <f>SUM(BF$14:BF61)</f>
        <v>2.82</v>
      </c>
      <c r="BH61" s="31">
        <f t="shared" si="16"/>
        <v>3.78</v>
      </c>
      <c r="BI61" s="31">
        <f t="shared" si="17"/>
        <v>5.1294599999999999</v>
      </c>
      <c r="BJ61" s="31">
        <f>SUM(BI$14:BI61)</f>
        <v>212.00897999999998</v>
      </c>
      <c r="BO61" s="20">
        <v>2075</v>
      </c>
      <c r="BP61" s="20">
        <v>47</v>
      </c>
      <c r="BQ61" s="30">
        <v>1.357</v>
      </c>
      <c r="BR61" s="30">
        <f t="shared" si="18"/>
        <v>1.357</v>
      </c>
      <c r="BS61" s="31">
        <f t="shared" si="19"/>
        <v>0.5</v>
      </c>
      <c r="BT61" s="31">
        <f t="shared" si="20"/>
        <v>0.67849999999999999</v>
      </c>
      <c r="BU61" s="31">
        <f>SUM(BT$14:BT61)</f>
        <v>27.670499999999997</v>
      </c>
      <c r="BV61" s="31">
        <f t="shared" si="21"/>
        <v>16.079999999999998</v>
      </c>
      <c r="BW61" s="31">
        <f t="shared" si="22"/>
        <v>21.820559999999997</v>
      </c>
      <c r="BX61" s="31">
        <f>SUM(BW$14:BW61)</f>
        <v>889.88327999999979</v>
      </c>
      <c r="BY61" s="31">
        <f t="shared" si="23"/>
        <v>0</v>
      </c>
      <c r="BZ61" s="31">
        <f t="shared" si="24"/>
        <v>0</v>
      </c>
      <c r="CA61" s="31">
        <f>SUM(BZ$14:BZ61)</f>
        <v>0</v>
      </c>
      <c r="CB61" s="31">
        <f t="shared" si="25"/>
        <v>16.079999999999998</v>
      </c>
      <c r="CC61" s="31">
        <f t="shared" si="26"/>
        <v>21.820559999999997</v>
      </c>
      <c r="CD61" s="31">
        <f>SUM(CC$14:CC61)</f>
        <v>889.88327999999979</v>
      </c>
    </row>
    <row r="62" spans="2:82" x14ac:dyDescent="0.25">
      <c r="B62" s="56"/>
      <c r="G62" s="20" t="str" cm="1">
        <f t="array" ref="G62">"YR" &amp; (ROW(62:62) - ROW($14:$14)) &amp; " = " &amp; (2028 + (ROW(62:62) - ROW($14:$14)))</f>
        <v>YR48 = 2076</v>
      </c>
      <c r="H62" s="20" t="str" cm="1">
        <f t="array" ref="H62">"MY" &amp; (ROW(62:62) - ROW($14:$14)) &amp; " = " &amp; (ROW(62:62) - ROW($14:$14))</f>
        <v>MY48 = 48</v>
      </c>
      <c r="I62" s="20" t="str" cm="1">
        <f t="array" ref="I62">"CD" &amp; (ROW(62:62) - ROW($14:$14))</f>
        <v>CD48</v>
      </c>
      <c r="J62" s="20" t="str" cm="1">
        <f t="array" ref="J62">"CN" &amp; (ROW(62:62) - ROW($14:$14)) &amp; " = CD" &amp; (ROW(62:62) - ROW($14:$14)) &amp; " / CD0" &amp; IF(ROW(62:62) - ROW($14:$14) = 0, " = 1", "")</f>
        <v>CN48 = CD48 / CD0</v>
      </c>
      <c r="K62" s="20" t="str" cm="1">
        <f t="array" ref="K62">"IRM" &amp; (ROW(62:62) - ROW($14:$14)) &amp; " = if (YR" &amp; (ROW(62:62) - ROW($14:$14)) &amp; " ≤ EY) then (IRA0) else (IRP0)"</f>
        <v>IRM48 = if (YR48 ≤ EY) then (IRA0) else (IRP0)</v>
      </c>
      <c r="L62" s="20" t="str" cm="1">
        <f t="array" ref="L62">"IRI" &amp; (ROW(62:62) - ROW($14:$14)) &amp; " = IRM" &amp; (ROW(62:62) - ROW($14:$14)) &amp; " * C" &amp; (ROW(62:62) - ROW($14:$14))</f>
        <v>IRI48 = IRM48 * C48</v>
      </c>
      <c r="M62" s="20" t="str" cm="1">
        <f t="array" ref="M62" xml:space="preserve"> "IRC" &amp; (ROW(62:62) - ROW($14:$14)) &amp; " = ∑IRIx; x: {0, …, MY" &amp; (ROW(62:62) - ROW($14:$14)) &amp; "}"</f>
        <v>IRC48 = ∑IRIx; x: {0, …, MY48}</v>
      </c>
      <c r="N62" s="20" t="str" cm="1">
        <f t="array" ref="N62">"ERM" &amp; (ROW(62:62) - ROW($14:$14)) &amp; " = if (YR" &amp; (ROW(62:62) - ROW($14:$14)) &amp; " ≤ EY) then (ERA0) else (ERP0)"</f>
        <v>ERM48 = if (YR48 ≤ EY) then (ERA0) else (ERP0)</v>
      </c>
      <c r="O62" s="20" t="str" cm="1">
        <f t="array" ref="O62">"ERI" &amp; (ROW(62:62) - ROW($14:$14)) &amp; " = ERM" &amp; (ROW(62:62) - ROW($14:$14)) &amp; " * C" &amp; (ROW(62:62) - ROW($14:$14))</f>
        <v>ERI48 = ERM48 * C48</v>
      </c>
      <c r="P62" s="20" t="str" cm="1">
        <f t="array" ref="P62" xml:space="preserve"> "ERU" &amp; (ROW(62:62) - ROW($14:$14)) &amp; " = ∑ERIx; x: {0, …, MY" &amp; (ROW(62:62) - ROW($14:$14)) &amp; "}"</f>
        <v>ERU48 = ∑ERIx; x: {0, …, MY48}</v>
      </c>
      <c r="Q62" s="20" t="str" cm="1">
        <f t="array" ref="Q62">"PRM" &amp; (ROW(62:62) - ROW($14:$14)) &amp; " = if (YR" &amp; (ROW(62:62) - ROW($14:$14)) &amp; " ≤ EY) then (PRA0) else (PRP0)"</f>
        <v>PRM48 = if (YR48 ≤ EY) then (PRA0) else (PRP0)</v>
      </c>
      <c r="R62" s="20" t="str" cm="1">
        <f t="array" ref="R62">"PRI" &amp; (ROW(62:62) - ROW($14:$14)) &amp; " = PRM" &amp; (ROW(62:62) - ROW($14:$14)) &amp; " * C" &amp; (ROW(62:62) - ROW($14:$14))</f>
        <v>PRI48 = PRM48 * C48</v>
      </c>
      <c r="S62" s="20" t="str" cm="1">
        <f t="array" ref="S62" xml:space="preserve"> "PRU" &amp; (ROW(62:62) - ROW($14:$14)) &amp; " = ∑PRIx; x: {0, …, MY" &amp; (ROW(62:62) - ROW($14:$14)) &amp; "}"</f>
        <v>PRU48 = ∑PRIx; x: {0, …, MY48}</v>
      </c>
      <c r="T62" s="20" t="str" cm="1">
        <f t="array" ref="T62">"ORM" &amp; (ROW(62:62) - ROW($14:$14)) &amp; " = if (YR" &amp; (ROW(62:62) - ROW($14:$14)) &amp; " ≤ EY) then (ORA0) else (ORP0)"</f>
        <v>ORM48 = if (YR48 ≤ EY) then (ORA0) else (ORP0)</v>
      </c>
      <c r="U62" s="20" t="str" cm="1">
        <f t="array" ref="U62">"ORI" &amp; (ROW(62:62) - ROW($14:$14)) &amp; " = ORM" &amp; (ROW(62:62) - ROW($14:$14)) &amp; " * C" &amp; (ROW(62:62) - ROW($14:$14))</f>
        <v>ORI48 = ORM48 * C48</v>
      </c>
      <c r="V62" s="20" t="str" cm="1">
        <f t="array" ref="V62" xml:space="preserve"> "ORC" &amp; (ROW(62:62) - ROW($14:$14)) &amp; " = ∑ORIx; x: {0, …, MY" &amp; (ROW(62:62) - ROW($14:$14)) &amp; "}"</f>
        <v>ORC48 = ∑ORIx; x: {0, …, MY48}</v>
      </c>
      <c r="AA62" s="20">
        <v>2076</v>
      </c>
      <c r="AB62" s="20">
        <v>48</v>
      </c>
      <c r="AC62" s="30">
        <v>1.367</v>
      </c>
      <c r="AD62" s="30">
        <f t="shared" si="0"/>
        <v>1.367</v>
      </c>
      <c r="AE62" s="31">
        <f t="shared" si="1"/>
        <v>0.125</v>
      </c>
      <c r="AF62" s="31">
        <f t="shared" si="2"/>
        <v>0.170875</v>
      </c>
      <c r="AG62" s="31">
        <f>SUM(AF$14:AF62)</f>
        <v>8.8446249999999988</v>
      </c>
      <c r="AH62" s="31">
        <f t="shared" si="3"/>
        <v>0.02</v>
      </c>
      <c r="AI62" s="31">
        <f t="shared" si="4"/>
        <v>2.734E-2</v>
      </c>
      <c r="AJ62" s="31">
        <f>SUM(AI$14:AI62)</f>
        <v>1.1341600000000001</v>
      </c>
      <c r="AK62" s="31">
        <f t="shared" si="5"/>
        <v>0</v>
      </c>
      <c r="AL62" s="31">
        <f t="shared" si="6"/>
        <v>0</v>
      </c>
      <c r="AM62" s="31">
        <f>SUM(AL$14:AL62)</f>
        <v>0.14049</v>
      </c>
      <c r="AN62" s="31">
        <f t="shared" si="7"/>
        <v>0.02</v>
      </c>
      <c r="AO62" s="31">
        <f t="shared" si="8"/>
        <v>2.734E-2</v>
      </c>
      <c r="AP62" s="31">
        <f>SUM(AO$14:AO62)</f>
        <v>1.2746500000000001</v>
      </c>
      <c r="AU62" s="20">
        <v>2076</v>
      </c>
      <c r="AV62" s="20">
        <v>48</v>
      </c>
      <c r="AW62" s="30">
        <v>1.367</v>
      </c>
      <c r="AX62" s="30">
        <f t="shared" si="9"/>
        <v>1.367</v>
      </c>
      <c r="AY62" s="31">
        <f t="shared" si="10"/>
        <v>0.25</v>
      </c>
      <c r="AZ62" s="31">
        <f t="shared" si="11"/>
        <v>0.34175</v>
      </c>
      <c r="BA62" s="31">
        <f>SUM(AZ$14:AZ62)</f>
        <v>15.926999999999998</v>
      </c>
      <c r="BB62" s="31">
        <f t="shared" si="12"/>
        <v>3.78</v>
      </c>
      <c r="BC62" s="31">
        <f t="shared" si="13"/>
        <v>5.1672599999999997</v>
      </c>
      <c r="BD62" s="31">
        <f>SUM(BC$14:BC62)</f>
        <v>214.35623999999999</v>
      </c>
      <c r="BE62" s="31">
        <f t="shared" si="14"/>
        <v>0</v>
      </c>
      <c r="BF62" s="31">
        <f t="shared" si="15"/>
        <v>0</v>
      </c>
      <c r="BG62" s="31">
        <f>SUM(BF$14:BF62)</f>
        <v>2.82</v>
      </c>
      <c r="BH62" s="31">
        <f t="shared" si="16"/>
        <v>3.78</v>
      </c>
      <c r="BI62" s="31">
        <f t="shared" si="17"/>
        <v>5.1672599999999997</v>
      </c>
      <c r="BJ62" s="31">
        <f>SUM(BI$14:BI62)</f>
        <v>217.17623999999998</v>
      </c>
      <c r="BO62" s="20">
        <v>2076</v>
      </c>
      <c r="BP62" s="20">
        <v>48</v>
      </c>
      <c r="BQ62" s="30">
        <v>1.367</v>
      </c>
      <c r="BR62" s="30">
        <f t="shared" si="18"/>
        <v>1.367</v>
      </c>
      <c r="BS62" s="31">
        <f t="shared" si="19"/>
        <v>0.5</v>
      </c>
      <c r="BT62" s="31">
        <f t="shared" si="20"/>
        <v>0.6835</v>
      </c>
      <c r="BU62" s="31">
        <f>SUM(BT$14:BT62)</f>
        <v>28.353999999999996</v>
      </c>
      <c r="BV62" s="31">
        <f t="shared" si="21"/>
        <v>16.079999999999998</v>
      </c>
      <c r="BW62" s="31">
        <f t="shared" si="22"/>
        <v>21.981359999999999</v>
      </c>
      <c r="BX62" s="31">
        <f>SUM(BW$14:BW62)</f>
        <v>911.86463999999978</v>
      </c>
      <c r="BY62" s="31">
        <f t="shared" si="23"/>
        <v>0</v>
      </c>
      <c r="BZ62" s="31">
        <f t="shared" si="24"/>
        <v>0</v>
      </c>
      <c r="CA62" s="31">
        <f>SUM(BZ$14:BZ62)</f>
        <v>0</v>
      </c>
      <c r="CB62" s="31">
        <f t="shared" si="25"/>
        <v>16.079999999999998</v>
      </c>
      <c r="CC62" s="31">
        <f t="shared" si="26"/>
        <v>21.981359999999999</v>
      </c>
      <c r="CD62" s="31">
        <f>SUM(CC$14:CC62)</f>
        <v>911.86463999999978</v>
      </c>
    </row>
    <row r="63" spans="2:82" x14ac:dyDescent="0.25">
      <c r="B63" s="56"/>
      <c r="G63" s="20" t="str" cm="1">
        <f t="array" ref="G63">"YR" &amp; (ROW(63:63) - ROW($14:$14)) &amp; " = " &amp; (2028 + (ROW(63:63) - ROW($14:$14)))</f>
        <v>YR49 = 2077</v>
      </c>
      <c r="H63" s="20" t="str" cm="1">
        <f t="array" ref="H63">"MY" &amp; (ROW(63:63) - ROW($14:$14)) &amp; " = " &amp; (ROW(63:63) - ROW($14:$14))</f>
        <v>MY49 = 49</v>
      </c>
      <c r="I63" s="20" t="str" cm="1">
        <f t="array" ref="I63">"CD" &amp; (ROW(63:63) - ROW($14:$14))</f>
        <v>CD49</v>
      </c>
      <c r="J63" s="20" t="str" cm="1">
        <f t="array" ref="J63">"CN" &amp; (ROW(63:63) - ROW($14:$14)) &amp; " = CD" &amp; (ROW(63:63) - ROW($14:$14)) &amp; " / CD0" &amp; IF(ROW(63:63) - ROW($14:$14) = 0, " = 1", "")</f>
        <v>CN49 = CD49 / CD0</v>
      </c>
      <c r="K63" s="20" t="str" cm="1">
        <f t="array" ref="K63">"IRM" &amp; (ROW(63:63) - ROW($14:$14)) &amp; " = if (YR" &amp; (ROW(63:63) - ROW($14:$14)) &amp; " ≤ EY) then (IRA0) else (IRP0)"</f>
        <v>IRM49 = if (YR49 ≤ EY) then (IRA0) else (IRP0)</v>
      </c>
      <c r="L63" s="20" t="str" cm="1">
        <f t="array" ref="L63">"IRI" &amp; (ROW(63:63) - ROW($14:$14)) &amp; " = IRM" &amp; (ROW(63:63) - ROW($14:$14)) &amp; " * C" &amp; (ROW(63:63) - ROW($14:$14))</f>
        <v>IRI49 = IRM49 * C49</v>
      </c>
      <c r="M63" s="20" t="str" cm="1">
        <f t="array" ref="M63" xml:space="preserve"> "IRC" &amp; (ROW(63:63) - ROW($14:$14)) &amp; " = ∑IRIx; x: {0, …, MY" &amp; (ROW(63:63) - ROW($14:$14)) &amp; "}"</f>
        <v>IRC49 = ∑IRIx; x: {0, …, MY49}</v>
      </c>
      <c r="N63" s="20" t="str" cm="1">
        <f t="array" ref="N63">"ERM" &amp; (ROW(63:63) - ROW($14:$14)) &amp; " = if (YR" &amp; (ROW(63:63) - ROW($14:$14)) &amp; " ≤ EY) then (ERA0) else (ERP0)"</f>
        <v>ERM49 = if (YR49 ≤ EY) then (ERA0) else (ERP0)</v>
      </c>
      <c r="O63" s="20" t="str" cm="1">
        <f t="array" ref="O63">"ERI" &amp; (ROW(63:63) - ROW($14:$14)) &amp; " = ERM" &amp; (ROW(63:63) - ROW($14:$14)) &amp; " * C" &amp; (ROW(63:63) - ROW($14:$14))</f>
        <v>ERI49 = ERM49 * C49</v>
      </c>
      <c r="P63" s="20" t="str" cm="1">
        <f t="array" ref="P63" xml:space="preserve"> "ERU" &amp; (ROW(63:63) - ROW($14:$14)) &amp; " = ∑ERIx; x: {0, …, MY" &amp; (ROW(63:63) - ROW($14:$14)) &amp; "}"</f>
        <v>ERU49 = ∑ERIx; x: {0, …, MY49}</v>
      </c>
      <c r="Q63" s="20" t="str" cm="1">
        <f t="array" ref="Q63">"PRM" &amp; (ROW(63:63) - ROW($14:$14)) &amp; " = if (YR" &amp; (ROW(63:63) - ROW($14:$14)) &amp; " ≤ EY) then (PRA0) else (PRP0)"</f>
        <v>PRM49 = if (YR49 ≤ EY) then (PRA0) else (PRP0)</v>
      </c>
      <c r="R63" s="20" t="str" cm="1">
        <f t="array" ref="R63">"PRI" &amp; (ROW(63:63) - ROW($14:$14)) &amp; " = PRM" &amp; (ROW(63:63) - ROW($14:$14)) &amp; " * C" &amp; (ROW(63:63) - ROW($14:$14))</f>
        <v>PRI49 = PRM49 * C49</v>
      </c>
      <c r="S63" s="20" t="str" cm="1">
        <f t="array" ref="S63" xml:space="preserve"> "PRU" &amp; (ROW(63:63) - ROW($14:$14)) &amp; " = ∑PRIx; x: {0, …, MY" &amp; (ROW(63:63) - ROW($14:$14)) &amp; "}"</f>
        <v>PRU49 = ∑PRIx; x: {0, …, MY49}</v>
      </c>
      <c r="T63" s="20" t="str" cm="1">
        <f t="array" ref="T63">"ORM" &amp; (ROW(63:63) - ROW($14:$14)) &amp; " = if (YR" &amp; (ROW(63:63) - ROW($14:$14)) &amp; " ≤ EY) then (ORA0) else (ORP0)"</f>
        <v>ORM49 = if (YR49 ≤ EY) then (ORA0) else (ORP0)</v>
      </c>
      <c r="U63" s="20" t="str" cm="1">
        <f t="array" ref="U63">"ORI" &amp; (ROW(63:63) - ROW($14:$14)) &amp; " = ORM" &amp; (ROW(63:63) - ROW($14:$14)) &amp; " * C" &amp; (ROW(63:63) - ROW($14:$14))</f>
        <v>ORI49 = ORM49 * C49</v>
      </c>
      <c r="V63" s="20" t="str" cm="1">
        <f t="array" ref="V63" xml:space="preserve"> "ORC" &amp; (ROW(63:63) - ROW($14:$14)) &amp; " = ∑ORIx; x: {0, …, MY" &amp; (ROW(63:63) - ROW($14:$14)) &amp; "}"</f>
        <v>ORC49 = ∑ORIx; x: {0, …, MY49}</v>
      </c>
      <c r="AA63" s="20">
        <v>2077</v>
      </c>
      <c r="AB63" s="20">
        <v>49</v>
      </c>
      <c r="AC63" s="30">
        <v>1.3779999999999999</v>
      </c>
      <c r="AD63" s="30">
        <f t="shared" si="0"/>
        <v>1.3779999999999999</v>
      </c>
      <c r="AE63" s="31">
        <f t="shared" si="1"/>
        <v>0.125</v>
      </c>
      <c r="AF63" s="31">
        <f t="shared" si="2"/>
        <v>0.17224999999999999</v>
      </c>
      <c r="AG63" s="31">
        <f>SUM(AF$14:AF63)</f>
        <v>9.0168749999999989</v>
      </c>
      <c r="AH63" s="31">
        <f t="shared" si="3"/>
        <v>0.02</v>
      </c>
      <c r="AI63" s="31">
        <f t="shared" si="4"/>
        <v>2.7559999999999998E-2</v>
      </c>
      <c r="AJ63" s="31">
        <f>SUM(AI$14:AI63)</f>
        <v>1.1617200000000001</v>
      </c>
      <c r="AK63" s="31">
        <f t="shared" si="5"/>
        <v>0</v>
      </c>
      <c r="AL63" s="31">
        <f t="shared" si="6"/>
        <v>0</v>
      </c>
      <c r="AM63" s="31">
        <f>SUM(AL$14:AL63)</f>
        <v>0.14049</v>
      </c>
      <c r="AN63" s="31">
        <f t="shared" si="7"/>
        <v>0.02</v>
      </c>
      <c r="AO63" s="31">
        <f t="shared" si="8"/>
        <v>2.7559999999999998E-2</v>
      </c>
      <c r="AP63" s="31">
        <f>SUM(AO$14:AO63)</f>
        <v>1.3022100000000001</v>
      </c>
      <c r="AU63" s="20">
        <v>2077</v>
      </c>
      <c r="AV63" s="20">
        <v>49</v>
      </c>
      <c r="AW63" s="30">
        <v>1.3779999999999999</v>
      </c>
      <c r="AX63" s="30">
        <f t="shared" si="9"/>
        <v>1.3779999999999999</v>
      </c>
      <c r="AY63" s="31">
        <f t="shared" si="10"/>
        <v>0.25</v>
      </c>
      <c r="AZ63" s="31">
        <f t="shared" si="11"/>
        <v>0.34449999999999997</v>
      </c>
      <c r="BA63" s="31">
        <f>SUM(AZ$14:AZ63)</f>
        <v>16.271499999999996</v>
      </c>
      <c r="BB63" s="31">
        <f t="shared" si="12"/>
        <v>3.78</v>
      </c>
      <c r="BC63" s="31">
        <f t="shared" si="13"/>
        <v>5.2088399999999995</v>
      </c>
      <c r="BD63" s="31">
        <f>SUM(BC$14:BC63)</f>
        <v>219.56507999999999</v>
      </c>
      <c r="BE63" s="31">
        <f t="shared" si="14"/>
        <v>0</v>
      </c>
      <c r="BF63" s="31">
        <f t="shared" si="15"/>
        <v>0</v>
      </c>
      <c r="BG63" s="31">
        <f>SUM(BF$14:BF63)</f>
        <v>2.82</v>
      </c>
      <c r="BH63" s="31">
        <f t="shared" si="16"/>
        <v>3.78</v>
      </c>
      <c r="BI63" s="31">
        <f t="shared" si="17"/>
        <v>5.2088399999999995</v>
      </c>
      <c r="BJ63" s="31">
        <f>SUM(BI$14:BI63)</f>
        <v>222.38507999999999</v>
      </c>
      <c r="BO63" s="20">
        <v>2077</v>
      </c>
      <c r="BP63" s="20">
        <v>49</v>
      </c>
      <c r="BQ63" s="30">
        <v>1.3779999999999999</v>
      </c>
      <c r="BR63" s="30">
        <f t="shared" si="18"/>
        <v>1.3779999999999999</v>
      </c>
      <c r="BS63" s="31">
        <f t="shared" si="19"/>
        <v>0.5</v>
      </c>
      <c r="BT63" s="31">
        <f t="shared" si="20"/>
        <v>0.68899999999999995</v>
      </c>
      <c r="BU63" s="31">
        <f>SUM(BT$14:BT63)</f>
        <v>29.042999999999996</v>
      </c>
      <c r="BV63" s="31">
        <f t="shared" si="21"/>
        <v>16.079999999999998</v>
      </c>
      <c r="BW63" s="31">
        <f t="shared" si="22"/>
        <v>22.158239999999996</v>
      </c>
      <c r="BX63" s="31">
        <f>SUM(BW$14:BW63)</f>
        <v>934.02287999999976</v>
      </c>
      <c r="BY63" s="31">
        <f t="shared" si="23"/>
        <v>0</v>
      </c>
      <c r="BZ63" s="31">
        <f t="shared" si="24"/>
        <v>0</v>
      </c>
      <c r="CA63" s="31">
        <f>SUM(BZ$14:BZ63)</f>
        <v>0</v>
      </c>
      <c r="CB63" s="31">
        <f t="shared" si="25"/>
        <v>16.079999999999998</v>
      </c>
      <c r="CC63" s="31">
        <f t="shared" si="26"/>
        <v>22.158239999999996</v>
      </c>
      <c r="CD63" s="31">
        <f>SUM(CC$14:CC63)</f>
        <v>934.02287999999976</v>
      </c>
    </row>
    <row r="64" spans="2:82" x14ac:dyDescent="0.25">
      <c r="B64" s="56"/>
      <c r="G64" s="20" t="str" cm="1">
        <f t="array" ref="G64">"YR" &amp; (ROW(64:64) - ROW($14:$14)) &amp; " = " &amp; (2028 + (ROW(64:64) - ROW($14:$14)))</f>
        <v>YR50 = 2078</v>
      </c>
      <c r="H64" s="20" t="str" cm="1">
        <f t="array" ref="H64">"MY" &amp; (ROW(64:64) - ROW($14:$14)) &amp; " = " &amp; (ROW(64:64) - ROW($14:$14))</f>
        <v>MY50 = 50</v>
      </c>
      <c r="I64" s="20" t="str" cm="1">
        <f t="array" ref="I64">"CD" &amp; (ROW(64:64) - ROW($14:$14))</f>
        <v>CD50</v>
      </c>
      <c r="J64" s="20" t="str" cm="1">
        <f t="array" ref="J64">"CN" &amp; (ROW(64:64) - ROW($14:$14)) &amp; " = CD" &amp; (ROW(64:64) - ROW($14:$14)) &amp; " / CD0" &amp; IF(ROW(64:64) - ROW($14:$14) = 0, " = 1", "")</f>
        <v>CN50 = CD50 / CD0</v>
      </c>
      <c r="K64" s="20" t="str" cm="1">
        <f t="array" ref="K64">"IRM" &amp; (ROW(64:64) - ROW($14:$14)) &amp; " = if (YR" &amp; (ROW(64:64) - ROW($14:$14)) &amp; " ≤ EY) then (IRA0) else (IRP0)"</f>
        <v>IRM50 = if (YR50 ≤ EY) then (IRA0) else (IRP0)</v>
      </c>
      <c r="L64" s="20" t="str" cm="1">
        <f t="array" ref="L64">"IRI" &amp; (ROW(64:64) - ROW($14:$14)) &amp; " = IRM" &amp; (ROW(64:64) - ROW($14:$14)) &amp; " * C" &amp; (ROW(64:64) - ROW($14:$14))</f>
        <v>IRI50 = IRM50 * C50</v>
      </c>
      <c r="M64" s="20" t="str" cm="1">
        <f t="array" ref="M64" xml:space="preserve"> "IRC" &amp; (ROW(64:64) - ROW($14:$14)) &amp; " = ∑IRIx; x: {0, …, MY" &amp; (ROW(64:64) - ROW($14:$14)) &amp; "}"</f>
        <v>IRC50 = ∑IRIx; x: {0, …, MY50}</v>
      </c>
      <c r="N64" s="20" t="str" cm="1">
        <f t="array" ref="N64">"ERM" &amp; (ROW(64:64) - ROW($14:$14)) &amp; " = if (YR" &amp; (ROW(64:64) - ROW($14:$14)) &amp; " ≤ EY) then (ERA0) else (ERP0)"</f>
        <v>ERM50 = if (YR50 ≤ EY) then (ERA0) else (ERP0)</v>
      </c>
      <c r="O64" s="20" t="str" cm="1">
        <f t="array" ref="O64">"ERI" &amp; (ROW(64:64) - ROW($14:$14)) &amp; " = ERM" &amp; (ROW(64:64) - ROW($14:$14)) &amp; " * C" &amp; (ROW(64:64) - ROW($14:$14))</f>
        <v>ERI50 = ERM50 * C50</v>
      </c>
      <c r="P64" s="20" t="str" cm="1">
        <f t="array" ref="P64" xml:space="preserve"> "ERU" &amp; (ROW(64:64) - ROW($14:$14)) &amp; " = ∑ERIx; x: {0, …, MY" &amp; (ROW(64:64) - ROW($14:$14)) &amp; "}"</f>
        <v>ERU50 = ∑ERIx; x: {0, …, MY50}</v>
      </c>
      <c r="Q64" s="20" t="str" cm="1">
        <f t="array" ref="Q64">"PRM" &amp; (ROW(64:64) - ROW($14:$14)) &amp; " = if (YR" &amp; (ROW(64:64) - ROW($14:$14)) &amp; " ≤ EY) then (PRA0) else (PRP0)"</f>
        <v>PRM50 = if (YR50 ≤ EY) then (PRA0) else (PRP0)</v>
      </c>
      <c r="R64" s="20" t="str" cm="1">
        <f t="array" ref="R64">"PRI" &amp; (ROW(64:64) - ROW($14:$14)) &amp; " = PRM" &amp; (ROW(64:64) - ROW($14:$14)) &amp; " * C" &amp; (ROW(64:64) - ROW($14:$14))</f>
        <v>PRI50 = PRM50 * C50</v>
      </c>
      <c r="S64" s="20" t="str" cm="1">
        <f t="array" ref="S64" xml:space="preserve"> "PRU" &amp; (ROW(64:64) - ROW($14:$14)) &amp; " = ∑PRIx; x: {0, …, MY" &amp; (ROW(64:64) - ROW($14:$14)) &amp; "}"</f>
        <v>PRU50 = ∑PRIx; x: {0, …, MY50}</v>
      </c>
      <c r="T64" s="20" t="str" cm="1">
        <f t="array" ref="T64">"ORM" &amp; (ROW(64:64) - ROW($14:$14)) &amp; " = if (YR" &amp; (ROW(64:64) - ROW($14:$14)) &amp; " ≤ EY) then (ORA0) else (ORP0)"</f>
        <v>ORM50 = if (YR50 ≤ EY) then (ORA0) else (ORP0)</v>
      </c>
      <c r="U64" s="20" t="str" cm="1">
        <f t="array" ref="U64">"ORI" &amp; (ROW(64:64) - ROW($14:$14)) &amp; " = ORM" &amp; (ROW(64:64) - ROW($14:$14)) &amp; " * C" &amp; (ROW(64:64) - ROW($14:$14))</f>
        <v>ORI50 = ORM50 * C50</v>
      </c>
      <c r="V64" s="20" t="str" cm="1">
        <f t="array" ref="V64" xml:space="preserve"> "ORC" &amp; (ROW(64:64) - ROW($14:$14)) &amp; " = ∑ORIx; x: {0, …, MY" &amp; (ROW(64:64) - ROW($14:$14)) &amp; "}"</f>
        <v>ORC50 = ∑ORIx; x: {0, …, MY50}</v>
      </c>
      <c r="AA64" s="20">
        <v>2078</v>
      </c>
      <c r="AB64" s="20">
        <v>50</v>
      </c>
      <c r="AC64" s="30">
        <v>1.389</v>
      </c>
      <c r="AD64" s="30">
        <f t="shared" si="0"/>
        <v>1.389</v>
      </c>
      <c r="AE64" s="31">
        <f t="shared" si="1"/>
        <v>0.125</v>
      </c>
      <c r="AF64" s="31">
        <f t="shared" si="2"/>
        <v>0.173625</v>
      </c>
      <c r="AG64" s="31">
        <f>SUM(AF$14:AF64)</f>
        <v>9.1904999999999983</v>
      </c>
      <c r="AH64" s="31">
        <f t="shared" si="3"/>
        <v>0.02</v>
      </c>
      <c r="AI64" s="31">
        <f t="shared" si="4"/>
        <v>2.7779999999999999E-2</v>
      </c>
      <c r="AJ64" s="31">
        <f>SUM(AI$14:AI64)</f>
        <v>1.1895</v>
      </c>
      <c r="AK64" s="31">
        <f t="shared" si="5"/>
        <v>0</v>
      </c>
      <c r="AL64" s="31">
        <f t="shared" si="6"/>
        <v>0</v>
      </c>
      <c r="AM64" s="31">
        <f>SUM(AL$14:AL64)</f>
        <v>0.14049</v>
      </c>
      <c r="AN64" s="31">
        <f t="shared" si="7"/>
        <v>0.02</v>
      </c>
      <c r="AO64" s="31">
        <f t="shared" si="8"/>
        <v>2.7779999999999999E-2</v>
      </c>
      <c r="AP64" s="31">
        <f>SUM(AO$14:AO64)</f>
        <v>1.32999</v>
      </c>
      <c r="AU64" s="20">
        <v>2078</v>
      </c>
      <c r="AV64" s="20">
        <v>50</v>
      </c>
      <c r="AW64" s="30">
        <v>1.389</v>
      </c>
      <c r="AX64" s="30">
        <f t="shared" si="9"/>
        <v>1.389</v>
      </c>
      <c r="AY64" s="31">
        <f t="shared" si="10"/>
        <v>0.25</v>
      </c>
      <c r="AZ64" s="31">
        <f t="shared" si="11"/>
        <v>0.34725</v>
      </c>
      <c r="BA64" s="31">
        <f>SUM(AZ$14:AZ64)</f>
        <v>16.618749999999995</v>
      </c>
      <c r="BB64" s="31">
        <f t="shared" si="12"/>
        <v>3.78</v>
      </c>
      <c r="BC64" s="31">
        <f t="shared" si="13"/>
        <v>5.2504200000000001</v>
      </c>
      <c r="BD64" s="31">
        <f>SUM(BC$14:BC64)</f>
        <v>224.81549999999999</v>
      </c>
      <c r="BE64" s="31">
        <f t="shared" si="14"/>
        <v>0</v>
      </c>
      <c r="BF64" s="31">
        <f t="shared" si="15"/>
        <v>0</v>
      </c>
      <c r="BG64" s="31">
        <f>SUM(BF$14:BF64)</f>
        <v>2.82</v>
      </c>
      <c r="BH64" s="31">
        <f t="shared" si="16"/>
        <v>3.78</v>
      </c>
      <c r="BI64" s="31">
        <f t="shared" si="17"/>
        <v>5.2504200000000001</v>
      </c>
      <c r="BJ64" s="31">
        <f>SUM(BI$14:BI64)</f>
        <v>227.63549999999998</v>
      </c>
      <c r="BO64" s="20">
        <v>2078</v>
      </c>
      <c r="BP64" s="20">
        <v>50</v>
      </c>
      <c r="BQ64" s="30">
        <v>1.389</v>
      </c>
      <c r="BR64" s="30">
        <f t="shared" si="18"/>
        <v>1.389</v>
      </c>
      <c r="BS64" s="31">
        <f t="shared" si="19"/>
        <v>0.5</v>
      </c>
      <c r="BT64" s="31">
        <f t="shared" si="20"/>
        <v>0.69450000000000001</v>
      </c>
      <c r="BU64" s="31">
        <f>SUM(BT$14:BT64)</f>
        <v>29.737499999999997</v>
      </c>
      <c r="BV64" s="31">
        <f t="shared" si="21"/>
        <v>16.079999999999998</v>
      </c>
      <c r="BW64" s="31">
        <f t="shared" si="22"/>
        <v>22.335119999999996</v>
      </c>
      <c r="BX64" s="31">
        <f>SUM(BW$14:BW64)</f>
        <v>956.35799999999972</v>
      </c>
      <c r="BY64" s="31">
        <f t="shared" si="23"/>
        <v>0</v>
      </c>
      <c r="BZ64" s="31">
        <f t="shared" si="24"/>
        <v>0</v>
      </c>
      <c r="CA64" s="31">
        <f>SUM(BZ$14:BZ64)</f>
        <v>0</v>
      </c>
      <c r="CB64" s="31">
        <f t="shared" si="25"/>
        <v>16.079999999999998</v>
      </c>
      <c r="CC64" s="31">
        <f t="shared" si="26"/>
        <v>22.335119999999996</v>
      </c>
      <c r="CD64" s="31">
        <f>SUM(CC$14:CC64)</f>
        <v>956.35799999999972</v>
      </c>
    </row>
    <row r="65" spans="2:82" x14ac:dyDescent="0.25">
      <c r="B65" s="56"/>
      <c r="G65" s="20" t="str" cm="1">
        <f t="array" ref="G65">"YR" &amp; (ROW(65:65) - ROW($14:$14)) &amp; " = " &amp; (2028 + (ROW(65:65) - ROW($14:$14)))</f>
        <v>YR51 = 2079</v>
      </c>
      <c r="H65" s="20" t="str" cm="1">
        <f t="array" ref="H65">"MY" &amp; (ROW(65:65) - ROW($14:$14)) &amp; " = " &amp; (ROW(65:65) - ROW($14:$14))</f>
        <v>MY51 = 51</v>
      </c>
      <c r="I65" s="20" t="str" cm="1">
        <f t="array" ref="I65">"CD" &amp; (ROW(65:65) - ROW($14:$14))</f>
        <v>CD51</v>
      </c>
      <c r="J65" s="20" t="str" cm="1">
        <f t="array" ref="J65">"CN" &amp; (ROW(65:65) - ROW($14:$14)) &amp; " = CD" &amp; (ROW(65:65) - ROW($14:$14)) &amp; " / CD0" &amp; IF(ROW(65:65) - ROW($14:$14) = 0, " = 1", "")</f>
        <v>CN51 = CD51 / CD0</v>
      </c>
      <c r="K65" s="20" t="str" cm="1">
        <f t="array" ref="K65">"IRM" &amp; (ROW(65:65) - ROW($14:$14)) &amp; " = if (YR" &amp; (ROW(65:65) - ROW($14:$14)) &amp; " ≤ EY) then (IRA0) else (IRP0)"</f>
        <v>IRM51 = if (YR51 ≤ EY) then (IRA0) else (IRP0)</v>
      </c>
      <c r="L65" s="20" t="str" cm="1">
        <f t="array" ref="L65">"IRI" &amp; (ROW(65:65) - ROW($14:$14)) &amp; " = IRM" &amp; (ROW(65:65) - ROW($14:$14)) &amp; " * C" &amp; (ROW(65:65) - ROW($14:$14))</f>
        <v>IRI51 = IRM51 * C51</v>
      </c>
      <c r="M65" s="20" t="str" cm="1">
        <f t="array" ref="M65" xml:space="preserve"> "IRC" &amp; (ROW(65:65) - ROW($14:$14)) &amp; " = ∑IRIx; x: {0, …, MY" &amp; (ROW(65:65) - ROW($14:$14)) &amp; "}"</f>
        <v>IRC51 = ∑IRIx; x: {0, …, MY51}</v>
      </c>
      <c r="N65" s="20" t="str" cm="1">
        <f t="array" ref="N65">"ERM" &amp; (ROW(65:65) - ROW($14:$14)) &amp; " = if (YR" &amp; (ROW(65:65) - ROW($14:$14)) &amp; " ≤ EY) then (ERA0) else (ERP0)"</f>
        <v>ERM51 = if (YR51 ≤ EY) then (ERA0) else (ERP0)</v>
      </c>
      <c r="O65" s="20" t="str" cm="1">
        <f t="array" ref="O65">"ERI" &amp; (ROW(65:65) - ROW($14:$14)) &amp; " = ERM" &amp; (ROW(65:65) - ROW($14:$14)) &amp; " * C" &amp; (ROW(65:65) - ROW($14:$14))</f>
        <v>ERI51 = ERM51 * C51</v>
      </c>
      <c r="P65" s="20" t="str" cm="1">
        <f t="array" ref="P65" xml:space="preserve"> "ERU" &amp; (ROW(65:65) - ROW($14:$14)) &amp; " = ∑ERIx; x: {0, …, MY" &amp; (ROW(65:65) - ROW($14:$14)) &amp; "}"</f>
        <v>ERU51 = ∑ERIx; x: {0, …, MY51}</v>
      </c>
      <c r="Q65" s="20" t="str" cm="1">
        <f t="array" ref="Q65">"PRM" &amp; (ROW(65:65) - ROW($14:$14)) &amp; " = if (YR" &amp; (ROW(65:65) - ROW($14:$14)) &amp; " ≤ EY) then (PRA0) else (PRP0)"</f>
        <v>PRM51 = if (YR51 ≤ EY) then (PRA0) else (PRP0)</v>
      </c>
      <c r="R65" s="20" t="str" cm="1">
        <f t="array" ref="R65">"PRI" &amp; (ROW(65:65) - ROW($14:$14)) &amp; " = PRM" &amp; (ROW(65:65) - ROW($14:$14)) &amp; " * C" &amp; (ROW(65:65) - ROW($14:$14))</f>
        <v>PRI51 = PRM51 * C51</v>
      </c>
      <c r="S65" s="20" t="str" cm="1">
        <f t="array" ref="S65" xml:space="preserve"> "PRU" &amp; (ROW(65:65) - ROW($14:$14)) &amp; " = ∑PRIx; x: {0, …, MY" &amp; (ROW(65:65) - ROW($14:$14)) &amp; "}"</f>
        <v>PRU51 = ∑PRIx; x: {0, …, MY51}</v>
      </c>
      <c r="T65" s="20" t="str" cm="1">
        <f t="array" ref="T65">"ORM" &amp; (ROW(65:65) - ROW($14:$14)) &amp; " = if (YR" &amp; (ROW(65:65) - ROW($14:$14)) &amp; " ≤ EY) then (ORA0) else (ORP0)"</f>
        <v>ORM51 = if (YR51 ≤ EY) then (ORA0) else (ORP0)</v>
      </c>
      <c r="U65" s="20" t="str" cm="1">
        <f t="array" ref="U65">"ORI" &amp; (ROW(65:65) - ROW($14:$14)) &amp; " = ORM" &amp; (ROW(65:65) - ROW($14:$14)) &amp; " * C" &amp; (ROW(65:65) - ROW($14:$14))</f>
        <v>ORI51 = ORM51 * C51</v>
      </c>
      <c r="V65" s="20" t="str" cm="1">
        <f t="array" ref="V65" xml:space="preserve"> "ORC" &amp; (ROW(65:65) - ROW($14:$14)) &amp; " = ∑ORIx; x: {0, …, MY" &amp; (ROW(65:65) - ROW($14:$14)) &amp; "}"</f>
        <v>ORC51 = ∑ORIx; x: {0, …, MY51}</v>
      </c>
      <c r="AA65" s="20">
        <v>2079</v>
      </c>
      <c r="AB65" s="20">
        <v>51</v>
      </c>
      <c r="AC65" s="30">
        <v>1.399</v>
      </c>
      <c r="AD65" s="30">
        <f t="shared" si="0"/>
        <v>1.399</v>
      </c>
      <c r="AE65" s="31">
        <f t="shared" si="1"/>
        <v>0.125</v>
      </c>
      <c r="AF65" s="31">
        <f t="shared" si="2"/>
        <v>0.174875</v>
      </c>
      <c r="AG65" s="31">
        <f>SUM(AF$14:AF65)</f>
        <v>9.3653749999999985</v>
      </c>
      <c r="AH65" s="31">
        <f t="shared" si="3"/>
        <v>0.02</v>
      </c>
      <c r="AI65" s="31">
        <f t="shared" si="4"/>
        <v>2.7980000000000001E-2</v>
      </c>
      <c r="AJ65" s="31">
        <f>SUM(AI$14:AI65)</f>
        <v>1.2174799999999999</v>
      </c>
      <c r="AK65" s="31">
        <f t="shared" si="5"/>
        <v>0</v>
      </c>
      <c r="AL65" s="31">
        <f t="shared" si="6"/>
        <v>0</v>
      </c>
      <c r="AM65" s="31">
        <f>SUM(AL$14:AL65)</f>
        <v>0.14049</v>
      </c>
      <c r="AN65" s="31">
        <f t="shared" si="7"/>
        <v>0.02</v>
      </c>
      <c r="AO65" s="31">
        <f t="shared" si="8"/>
        <v>2.7980000000000001E-2</v>
      </c>
      <c r="AP65" s="31">
        <f>SUM(AO$14:AO65)</f>
        <v>1.3579699999999999</v>
      </c>
      <c r="AU65" s="20">
        <v>2079</v>
      </c>
      <c r="AV65" s="20">
        <v>51</v>
      </c>
      <c r="AW65" s="30">
        <v>1.399</v>
      </c>
      <c r="AX65" s="30">
        <f t="shared" si="9"/>
        <v>1.399</v>
      </c>
      <c r="AY65" s="31">
        <f t="shared" si="10"/>
        <v>0.25</v>
      </c>
      <c r="AZ65" s="31">
        <f t="shared" si="11"/>
        <v>0.34975000000000001</v>
      </c>
      <c r="BA65" s="31">
        <f>SUM(AZ$14:AZ65)</f>
        <v>16.968499999999995</v>
      </c>
      <c r="BB65" s="31">
        <f t="shared" si="12"/>
        <v>3.78</v>
      </c>
      <c r="BC65" s="31">
        <f t="shared" si="13"/>
        <v>5.2882199999999999</v>
      </c>
      <c r="BD65" s="31">
        <f>SUM(BC$14:BC65)</f>
        <v>230.10371999999998</v>
      </c>
      <c r="BE65" s="31">
        <f t="shared" si="14"/>
        <v>0</v>
      </c>
      <c r="BF65" s="31">
        <f t="shared" si="15"/>
        <v>0</v>
      </c>
      <c r="BG65" s="31">
        <f>SUM(BF$14:BF65)</f>
        <v>2.82</v>
      </c>
      <c r="BH65" s="31">
        <f t="shared" si="16"/>
        <v>3.78</v>
      </c>
      <c r="BI65" s="31">
        <f t="shared" si="17"/>
        <v>5.2882199999999999</v>
      </c>
      <c r="BJ65" s="31">
        <f>SUM(BI$14:BI65)</f>
        <v>232.92371999999997</v>
      </c>
      <c r="BO65" s="20">
        <v>2079</v>
      </c>
      <c r="BP65" s="20">
        <v>51</v>
      </c>
      <c r="BQ65" s="30">
        <v>1.399</v>
      </c>
      <c r="BR65" s="30">
        <f t="shared" si="18"/>
        <v>1.399</v>
      </c>
      <c r="BS65" s="31">
        <f t="shared" si="19"/>
        <v>0.5</v>
      </c>
      <c r="BT65" s="31">
        <f t="shared" si="20"/>
        <v>0.69950000000000001</v>
      </c>
      <c r="BU65" s="31">
        <f>SUM(BT$14:BT65)</f>
        <v>30.436999999999998</v>
      </c>
      <c r="BV65" s="31">
        <f t="shared" si="21"/>
        <v>16.079999999999998</v>
      </c>
      <c r="BW65" s="31">
        <f t="shared" si="22"/>
        <v>22.495919999999998</v>
      </c>
      <c r="BX65" s="31">
        <f>SUM(BW$14:BW65)</f>
        <v>978.85391999999968</v>
      </c>
      <c r="BY65" s="31">
        <f t="shared" si="23"/>
        <v>0</v>
      </c>
      <c r="BZ65" s="31">
        <f t="shared" si="24"/>
        <v>0</v>
      </c>
      <c r="CA65" s="31">
        <f>SUM(BZ$14:BZ65)</f>
        <v>0</v>
      </c>
      <c r="CB65" s="31">
        <f t="shared" si="25"/>
        <v>16.079999999999998</v>
      </c>
      <c r="CC65" s="31">
        <f t="shared" si="26"/>
        <v>22.495919999999998</v>
      </c>
      <c r="CD65" s="31">
        <f>SUM(CC$14:CC65)</f>
        <v>978.85391999999968</v>
      </c>
    </row>
    <row r="66" spans="2:82" x14ac:dyDescent="0.25">
      <c r="B66" s="56"/>
      <c r="G66" s="20" t="str" cm="1">
        <f t="array" ref="G66">"YR" &amp; (ROW(66:66) - ROW($14:$14)) &amp; " = " &amp; (2028 + (ROW(66:66) - ROW($14:$14)))</f>
        <v>YR52 = 2080</v>
      </c>
      <c r="H66" s="20" t="str" cm="1">
        <f t="array" ref="H66">"MY" &amp; (ROW(66:66) - ROW($14:$14)) &amp; " = " &amp; (ROW(66:66) - ROW($14:$14))</f>
        <v>MY52 = 52</v>
      </c>
      <c r="I66" s="20" t="str" cm="1">
        <f t="array" ref="I66">"CD" &amp; (ROW(66:66) - ROW($14:$14))</f>
        <v>CD52</v>
      </c>
      <c r="J66" s="20" t="str" cm="1">
        <f t="array" ref="J66">"CN" &amp; (ROW(66:66) - ROW($14:$14)) &amp; " = CD" &amp; (ROW(66:66) - ROW($14:$14)) &amp; " / CD0" &amp; IF(ROW(66:66) - ROW($14:$14) = 0, " = 1", "")</f>
        <v>CN52 = CD52 / CD0</v>
      </c>
      <c r="K66" s="20" t="str" cm="1">
        <f t="array" ref="K66">"IRM" &amp; (ROW(66:66) - ROW($14:$14)) &amp; " = if (YR" &amp; (ROW(66:66) - ROW($14:$14)) &amp; " ≤ EY) then (IRA0) else (IRP0)"</f>
        <v>IRM52 = if (YR52 ≤ EY) then (IRA0) else (IRP0)</v>
      </c>
      <c r="L66" s="20" t="str" cm="1">
        <f t="array" ref="L66">"IRI" &amp; (ROW(66:66) - ROW($14:$14)) &amp; " = IRM" &amp; (ROW(66:66) - ROW($14:$14)) &amp; " * C" &amp; (ROW(66:66) - ROW($14:$14))</f>
        <v>IRI52 = IRM52 * C52</v>
      </c>
      <c r="M66" s="20" t="str" cm="1">
        <f t="array" ref="M66" xml:space="preserve"> "IRC" &amp; (ROW(66:66) - ROW($14:$14)) &amp; " = ∑IRIx; x: {0, …, MY" &amp; (ROW(66:66) - ROW($14:$14)) &amp; "}"</f>
        <v>IRC52 = ∑IRIx; x: {0, …, MY52}</v>
      </c>
      <c r="N66" s="20" t="str" cm="1">
        <f t="array" ref="N66">"ERM" &amp; (ROW(66:66) - ROW($14:$14)) &amp; " = if (YR" &amp; (ROW(66:66) - ROW($14:$14)) &amp; " ≤ EY) then (ERA0) else (ERP0)"</f>
        <v>ERM52 = if (YR52 ≤ EY) then (ERA0) else (ERP0)</v>
      </c>
      <c r="O66" s="20" t="str" cm="1">
        <f t="array" ref="O66">"ERI" &amp; (ROW(66:66) - ROW($14:$14)) &amp; " = ERM" &amp; (ROW(66:66) - ROW($14:$14)) &amp; " * C" &amp; (ROW(66:66) - ROW($14:$14))</f>
        <v>ERI52 = ERM52 * C52</v>
      </c>
      <c r="P66" s="20" t="str" cm="1">
        <f t="array" ref="P66" xml:space="preserve"> "ERU" &amp; (ROW(66:66) - ROW($14:$14)) &amp; " = ∑ERIx; x: {0, …, MY" &amp; (ROW(66:66) - ROW($14:$14)) &amp; "}"</f>
        <v>ERU52 = ∑ERIx; x: {0, …, MY52}</v>
      </c>
      <c r="Q66" s="20" t="str" cm="1">
        <f t="array" ref="Q66">"PRM" &amp; (ROW(66:66) - ROW($14:$14)) &amp; " = if (YR" &amp; (ROW(66:66) - ROW($14:$14)) &amp; " ≤ EY) then (PRA0) else (PRP0)"</f>
        <v>PRM52 = if (YR52 ≤ EY) then (PRA0) else (PRP0)</v>
      </c>
      <c r="R66" s="20" t="str" cm="1">
        <f t="array" ref="R66">"PRI" &amp; (ROW(66:66) - ROW($14:$14)) &amp; " = PRM" &amp; (ROW(66:66) - ROW($14:$14)) &amp; " * C" &amp; (ROW(66:66) - ROW($14:$14))</f>
        <v>PRI52 = PRM52 * C52</v>
      </c>
      <c r="S66" s="20" t="str" cm="1">
        <f t="array" ref="S66" xml:space="preserve"> "PRU" &amp; (ROW(66:66) - ROW($14:$14)) &amp; " = ∑PRIx; x: {0, …, MY" &amp; (ROW(66:66) - ROW($14:$14)) &amp; "}"</f>
        <v>PRU52 = ∑PRIx; x: {0, …, MY52}</v>
      </c>
      <c r="T66" s="20" t="str" cm="1">
        <f t="array" ref="T66">"ORM" &amp; (ROW(66:66) - ROW($14:$14)) &amp; " = if (YR" &amp; (ROW(66:66) - ROW($14:$14)) &amp; " ≤ EY) then (ORA0) else (ORP0)"</f>
        <v>ORM52 = if (YR52 ≤ EY) then (ORA0) else (ORP0)</v>
      </c>
      <c r="U66" s="20" t="str" cm="1">
        <f t="array" ref="U66">"ORI" &amp; (ROW(66:66) - ROW($14:$14)) &amp; " = ORM" &amp; (ROW(66:66) - ROW($14:$14)) &amp; " * C" &amp; (ROW(66:66) - ROW($14:$14))</f>
        <v>ORI52 = ORM52 * C52</v>
      </c>
      <c r="V66" s="20" t="str" cm="1">
        <f t="array" ref="V66" xml:space="preserve"> "ORC" &amp; (ROW(66:66) - ROW($14:$14)) &amp; " = ∑ORIx; x: {0, …, MY" &amp; (ROW(66:66) - ROW($14:$14)) &amp; "}"</f>
        <v>ORC52 = ∑ORIx; x: {0, …, MY52}</v>
      </c>
      <c r="AA66" s="20">
        <v>2080</v>
      </c>
      <c r="AB66" s="20">
        <v>52</v>
      </c>
      <c r="AC66" s="30">
        <v>1.41</v>
      </c>
      <c r="AD66" s="30">
        <f t="shared" si="0"/>
        <v>1.41</v>
      </c>
      <c r="AE66" s="31">
        <f t="shared" si="1"/>
        <v>0.125</v>
      </c>
      <c r="AF66" s="31">
        <f t="shared" si="2"/>
        <v>0.17624999999999999</v>
      </c>
      <c r="AG66" s="31">
        <f>SUM(AF$14:AF66)</f>
        <v>9.541624999999998</v>
      </c>
      <c r="AH66" s="31">
        <f t="shared" si="3"/>
        <v>0.02</v>
      </c>
      <c r="AI66" s="31">
        <f t="shared" si="4"/>
        <v>2.8199999999999999E-2</v>
      </c>
      <c r="AJ66" s="31">
        <f>SUM(AI$14:AI66)</f>
        <v>1.2456799999999999</v>
      </c>
      <c r="AK66" s="31">
        <f t="shared" si="5"/>
        <v>0</v>
      </c>
      <c r="AL66" s="31">
        <f t="shared" si="6"/>
        <v>0</v>
      </c>
      <c r="AM66" s="31">
        <f>SUM(AL$14:AL66)</f>
        <v>0.14049</v>
      </c>
      <c r="AN66" s="31">
        <f t="shared" si="7"/>
        <v>0.02</v>
      </c>
      <c r="AO66" s="31">
        <f t="shared" si="8"/>
        <v>2.8199999999999999E-2</v>
      </c>
      <c r="AP66" s="31">
        <f>SUM(AO$14:AO66)</f>
        <v>1.3861699999999999</v>
      </c>
      <c r="AU66" s="20">
        <v>2080</v>
      </c>
      <c r="AV66" s="20">
        <v>52</v>
      </c>
      <c r="AW66" s="30">
        <v>1.41</v>
      </c>
      <c r="AX66" s="30">
        <f t="shared" si="9"/>
        <v>1.41</v>
      </c>
      <c r="AY66" s="31">
        <f t="shared" si="10"/>
        <v>0.25</v>
      </c>
      <c r="AZ66" s="31">
        <f t="shared" si="11"/>
        <v>0.35249999999999998</v>
      </c>
      <c r="BA66" s="31">
        <f>SUM(AZ$14:AZ66)</f>
        <v>17.320999999999994</v>
      </c>
      <c r="BB66" s="31">
        <f t="shared" si="12"/>
        <v>3.78</v>
      </c>
      <c r="BC66" s="31">
        <f t="shared" si="13"/>
        <v>5.3297999999999996</v>
      </c>
      <c r="BD66" s="31">
        <f>SUM(BC$14:BC66)</f>
        <v>235.43351999999999</v>
      </c>
      <c r="BE66" s="31">
        <f t="shared" si="14"/>
        <v>0</v>
      </c>
      <c r="BF66" s="31">
        <f t="shared" si="15"/>
        <v>0</v>
      </c>
      <c r="BG66" s="31">
        <f>SUM(BF$14:BF66)</f>
        <v>2.82</v>
      </c>
      <c r="BH66" s="31">
        <f t="shared" si="16"/>
        <v>3.78</v>
      </c>
      <c r="BI66" s="31">
        <f t="shared" si="17"/>
        <v>5.3297999999999996</v>
      </c>
      <c r="BJ66" s="31">
        <f>SUM(BI$14:BI66)</f>
        <v>238.25351999999998</v>
      </c>
      <c r="BO66" s="20">
        <v>2080</v>
      </c>
      <c r="BP66" s="20">
        <v>52</v>
      </c>
      <c r="BQ66" s="30">
        <v>1.41</v>
      </c>
      <c r="BR66" s="30">
        <f t="shared" si="18"/>
        <v>1.41</v>
      </c>
      <c r="BS66" s="31">
        <f t="shared" si="19"/>
        <v>0.5</v>
      </c>
      <c r="BT66" s="31">
        <f t="shared" si="20"/>
        <v>0.70499999999999996</v>
      </c>
      <c r="BU66" s="31">
        <f>SUM(BT$14:BT66)</f>
        <v>31.141999999999996</v>
      </c>
      <c r="BV66" s="31">
        <f t="shared" si="21"/>
        <v>16.079999999999998</v>
      </c>
      <c r="BW66" s="31">
        <f t="shared" si="22"/>
        <v>22.672799999999995</v>
      </c>
      <c r="BX66" s="31">
        <f>SUM(BW$14:BW66)</f>
        <v>1001.5267199999996</v>
      </c>
      <c r="BY66" s="31">
        <f t="shared" si="23"/>
        <v>0</v>
      </c>
      <c r="BZ66" s="31">
        <f t="shared" si="24"/>
        <v>0</v>
      </c>
      <c r="CA66" s="31">
        <f>SUM(BZ$14:BZ66)</f>
        <v>0</v>
      </c>
      <c r="CB66" s="31">
        <f t="shared" si="25"/>
        <v>16.079999999999998</v>
      </c>
      <c r="CC66" s="31">
        <f t="shared" si="26"/>
        <v>22.672799999999995</v>
      </c>
      <c r="CD66" s="31">
        <f>SUM(CC$14:CC66)</f>
        <v>1001.5267199999996</v>
      </c>
    </row>
    <row r="67" spans="2:82" x14ac:dyDescent="0.25">
      <c r="B67" s="56"/>
      <c r="G67" s="20" t="str" cm="1">
        <f t="array" ref="G67">"YR" &amp; (ROW(67:67) - ROW($14:$14)) &amp; " = " &amp; (2028 + (ROW(67:67) - ROW($14:$14)))</f>
        <v>YR53 = 2081</v>
      </c>
      <c r="H67" s="20" t="str" cm="1">
        <f t="array" ref="H67">"MY" &amp; (ROW(67:67) - ROW($14:$14)) &amp; " = " &amp; (ROW(67:67) - ROW($14:$14))</f>
        <v>MY53 = 53</v>
      </c>
      <c r="I67" s="20" t="str" cm="1">
        <f t="array" ref="I67">"CD" &amp; (ROW(67:67) - ROW($14:$14))</f>
        <v>CD53</v>
      </c>
      <c r="J67" s="20" t="str" cm="1">
        <f t="array" ref="J67">"CN" &amp; (ROW(67:67) - ROW($14:$14)) &amp; " = CD" &amp; (ROW(67:67) - ROW($14:$14)) &amp; " / CD0" &amp; IF(ROW(67:67) - ROW($14:$14) = 0, " = 1", "")</f>
        <v>CN53 = CD53 / CD0</v>
      </c>
      <c r="K67" s="20" t="str" cm="1">
        <f t="array" ref="K67">"IRM" &amp; (ROW(67:67) - ROW($14:$14)) &amp; " = if (YR" &amp; (ROW(67:67) - ROW($14:$14)) &amp; " ≤ EY) then (IRA0) else (IRP0)"</f>
        <v>IRM53 = if (YR53 ≤ EY) then (IRA0) else (IRP0)</v>
      </c>
      <c r="L67" s="20" t="str" cm="1">
        <f t="array" ref="L67">"IRI" &amp; (ROW(67:67) - ROW($14:$14)) &amp; " = IRM" &amp; (ROW(67:67) - ROW($14:$14)) &amp; " * C" &amp; (ROW(67:67) - ROW($14:$14))</f>
        <v>IRI53 = IRM53 * C53</v>
      </c>
      <c r="M67" s="20" t="str" cm="1">
        <f t="array" ref="M67" xml:space="preserve"> "IRC" &amp; (ROW(67:67) - ROW($14:$14)) &amp; " = ∑IRIx; x: {0, …, MY" &amp; (ROW(67:67) - ROW($14:$14)) &amp; "}"</f>
        <v>IRC53 = ∑IRIx; x: {0, …, MY53}</v>
      </c>
      <c r="N67" s="20" t="str" cm="1">
        <f t="array" ref="N67">"ERM" &amp; (ROW(67:67) - ROW($14:$14)) &amp; " = if (YR" &amp; (ROW(67:67) - ROW($14:$14)) &amp; " ≤ EY) then (ERA0) else (ERP0)"</f>
        <v>ERM53 = if (YR53 ≤ EY) then (ERA0) else (ERP0)</v>
      </c>
      <c r="O67" s="20" t="str" cm="1">
        <f t="array" ref="O67">"ERI" &amp; (ROW(67:67) - ROW($14:$14)) &amp; " = ERM" &amp; (ROW(67:67) - ROW($14:$14)) &amp; " * C" &amp; (ROW(67:67) - ROW($14:$14))</f>
        <v>ERI53 = ERM53 * C53</v>
      </c>
      <c r="P67" s="20" t="str" cm="1">
        <f t="array" ref="P67" xml:space="preserve"> "ERU" &amp; (ROW(67:67) - ROW($14:$14)) &amp; " = ∑ERIx; x: {0, …, MY" &amp; (ROW(67:67) - ROW($14:$14)) &amp; "}"</f>
        <v>ERU53 = ∑ERIx; x: {0, …, MY53}</v>
      </c>
      <c r="Q67" s="20" t="str" cm="1">
        <f t="array" ref="Q67">"PRM" &amp; (ROW(67:67) - ROW($14:$14)) &amp; " = if (YR" &amp; (ROW(67:67) - ROW($14:$14)) &amp; " ≤ EY) then (PRA0) else (PRP0)"</f>
        <v>PRM53 = if (YR53 ≤ EY) then (PRA0) else (PRP0)</v>
      </c>
      <c r="R67" s="20" t="str" cm="1">
        <f t="array" ref="R67">"PRI" &amp; (ROW(67:67) - ROW($14:$14)) &amp; " = PRM" &amp; (ROW(67:67) - ROW($14:$14)) &amp; " * C" &amp; (ROW(67:67) - ROW($14:$14))</f>
        <v>PRI53 = PRM53 * C53</v>
      </c>
      <c r="S67" s="20" t="str" cm="1">
        <f t="array" ref="S67" xml:space="preserve"> "PRU" &amp; (ROW(67:67) - ROW($14:$14)) &amp; " = ∑PRIx; x: {0, …, MY" &amp; (ROW(67:67) - ROW($14:$14)) &amp; "}"</f>
        <v>PRU53 = ∑PRIx; x: {0, …, MY53}</v>
      </c>
      <c r="T67" s="20" t="str" cm="1">
        <f t="array" ref="T67">"ORM" &amp; (ROW(67:67) - ROW($14:$14)) &amp; " = if (YR" &amp; (ROW(67:67) - ROW($14:$14)) &amp; " ≤ EY) then (ORA0) else (ORP0)"</f>
        <v>ORM53 = if (YR53 ≤ EY) then (ORA0) else (ORP0)</v>
      </c>
      <c r="U67" s="20" t="str" cm="1">
        <f t="array" ref="U67">"ORI" &amp; (ROW(67:67) - ROW($14:$14)) &amp; " = ORM" &amp; (ROW(67:67) - ROW($14:$14)) &amp; " * C" &amp; (ROW(67:67) - ROW($14:$14))</f>
        <v>ORI53 = ORM53 * C53</v>
      </c>
      <c r="V67" s="20" t="str" cm="1">
        <f t="array" ref="V67" xml:space="preserve"> "ORC" &amp; (ROW(67:67) - ROW($14:$14)) &amp; " = ∑ORIx; x: {0, …, MY" &amp; (ROW(67:67) - ROW($14:$14)) &amp; "}"</f>
        <v>ORC53 = ∑ORIx; x: {0, …, MY53}</v>
      </c>
      <c r="AA67" s="20">
        <v>2081</v>
      </c>
      <c r="AB67" s="20">
        <v>53</v>
      </c>
      <c r="AC67" s="30">
        <v>1.42</v>
      </c>
      <c r="AD67" s="30">
        <f t="shared" si="0"/>
        <v>1.42</v>
      </c>
      <c r="AE67" s="31">
        <f t="shared" si="1"/>
        <v>0.125</v>
      </c>
      <c r="AF67" s="31">
        <f t="shared" si="2"/>
        <v>0.17749999999999999</v>
      </c>
      <c r="AG67" s="31">
        <f>SUM(AF$14:AF67)</f>
        <v>9.7191249999999982</v>
      </c>
      <c r="AH67" s="31">
        <f t="shared" si="3"/>
        <v>0.02</v>
      </c>
      <c r="AI67" s="31">
        <f t="shared" si="4"/>
        <v>2.8399999999999998E-2</v>
      </c>
      <c r="AJ67" s="31">
        <f>SUM(AI$14:AI67)</f>
        <v>1.2740799999999999</v>
      </c>
      <c r="AK67" s="31">
        <f t="shared" si="5"/>
        <v>0</v>
      </c>
      <c r="AL67" s="31">
        <f t="shared" si="6"/>
        <v>0</v>
      </c>
      <c r="AM67" s="31">
        <f>SUM(AL$14:AL67)</f>
        <v>0.14049</v>
      </c>
      <c r="AN67" s="31">
        <f t="shared" si="7"/>
        <v>0.02</v>
      </c>
      <c r="AO67" s="31">
        <f t="shared" si="8"/>
        <v>2.8399999999999998E-2</v>
      </c>
      <c r="AP67" s="31">
        <f>SUM(AO$14:AO67)</f>
        <v>1.4145699999999999</v>
      </c>
      <c r="AU67" s="20">
        <v>2081</v>
      </c>
      <c r="AV67" s="20">
        <v>53</v>
      </c>
      <c r="AW67" s="30">
        <v>1.42</v>
      </c>
      <c r="AX67" s="30">
        <f t="shared" si="9"/>
        <v>1.42</v>
      </c>
      <c r="AY67" s="31">
        <f t="shared" si="10"/>
        <v>0.25</v>
      </c>
      <c r="AZ67" s="31">
        <f t="shared" si="11"/>
        <v>0.35499999999999998</v>
      </c>
      <c r="BA67" s="31">
        <f>SUM(AZ$14:AZ67)</f>
        <v>17.675999999999995</v>
      </c>
      <c r="BB67" s="31">
        <f t="shared" si="12"/>
        <v>3.78</v>
      </c>
      <c r="BC67" s="31">
        <f t="shared" si="13"/>
        <v>5.3675999999999995</v>
      </c>
      <c r="BD67" s="31">
        <f>SUM(BC$14:BC67)</f>
        <v>240.80112</v>
      </c>
      <c r="BE67" s="31">
        <f t="shared" si="14"/>
        <v>0</v>
      </c>
      <c r="BF67" s="31">
        <f t="shared" si="15"/>
        <v>0</v>
      </c>
      <c r="BG67" s="31">
        <f>SUM(BF$14:BF67)</f>
        <v>2.82</v>
      </c>
      <c r="BH67" s="31">
        <f t="shared" si="16"/>
        <v>3.78</v>
      </c>
      <c r="BI67" s="31">
        <f t="shared" si="17"/>
        <v>5.3675999999999995</v>
      </c>
      <c r="BJ67" s="31">
        <f>SUM(BI$14:BI67)</f>
        <v>243.62111999999999</v>
      </c>
      <c r="BO67" s="20">
        <v>2081</v>
      </c>
      <c r="BP67" s="20">
        <v>53</v>
      </c>
      <c r="BQ67" s="30">
        <v>1.42</v>
      </c>
      <c r="BR67" s="30">
        <f t="shared" si="18"/>
        <v>1.42</v>
      </c>
      <c r="BS67" s="31">
        <f t="shared" si="19"/>
        <v>0.5</v>
      </c>
      <c r="BT67" s="31">
        <f t="shared" si="20"/>
        <v>0.71</v>
      </c>
      <c r="BU67" s="31">
        <f>SUM(BT$14:BT67)</f>
        <v>31.851999999999997</v>
      </c>
      <c r="BV67" s="31">
        <f t="shared" si="21"/>
        <v>16.079999999999998</v>
      </c>
      <c r="BW67" s="31">
        <f t="shared" si="22"/>
        <v>22.833599999999997</v>
      </c>
      <c r="BX67" s="31">
        <f>SUM(BW$14:BW67)</f>
        <v>1024.3603199999995</v>
      </c>
      <c r="BY67" s="31">
        <f t="shared" si="23"/>
        <v>0</v>
      </c>
      <c r="BZ67" s="31">
        <f t="shared" si="24"/>
        <v>0</v>
      </c>
      <c r="CA67" s="31">
        <f>SUM(BZ$14:BZ67)</f>
        <v>0</v>
      </c>
      <c r="CB67" s="31">
        <f t="shared" si="25"/>
        <v>16.079999999999998</v>
      </c>
      <c r="CC67" s="31">
        <f t="shared" si="26"/>
        <v>22.833599999999997</v>
      </c>
      <c r="CD67" s="31">
        <f>SUM(CC$14:CC67)</f>
        <v>1024.3603199999995</v>
      </c>
    </row>
    <row r="68" spans="2:82" x14ac:dyDescent="0.25">
      <c r="B68" s="56"/>
      <c r="G68" s="20" t="str" cm="1">
        <f t="array" ref="G68">"YR" &amp; (ROW(68:68) - ROW($14:$14)) &amp; " = " &amp; (2028 + (ROW(68:68) - ROW($14:$14)))</f>
        <v>YR54 = 2082</v>
      </c>
      <c r="H68" s="20" t="str" cm="1">
        <f t="array" ref="H68">"MY" &amp; (ROW(68:68) - ROW($14:$14)) &amp; " = " &amp; (ROW(68:68) - ROW($14:$14))</f>
        <v>MY54 = 54</v>
      </c>
      <c r="I68" s="20" t="str" cm="1">
        <f t="array" ref="I68">"CD" &amp; (ROW(68:68) - ROW($14:$14))</f>
        <v>CD54</v>
      </c>
      <c r="J68" s="20" t="str" cm="1">
        <f t="array" ref="J68">"CN" &amp; (ROW(68:68) - ROW($14:$14)) &amp; " = CD" &amp; (ROW(68:68) - ROW($14:$14)) &amp; " / CD0" &amp; IF(ROW(68:68) - ROW($14:$14) = 0, " = 1", "")</f>
        <v>CN54 = CD54 / CD0</v>
      </c>
      <c r="K68" s="20" t="str" cm="1">
        <f t="array" ref="K68">"IRM" &amp; (ROW(68:68) - ROW($14:$14)) &amp; " = if (YR" &amp; (ROW(68:68) - ROW($14:$14)) &amp; " ≤ EY) then (IRA0) else (IRP0)"</f>
        <v>IRM54 = if (YR54 ≤ EY) then (IRA0) else (IRP0)</v>
      </c>
      <c r="L68" s="20" t="str" cm="1">
        <f t="array" ref="L68">"IRI" &amp; (ROW(68:68) - ROW($14:$14)) &amp; " = IRM" &amp; (ROW(68:68) - ROW($14:$14)) &amp; " * C" &amp; (ROW(68:68) - ROW($14:$14))</f>
        <v>IRI54 = IRM54 * C54</v>
      </c>
      <c r="M68" s="20" t="str" cm="1">
        <f t="array" ref="M68" xml:space="preserve"> "IRC" &amp; (ROW(68:68) - ROW($14:$14)) &amp; " = ∑IRIx; x: {0, …, MY" &amp; (ROW(68:68) - ROW($14:$14)) &amp; "}"</f>
        <v>IRC54 = ∑IRIx; x: {0, …, MY54}</v>
      </c>
      <c r="N68" s="20" t="str" cm="1">
        <f t="array" ref="N68">"ERM" &amp; (ROW(68:68) - ROW($14:$14)) &amp; " = if (YR" &amp; (ROW(68:68) - ROW($14:$14)) &amp; " ≤ EY) then (ERA0) else (ERP0)"</f>
        <v>ERM54 = if (YR54 ≤ EY) then (ERA0) else (ERP0)</v>
      </c>
      <c r="O68" s="20" t="str" cm="1">
        <f t="array" ref="O68">"ERI" &amp; (ROW(68:68) - ROW($14:$14)) &amp; " = ERM" &amp; (ROW(68:68) - ROW($14:$14)) &amp; " * C" &amp; (ROW(68:68) - ROW($14:$14))</f>
        <v>ERI54 = ERM54 * C54</v>
      </c>
      <c r="P68" s="20" t="str" cm="1">
        <f t="array" ref="P68" xml:space="preserve"> "ERU" &amp; (ROW(68:68) - ROW($14:$14)) &amp; " = ∑ERIx; x: {0, …, MY" &amp; (ROW(68:68) - ROW($14:$14)) &amp; "}"</f>
        <v>ERU54 = ∑ERIx; x: {0, …, MY54}</v>
      </c>
      <c r="Q68" s="20" t="str" cm="1">
        <f t="array" ref="Q68">"PRM" &amp; (ROW(68:68) - ROW($14:$14)) &amp; " = if (YR" &amp; (ROW(68:68) - ROW($14:$14)) &amp; " ≤ EY) then (PRA0) else (PRP0)"</f>
        <v>PRM54 = if (YR54 ≤ EY) then (PRA0) else (PRP0)</v>
      </c>
      <c r="R68" s="20" t="str" cm="1">
        <f t="array" ref="R68">"PRI" &amp; (ROW(68:68) - ROW($14:$14)) &amp; " = PRM" &amp; (ROW(68:68) - ROW($14:$14)) &amp; " * C" &amp; (ROW(68:68) - ROW($14:$14))</f>
        <v>PRI54 = PRM54 * C54</v>
      </c>
      <c r="S68" s="20" t="str" cm="1">
        <f t="array" ref="S68" xml:space="preserve"> "PRU" &amp; (ROW(68:68) - ROW($14:$14)) &amp; " = ∑PRIx; x: {0, …, MY" &amp; (ROW(68:68) - ROW($14:$14)) &amp; "}"</f>
        <v>PRU54 = ∑PRIx; x: {0, …, MY54}</v>
      </c>
      <c r="T68" s="20" t="str" cm="1">
        <f t="array" ref="T68">"ORM" &amp; (ROW(68:68) - ROW($14:$14)) &amp; " = if (YR" &amp; (ROW(68:68) - ROW($14:$14)) &amp; " ≤ EY) then (ORA0) else (ORP0)"</f>
        <v>ORM54 = if (YR54 ≤ EY) then (ORA0) else (ORP0)</v>
      </c>
      <c r="U68" s="20" t="str" cm="1">
        <f t="array" ref="U68">"ORI" &amp; (ROW(68:68) - ROW($14:$14)) &amp; " = ORM" &amp; (ROW(68:68) - ROW($14:$14)) &amp; " * C" &amp; (ROW(68:68) - ROW($14:$14))</f>
        <v>ORI54 = ORM54 * C54</v>
      </c>
      <c r="V68" s="20" t="str" cm="1">
        <f t="array" ref="V68" xml:space="preserve"> "ORC" &amp; (ROW(68:68) - ROW($14:$14)) &amp; " = ∑ORIx; x: {0, …, MY" &amp; (ROW(68:68) - ROW($14:$14)) &amp; "}"</f>
        <v>ORC54 = ∑ORIx; x: {0, …, MY54}</v>
      </c>
      <c r="AA68" s="20">
        <v>2082</v>
      </c>
      <c r="AB68" s="20">
        <v>54</v>
      </c>
      <c r="AC68" s="30">
        <v>1.431</v>
      </c>
      <c r="AD68" s="30">
        <f t="shared" si="0"/>
        <v>1.431</v>
      </c>
      <c r="AE68" s="31">
        <f t="shared" si="1"/>
        <v>0.125</v>
      </c>
      <c r="AF68" s="31">
        <f t="shared" si="2"/>
        <v>0.17887500000000001</v>
      </c>
      <c r="AG68" s="31">
        <f>SUM(AF$14:AF68)</f>
        <v>9.8979999999999979</v>
      </c>
      <c r="AH68" s="31">
        <f t="shared" si="3"/>
        <v>0.02</v>
      </c>
      <c r="AI68" s="31">
        <f t="shared" si="4"/>
        <v>2.8620000000000003E-2</v>
      </c>
      <c r="AJ68" s="31">
        <f>SUM(AI$14:AI68)</f>
        <v>1.3027</v>
      </c>
      <c r="AK68" s="31">
        <f t="shared" si="5"/>
        <v>0</v>
      </c>
      <c r="AL68" s="31">
        <f t="shared" si="6"/>
        <v>0</v>
      </c>
      <c r="AM68" s="31">
        <f>SUM(AL$14:AL68)</f>
        <v>0.14049</v>
      </c>
      <c r="AN68" s="31">
        <f t="shared" si="7"/>
        <v>0.02</v>
      </c>
      <c r="AO68" s="31">
        <f t="shared" si="8"/>
        <v>2.8620000000000003E-2</v>
      </c>
      <c r="AP68" s="31">
        <f>SUM(AO$14:AO68)</f>
        <v>1.44319</v>
      </c>
      <c r="AU68" s="20">
        <v>2082</v>
      </c>
      <c r="AV68" s="20">
        <v>54</v>
      </c>
      <c r="AW68" s="30">
        <v>1.431</v>
      </c>
      <c r="AX68" s="30">
        <f t="shared" si="9"/>
        <v>1.431</v>
      </c>
      <c r="AY68" s="31">
        <f t="shared" si="10"/>
        <v>0.25</v>
      </c>
      <c r="AZ68" s="31">
        <f t="shared" si="11"/>
        <v>0.35775000000000001</v>
      </c>
      <c r="BA68" s="31">
        <f>SUM(AZ$14:AZ68)</f>
        <v>18.033749999999994</v>
      </c>
      <c r="BB68" s="31">
        <f t="shared" si="12"/>
        <v>3.78</v>
      </c>
      <c r="BC68" s="31">
        <f t="shared" si="13"/>
        <v>5.4091800000000001</v>
      </c>
      <c r="BD68" s="31">
        <f>SUM(BC$14:BC68)</f>
        <v>246.21029999999999</v>
      </c>
      <c r="BE68" s="31">
        <f t="shared" si="14"/>
        <v>0</v>
      </c>
      <c r="BF68" s="31">
        <f t="shared" si="15"/>
        <v>0</v>
      </c>
      <c r="BG68" s="31">
        <f>SUM(BF$14:BF68)</f>
        <v>2.82</v>
      </c>
      <c r="BH68" s="31">
        <f t="shared" si="16"/>
        <v>3.78</v>
      </c>
      <c r="BI68" s="31">
        <f t="shared" si="17"/>
        <v>5.4091800000000001</v>
      </c>
      <c r="BJ68" s="31">
        <f>SUM(BI$14:BI68)</f>
        <v>249.03029999999998</v>
      </c>
      <c r="BO68" s="20">
        <v>2082</v>
      </c>
      <c r="BP68" s="20">
        <v>54</v>
      </c>
      <c r="BQ68" s="30">
        <v>1.431</v>
      </c>
      <c r="BR68" s="30">
        <f t="shared" si="18"/>
        <v>1.431</v>
      </c>
      <c r="BS68" s="31">
        <f t="shared" si="19"/>
        <v>0.5</v>
      </c>
      <c r="BT68" s="31">
        <f t="shared" si="20"/>
        <v>0.71550000000000002</v>
      </c>
      <c r="BU68" s="31">
        <f>SUM(BT$14:BT68)</f>
        <v>32.567499999999995</v>
      </c>
      <c r="BV68" s="31">
        <f t="shared" si="21"/>
        <v>16.079999999999998</v>
      </c>
      <c r="BW68" s="31">
        <f t="shared" si="22"/>
        <v>23.010479999999998</v>
      </c>
      <c r="BX68" s="31">
        <f>SUM(BW$14:BW68)</f>
        <v>1047.3707999999995</v>
      </c>
      <c r="BY68" s="31">
        <f t="shared" si="23"/>
        <v>0</v>
      </c>
      <c r="BZ68" s="31">
        <f t="shared" si="24"/>
        <v>0</v>
      </c>
      <c r="CA68" s="31">
        <f>SUM(BZ$14:BZ68)</f>
        <v>0</v>
      </c>
      <c r="CB68" s="31">
        <f t="shared" si="25"/>
        <v>16.079999999999998</v>
      </c>
      <c r="CC68" s="31">
        <f t="shared" si="26"/>
        <v>23.010479999999998</v>
      </c>
      <c r="CD68" s="31">
        <f>SUM(CC$14:CC68)</f>
        <v>1047.3707999999995</v>
      </c>
    </row>
    <row r="69" spans="2:82" x14ac:dyDescent="0.25">
      <c r="G69" s="20" t="str" cm="1">
        <f t="array" ref="G69">"YR" &amp; (ROW(69:69) - ROW($14:$14)) &amp; " = " &amp; (2028 + (ROW(69:69) - ROW($14:$14)))</f>
        <v>YR55 = 2083</v>
      </c>
      <c r="H69" s="20" t="str" cm="1">
        <f t="array" ref="H69">"MY" &amp; (ROW(69:69) - ROW($14:$14)) &amp; " = " &amp; (ROW(69:69) - ROW($14:$14))</f>
        <v>MY55 = 55</v>
      </c>
      <c r="I69" s="20" t="str" cm="1">
        <f t="array" ref="I69">"CD" &amp; (ROW(69:69) - ROW($14:$14))</f>
        <v>CD55</v>
      </c>
      <c r="J69" s="20" t="str" cm="1">
        <f t="array" ref="J69">"CN" &amp; (ROW(69:69) - ROW($14:$14)) &amp; " = CD" &amp; (ROW(69:69) - ROW($14:$14)) &amp; " / CD0" &amp; IF(ROW(69:69) - ROW($14:$14) = 0, " = 1", "")</f>
        <v>CN55 = CD55 / CD0</v>
      </c>
      <c r="K69" s="20" t="str" cm="1">
        <f t="array" ref="K69">"IRM" &amp; (ROW(69:69) - ROW($14:$14)) &amp; " = if (YR" &amp; (ROW(69:69) - ROW($14:$14)) &amp; " ≤ EY) then (IRA0) else (IRP0)"</f>
        <v>IRM55 = if (YR55 ≤ EY) then (IRA0) else (IRP0)</v>
      </c>
      <c r="L69" s="20" t="str" cm="1">
        <f t="array" ref="L69">"IRI" &amp; (ROW(69:69) - ROW($14:$14)) &amp; " = IRM" &amp; (ROW(69:69) - ROW($14:$14)) &amp; " * C" &amp; (ROW(69:69) - ROW($14:$14))</f>
        <v>IRI55 = IRM55 * C55</v>
      </c>
      <c r="M69" s="20" t="str" cm="1">
        <f t="array" ref="M69" xml:space="preserve"> "IRC" &amp; (ROW(69:69) - ROW($14:$14)) &amp; " = ∑IRIx; x: {0, …, MY" &amp; (ROW(69:69) - ROW($14:$14)) &amp; "}"</f>
        <v>IRC55 = ∑IRIx; x: {0, …, MY55}</v>
      </c>
      <c r="N69" s="20" t="str" cm="1">
        <f t="array" ref="N69">"ERM" &amp; (ROW(69:69) - ROW($14:$14)) &amp; " = if (YR" &amp; (ROW(69:69) - ROW($14:$14)) &amp; " ≤ EY) then (ERA0) else (ERP0)"</f>
        <v>ERM55 = if (YR55 ≤ EY) then (ERA0) else (ERP0)</v>
      </c>
      <c r="O69" s="20" t="str" cm="1">
        <f t="array" ref="O69">"ERI" &amp; (ROW(69:69) - ROW($14:$14)) &amp; " = ERM" &amp; (ROW(69:69) - ROW($14:$14)) &amp; " * C" &amp; (ROW(69:69) - ROW($14:$14))</f>
        <v>ERI55 = ERM55 * C55</v>
      </c>
      <c r="P69" s="20" t="str" cm="1">
        <f t="array" ref="P69" xml:space="preserve"> "ERU" &amp; (ROW(69:69) - ROW($14:$14)) &amp; " = ∑ERIx; x: {0, …, MY" &amp; (ROW(69:69) - ROW($14:$14)) &amp; "}"</f>
        <v>ERU55 = ∑ERIx; x: {0, …, MY55}</v>
      </c>
      <c r="Q69" s="20" t="str" cm="1">
        <f t="array" ref="Q69">"PRM" &amp; (ROW(69:69) - ROW($14:$14)) &amp; " = if (YR" &amp; (ROW(69:69) - ROW($14:$14)) &amp; " ≤ EY) then (PRA0) else (PRP0)"</f>
        <v>PRM55 = if (YR55 ≤ EY) then (PRA0) else (PRP0)</v>
      </c>
      <c r="R69" s="20" t="str" cm="1">
        <f t="array" ref="R69">"PRI" &amp; (ROW(69:69) - ROW($14:$14)) &amp; " = PRM" &amp; (ROW(69:69) - ROW($14:$14)) &amp; " * C" &amp; (ROW(69:69) - ROW($14:$14))</f>
        <v>PRI55 = PRM55 * C55</v>
      </c>
      <c r="S69" s="20" t="str" cm="1">
        <f t="array" ref="S69" xml:space="preserve"> "PRU" &amp; (ROW(69:69) - ROW($14:$14)) &amp; " = ∑PRIx; x: {0, …, MY" &amp; (ROW(69:69) - ROW($14:$14)) &amp; "}"</f>
        <v>PRU55 = ∑PRIx; x: {0, …, MY55}</v>
      </c>
      <c r="T69" s="20" t="str" cm="1">
        <f t="array" ref="T69">"ORM" &amp; (ROW(69:69) - ROW($14:$14)) &amp; " = if (YR" &amp; (ROW(69:69) - ROW($14:$14)) &amp; " ≤ EY) then (ORA0) else (ORP0)"</f>
        <v>ORM55 = if (YR55 ≤ EY) then (ORA0) else (ORP0)</v>
      </c>
      <c r="U69" s="20" t="str" cm="1">
        <f t="array" ref="U69">"ORI" &amp; (ROW(69:69) - ROW($14:$14)) &amp; " = ORM" &amp; (ROW(69:69) - ROW($14:$14)) &amp; " * C" &amp; (ROW(69:69) - ROW($14:$14))</f>
        <v>ORI55 = ORM55 * C55</v>
      </c>
      <c r="V69" s="20" t="str" cm="1">
        <f t="array" ref="V69" xml:space="preserve"> "ORC" &amp; (ROW(69:69) - ROW($14:$14)) &amp; " = ∑ORIx; x: {0, …, MY" &amp; (ROW(69:69) - ROW($14:$14)) &amp; "}"</f>
        <v>ORC55 = ∑ORIx; x: {0, …, MY55}</v>
      </c>
      <c r="AA69" s="20">
        <v>2083</v>
      </c>
      <c r="AB69" s="20">
        <v>55</v>
      </c>
      <c r="AC69" s="30">
        <v>1.4419999999999999</v>
      </c>
      <c r="AD69" s="30">
        <f t="shared" si="0"/>
        <v>1.4419999999999999</v>
      </c>
      <c r="AE69" s="31">
        <f t="shared" si="1"/>
        <v>0.125</v>
      </c>
      <c r="AF69" s="31">
        <f t="shared" si="2"/>
        <v>0.18024999999999999</v>
      </c>
      <c r="AG69" s="31">
        <f>SUM(AF$14:AF69)</f>
        <v>10.078249999999997</v>
      </c>
      <c r="AH69" s="31">
        <f t="shared" si="3"/>
        <v>0.02</v>
      </c>
      <c r="AI69" s="31">
        <f t="shared" si="4"/>
        <v>2.8840000000000001E-2</v>
      </c>
      <c r="AJ69" s="31">
        <f>SUM(AI$14:AI69)</f>
        <v>1.3315399999999999</v>
      </c>
      <c r="AK69" s="31">
        <f t="shared" si="5"/>
        <v>0</v>
      </c>
      <c r="AL69" s="31">
        <f t="shared" si="6"/>
        <v>0</v>
      </c>
      <c r="AM69" s="31">
        <f>SUM(AL$14:AL69)</f>
        <v>0.14049</v>
      </c>
      <c r="AN69" s="31">
        <f t="shared" si="7"/>
        <v>0.02</v>
      </c>
      <c r="AO69" s="31">
        <f t="shared" si="8"/>
        <v>2.8840000000000001E-2</v>
      </c>
      <c r="AP69" s="31">
        <f>SUM(AO$14:AO69)</f>
        <v>1.4720299999999999</v>
      </c>
      <c r="AU69" s="20">
        <v>2083</v>
      </c>
      <c r="AV69" s="20">
        <v>55</v>
      </c>
      <c r="AW69" s="30">
        <v>1.4419999999999999</v>
      </c>
      <c r="AX69" s="30">
        <f t="shared" si="9"/>
        <v>1.4419999999999999</v>
      </c>
      <c r="AY69" s="31">
        <f t="shared" si="10"/>
        <v>0.25</v>
      </c>
      <c r="AZ69" s="31">
        <f t="shared" si="11"/>
        <v>0.36049999999999999</v>
      </c>
      <c r="BA69" s="31">
        <f>SUM(AZ$14:AZ69)</f>
        <v>18.394249999999992</v>
      </c>
      <c r="BB69" s="31">
        <f t="shared" si="12"/>
        <v>3.78</v>
      </c>
      <c r="BC69" s="31">
        <f t="shared" si="13"/>
        <v>5.4507599999999998</v>
      </c>
      <c r="BD69" s="31">
        <f>SUM(BC$14:BC69)</f>
        <v>251.66105999999999</v>
      </c>
      <c r="BE69" s="31">
        <f t="shared" si="14"/>
        <v>0</v>
      </c>
      <c r="BF69" s="31">
        <f t="shared" si="15"/>
        <v>0</v>
      </c>
      <c r="BG69" s="31">
        <f>SUM(BF$14:BF69)</f>
        <v>2.82</v>
      </c>
      <c r="BH69" s="31">
        <f t="shared" si="16"/>
        <v>3.78</v>
      </c>
      <c r="BI69" s="31">
        <f t="shared" si="17"/>
        <v>5.4507599999999998</v>
      </c>
      <c r="BJ69" s="31">
        <f>SUM(BI$14:BI69)</f>
        <v>254.48105999999999</v>
      </c>
      <c r="BO69" s="20">
        <v>2083</v>
      </c>
      <c r="BP69" s="20">
        <v>55</v>
      </c>
      <c r="BQ69" s="30">
        <v>1.4419999999999999</v>
      </c>
      <c r="BR69" s="30">
        <f t="shared" si="18"/>
        <v>1.4419999999999999</v>
      </c>
      <c r="BS69" s="31">
        <f t="shared" si="19"/>
        <v>0.5</v>
      </c>
      <c r="BT69" s="31">
        <f t="shared" si="20"/>
        <v>0.72099999999999997</v>
      </c>
      <c r="BU69" s="31">
        <f>SUM(BT$14:BT69)</f>
        <v>33.288499999999992</v>
      </c>
      <c r="BV69" s="31">
        <f t="shared" si="21"/>
        <v>16.079999999999998</v>
      </c>
      <c r="BW69" s="31">
        <f t="shared" si="22"/>
        <v>23.187359999999998</v>
      </c>
      <c r="BX69" s="31">
        <f>SUM(BW$14:BW69)</f>
        <v>1070.5581599999994</v>
      </c>
      <c r="BY69" s="31">
        <f t="shared" si="23"/>
        <v>0</v>
      </c>
      <c r="BZ69" s="31">
        <f t="shared" si="24"/>
        <v>0</v>
      </c>
      <c r="CA69" s="31">
        <f>SUM(BZ$14:BZ69)</f>
        <v>0</v>
      </c>
      <c r="CB69" s="31">
        <f t="shared" si="25"/>
        <v>16.079999999999998</v>
      </c>
      <c r="CC69" s="31">
        <f t="shared" si="26"/>
        <v>23.187359999999998</v>
      </c>
      <c r="CD69" s="31">
        <f>SUM(CC$14:CC69)</f>
        <v>1070.5581599999994</v>
      </c>
    </row>
    <row r="70" spans="2:82" x14ac:dyDescent="0.25">
      <c r="G70" s="20" t="str" cm="1">
        <f t="array" ref="G70">"YR" &amp; (ROW(70:70) - ROW($14:$14)) &amp; " = " &amp; (2028 + (ROW(70:70) - ROW($14:$14)))</f>
        <v>YR56 = 2084</v>
      </c>
      <c r="H70" s="20" t="str" cm="1">
        <f t="array" ref="H70">"MY" &amp; (ROW(70:70) - ROW($14:$14)) &amp; " = " &amp; (ROW(70:70) - ROW($14:$14))</f>
        <v>MY56 = 56</v>
      </c>
      <c r="I70" s="20" t="str" cm="1">
        <f t="array" ref="I70">"CD" &amp; (ROW(70:70) - ROW($14:$14))</f>
        <v>CD56</v>
      </c>
      <c r="J70" s="20" t="str" cm="1">
        <f t="array" ref="J70">"CN" &amp; (ROW(70:70) - ROW($14:$14)) &amp; " = CD" &amp; (ROW(70:70) - ROW($14:$14)) &amp; " / CD0" &amp; IF(ROW(70:70) - ROW($14:$14) = 0, " = 1", "")</f>
        <v>CN56 = CD56 / CD0</v>
      </c>
      <c r="K70" s="20" t="str" cm="1">
        <f t="array" ref="K70">"IRM" &amp; (ROW(70:70) - ROW($14:$14)) &amp; " = if (YR" &amp; (ROW(70:70) - ROW($14:$14)) &amp; " ≤ EY) then (IRA0) else (IRP0)"</f>
        <v>IRM56 = if (YR56 ≤ EY) then (IRA0) else (IRP0)</v>
      </c>
      <c r="L70" s="20" t="str" cm="1">
        <f t="array" ref="L70">"IRI" &amp; (ROW(70:70) - ROW($14:$14)) &amp; " = IRM" &amp; (ROW(70:70) - ROW($14:$14)) &amp; " * C" &amp; (ROW(70:70) - ROW($14:$14))</f>
        <v>IRI56 = IRM56 * C56</v>
      </c>
      <c r="M70" s="20" t="str" cm="1">
        <f t="array" ref="M70" xml:space="preserve"> "IRC" &amp; (ROW(70:70) - ROW($14:$14)) &amp; " = ∑IRIx; x: {0, …, MY" &amp; (ROW(70:70) - ROW($14:$14)) &amp; "}"</f>
        <v>IRC56 = ∑IRIx; x: {0, …, MY56}</v>
      </c>
      <c r="N70" s="20" t="str" cm="1">
        <f t="array" ref="N70">"ERM" &amp; (ROW(70:70) - ROW($14:$14)) &amp; " = if (YR" &amp; (ROW(70:70) - ROW($14:$14)) &amp; " ≤ EY) then (ERA0) else (ERP0)"</f>
        <v>ERM56 = if (YR56 ≤ EY) then (ERA0) else (ERP0)</v>
      </c>
      <c r="O70" s="20" t="str" cm="1">
        <f t="array" ref="O70">"ERI" &amp; (ROW(70:70) - ROW($14:$14)) &amp; " = ERM" &amp; (ROW(70:70) - ROW($14:$14)) &amp; " * C" &amp; (ROW(70:70) - ROW($14:$14))</f>
        <v>ERI56 = ERM56 * C56</v>
      </c>
      <c r="P70" s="20" t="str" cm="1">
        <f t="array" ref="P70" xml:space="preserve"> "ERU" &amp; (ROW(70:70) - ROW($14:$14)) &amp; " = ∑ERIx; x: {0, …, MY" &amp; (ROW(70:70) - ROW($14:$14)) &amp; "}"</f>
        <v>ERU56 = ∑ERIx; x: {0, …, MY56}</v>
      </c>
      <c r="Q70" s="20" t="str" cm="1">
        <f t="array" ref="Q70">"PRM" &amp; (ROW(70:70) - ROW($14:$14)) &amp; " = if (YR" &amp; (ROW(70:70) - ROW($14:$14)) &amp; " ≤ EY) then (PRA0) else (PRP0)"</f>
        <v>PRM56 = if (YR56 ≤ EY) then (PRA0) else (PRP0)</v>
      </c>
      <c r="R70" s="20" t="str" cm="1">
        <f t="array" ref="R70">"PRI" &amp; (ROW(70:70) - ROW($14:$14)) &amp; " = PRM" &amp; (ROW(70:70) - ROW($14:$14)) &amp; " * C" &amp; (ROW(70:70) - ROW($14:$14))</f>
        <v>PRI56 = PRM56 * C56</v>
      </c>
      <c r="S70" s="20" t="str" cm="1">
        <f t="array" ref="S70" xml:space="preserve"> "PRU" &amp; (ROW(70:70) - ROW($14:$14)) &amp; " = ∑PRIx; x: {0, …, MY" &amp; (ROW(70:70) - ROW($14:$14)) &amp; "}"</f>
        <v>PRU56 = ∑PRIx; x: {0, …, MY56}</v>
      </c>
      <c r="T70" s="20" t="str" cm="1">
        <f t="array" ref="T70">"ORM" &amp; (ROW(70:70) - ROW($14:$14)) &amp; " = if (YR" &amp; (ROW(70:70) - ROW($14:$14)) &amp; " ≤ EY) then (ORA0) else (ORP0)"</f>
        <v>ORM56 = if (YR56 ≤ EY) then (ORA0) else (ORP0)</v>
      </c>
      <c r="U70" s="20" t="str" cm="1">
        <f t="array" ref="U70">"ORI" &amp; (ROW(70:70) - ROW($14:$14)) &amp; " = ORM" &amp; (ROW(70:70) - ROW($14:$14)) &amp; " * C" &amp; (ROW(70:70) - ROW($14:$14))</f>
        <v>ORI56 = ORM56 * C56</v>
      </c>
      <c r="V70" s="20" t="str" cm="1">
        <f t="array" ref="V70" xml:space="preserve"> "ORC" &amp; (ROW(70:70) - ROW($14:$14)) &amp; " = ∑ORIx; x: {0, …, MY" &amp; (ROW(70:70) - ROW($14:$14)) &amp; "}"</f>
        <v>ORC56 = ∑ORIx; x: {0, …, MY56}</v>
      </c>
      <c r="AA70" s="20">
        <v>2084</v>
      </c>
      <c r="AB70" s="20">
        <v>56</v>
      </c>
      <c r="AC70" s="30">
        <v>1.4530000000000001</v>
      </c>
      <c r="AD70" s="30">
        <f t="shared" si="0"/>
        <v>1.4530000000000001</v>
      </c>
      <c r="AE70" s="31">
        <f t="shared" si="1"/>
        <v>0.125</v>
      </c>
      <c r="AF70" s="31">
        <f t="shared" si="2"/>
        <v>0.18162500000000001</v>
      </c>
      <c r="AG70" s="31">
        <f>SUM(AF$14:AF70)</f>
        <v>10.259874999999997</v>
      </c>
      <c r="AH70" s="31">
        <f t="shared" si="3"/>
        <v>0.02</v>
      </c>
      <c r="AI70" s="31">
        <f t="shared" si="4"/>
        <v>2.9060000000000002E-2</v>
      </c>
      <c r="AJ70" s="31">
        <f>SUM(AI$14:AI70)</f>
        <v>1.3606</v>
      </c>
      <c r="AK70" s="31">
        <f t="shared" si="5"/>
        <v>0</v>
      </c>
      <c r="AL70" s="31">
        <f t="shared" si="6"/>
        <v>0</v>
      </c>
      <c r="AM70" s="31">
        <f>SUM(AL$14:AL70)</f>
        <v>0.14049</v>
      </c>
      <c r="AN70" s="31">
        <f t="shared" si="7"/>
        <v>0.02</v>
      </c>
      <c r="AO70" s="31">
        <f t="shared" si="8"/>
        <v>2.9060000000000002E-2</v>
      </c>
      <c r="AP70" s="31">
        <f>SUM(AO$14:AO70)</f>
        <v>1.50109</v>
      </c>
      <c r="AU70" s="20">
        <v>2084</v>
      </c>
      <c r="AV70" s="20">
        <v>56</v>
      </c>
      <c r="AW70" s="30">
        <v>1.4530000000000001</v>
      </c>
      <c r="AX70" s="30">
        <f t="shared" si="9"/>
        <v>1.4530000000000001</v>
      </c>
      <c r="AY70" s="31">
        <f t="shared" si="10"/>
        <v>0.25</v>
      </c>
      <c r="AZ70" s="31">
        <f t="shared" si="11"/>
        <v>0.36325000000000002</v>
      </c>
      <c r="BA70" s="31">
        <f>SUM(AZ$14:AZ70)</f>
        <v>18.757499999999993</v>
      </c>
      <c r="BB70" s="31">
        <f t="shared" si="12"/>
        <v>3.78</v>
      </c>
      <c r="BC70" s="31">
        <f t="shared" si="13"/>
        <v>5.4923399999999996</v>
      </c>
      <c r="BD70" s="31">
        <f>SUM(BC$14:BC70)</f>
        <v>257.15339999999998</v>
      </c>
      <c r="BE70" s="31">
        <f t="shared" si="14"/>
        <v>0</v>
      </c>
      <c r="BF70" s="31">
        <f t="shared" si="15"/>
        <v>0</v>
      </c>
      <c r="BG70" s="31">
        <f>SUM(BF$14:BF70)</f>
        <v>2.82</v>
      </c>
      <c r="BH70" s="31">
        <f t="shared" si="16"/>
        <v>3.78</v>
      </c>
      <c r="BI70" s="31">
        <f t="shared" si="17"/>
        <v>5.4923399999999996</v>
      </c>
      <c r="BJ70" s="31">
        <f>SUM(BI$14:BI70)</f>
        <v>259.97339999999997</v>
      </c>
      <c r="BO70" s="20">
        <v>2084</v>
      </c>
      <c r="BP70" s="20">
        <v>56</v>
      </c>
      <c r="BQ70" s="30">
        <v>1.4530000000000001</v>
      </c>
      <c r="BR70" s="30">
        <f t="shared" si="18"/>
        <v>1.4530000000000001</v>
      </c>
      <c r="BS70" s="31">
        <f t="shared" si="19"/>
        <v>0.5</v>
      </c>
      <c r="BT70" s="31">
        <f t="shared" si="20"/>
        <v>0.72650000000000003</v>
      </c>
      <c r="BU70" s="31">
        <f>SUM(BT$14:BT70)</f>
        <v>34.014999999999993</v>
      </c>
      <c r="BV70" s="31">
        <f t="shared" si="21"/>
        <v>16.079999999999998</v>
      </c>
      <c r="BW70" s="31">
        <f t="shared" si="22"/>
        <v>23.364239999999999</v>
      </c>
      <c r="BX70" s="31">
        <f>SUM(BW$14:BW70)</f>
        <v>1093.9223999999995</v>
      </c>
      <c r="BY70" s="31">
        <f t="shared" si="23"/>
        <v>0</v>
      </c>
      <c r="BZ70" s="31">
        <f t="shared" si="24"/>
        <v>0</v>
      </c>
      <c r="CA70" s="31">
        <f>SUM(BZ$14:BZ70)</f>
        <v>0</v>
      </c>
      <c r="CB70" s="31">
        <f t="shared" si="25"/>
        <v>16.079999999999998</v>
      </c>
      <c r="CC70" s="31">
        <f t="shared" si="26"/>
        <v>23.364239999999999</v>
      </c>
      <c r="CD70" s="31">
        <f>SUM(CC$14:CC70)</f>
        <v>1093.9223999999995</v>
      </c>
    </row>
    <row r="71" spans="2:82" x14ac:dyDescent="0.25">
      <c r="G71" s="20" t="str" cm="1">
        <f t="array" ref="G71">"YR" &amp; (ROW(71:71) - ROW($14:$14)) &amp; " = " &amp; (2028 + (ROW(71:71) - ROW($14:$14)))</f>
        <v>YR57 = 2085</v>
      </c>
      <c r="H71" s="20" t="str" cm="1">
        <f t="array" ref="H71">"MY" &amp; (ROW(71:71) - ROW($14:$14)) &amp; " = " &amp; (ROW(71:71) - ROW($14:$14))</f>
        <v>MY57 = 57</v>
      </c>
      <c r="I71" s="20" t="str" cm="1">
        <f t="array" ref="I71">"CD" &amp; (ROW(71:71) - ROW($14:$14))</f>
        <v>CD57</v>
      </c>
      <c r="J71" s="20" t="str" cm="1">
        <f t="array" ref="J71">"CN" &amp; (ROW(71:71) - ROW($14:$14)) &amp; " = CD" &amp; (ROW(71:71) - ROW($14:$14)) &amp; " / CD0" &amp; IF(ROW(71:71) - ROW($14:$14) = 0, " = 1", "")</f>
        <v>CN57 = CD57 / CD0</v>
      </c>
      <c r="K71" s="20" t="str" cm="1">
        <f t="array" ref="K71">"IRM" &amp; (ROW(71:71) - ROW($14:$14)) &amp; " = if (YR" &amp; (ROW(71:71) - ROW($14:$14)) &amp; " ≤ EY) then (IRA0) else (IRP0)"</f>
        <v>IRM57 = if (YR57 ≤ EY) then (IRA0) else (IRP0)</v>
      </c>
      <c r="L71" s="20" t="str" cm="1">
        <f t="array" ref="L71">"IRI" &amp; (ROW(71:71) - ROW($14:$14)) &amp; " = IRM" &amp; (ROW(71:71) - ROW($14:$14)) &amp; " * C" &amp; (ROW(71:71) - ROW($14:$14))</f>
        <v>IRI57 = IRM57 * C57</v>
      </c>
      <c r="M71" s="20" t="str" cm="1">
        <f t="array" ref="M71" xml:space="preserve"> "IRC" &amp; (ROW(71:71) - ROW($14:$14)) &amp; " = ∑IRIx; x: {0, …, MY" &amp; (ROW(71:71) - ROW($14:$14)) &amp; "}"</f>
        <v>IRC57 = ∑IRIx; x: {0, …, MY57}</v>
      </c>
      <c r="N71" s="20" t="str" cm="1">
        <f t="array" ref="N71">"ERM" &amp; (ROW(71:71) - ROW($14:$14)) &amp; " = if (YR" &amp; (ROW(71:71) - ROW($14:$14)) &amp; " ≤ EY) then (ERA0) else (ERP0)"</f>
        <v>ERM57 = if (YR57 ≤ EY) then (ERA0) else (ERP0)</v>
      </c>
      <c r="O71" s="20" t="str" cm="1">
        <f t="array" ref="O71">"ERI" &amp; (ROW(71:71) - ROW($14:$14)) &amp; " = ERM" &amp; (ROW(71:71) - ROW($14:$14)) &amp; " * C" &amp; (ROW(71:71) - ROW($14:$14))</f>
        <v>ERI57 = ERM57 * C57</v>
      </c>
      <c r="P71" s="20" t="str" cm="1">
        <f t="array" ref="P71" xml:space="preserve"> "ERU" &amp; (ROW(71:71) - ROW($14:$14)) &amp; " = ∑ERIx; x: {0, …, MY" &amp; (ROW(71:71) - ROW($14:$14)) &amp; "}"</f>
        <v>ERU57 = ∑ERIx; x: {0, …, MY57}</v>
      </c>
      <c r="Q71" s="20" t="str" cm="1">
        <f t="array" ref="Q71">"PRM" &amp; (ROW(71:71) - ROW($14:$14)) &amp; " = if (YR" &amp; (ROW(71:71) - ROW($14:$14)) &amp; " ≤ EY) then (PRA0) else (PRP0)"</f>
        <v>PRM57 = if (YR57 ≤ EY) then (PRA0) else (PRP0)</v>
      </c>
      <c r="R71" s="20" t="str" cm="1">
        <f t="array" ref="R71">"PRI" &amp; (ROW(71:71) - ROW($14:$14)) &amp; " = PRM" &amp; (ROW(71:71) - ROW($14:$14)) &amp; " * C" &amp; (ROW(71:71) - ROW($14:$14))</f>
        <v>PRI57 = PRM57 * C57</v>
      </c>
      <c r="S71" s="20" t="str" cm="1">
        <f t="array" ref="S71" xml:space="preserve"> "PRU" &amp; (ROW(71:71) - ROW($14:$14)) &amp; " = ∑PRIx; x: {0, …, MY" &amp; (ROW(71:71) - ROW($14:$14)) &amp; "}"</f>
        <v>PRU57 = ∑PRIx; x: {0, …, MY57}</v>
      </c>
      <c r="T71" s="20" t="str" cm="1">
        <f t="array" ref="T71">"ORM" &amp; (ROW(71:71) - ROW($14:$14)) &amp; " = if (YR" &amp; (ROW(71:71) - ROW($14:$14)) &amp; " ≤ EY) then (ORA0) else (ORP0)"</f>
        <v>ORM57 = if (YR57 ≤ EY) then (ORA0) else (ORP0)</v>
      </c>
      <c r="U71" s="20" t="str" cm="1">
        <f t="array" ref="U71">"ORI" &amp; (ROW(71:71) - ROW($14:$14)) &amp; " = ORM" &amp; (ROW(71:71) - ROW($14:$14)) &amp; " * C" &amp; (ROW(71:71) - ROW($14:$14))</f>
        <v>ORI57 = ORM57 * C57</v>
      </c>
      <c r="V71" s="20" t="str" cm="1">
        <f t="array" ref="V71" xml:space="preserve"> "ORC" &amp; (ROW(71:71) - ROW($14:$14)) &amp; " = ∑ORIx; x: {0, …, MY" &amp; (ROW(71:71) - ROW($14:$14)) &amp; "}"</f>
        <v>ORC57 = ∑ORIx; x: {0, …, MY57}</v>
      </c>
      <c r="AA71" s="20">
        <v>2085</v>
      </c>
      <c r="AB71" s="20">
        <v>57</v>
      </c>
      <c r="AC71" s="30">
        <v>1.464</v>
      </c>
      <c r="AD71" s="30">
        <f t="shared" si="0"/>
        <v>1.464</v>
      </c>
      <c r="AE71" s="31">
        <f t="shared" si="1"/>
        <v>0.125</v>
      </c>
      <c r="AF71" s="31">
        <f t="shared" si="2"/>
        <v>0.183</v>
      </c>
      <c r="AG71" s="31">
        <f>SUM(AF$14:AF71)</f>
        <v>10.442874999999997</v>
      </c>
      <c r="AH71" s="31">
        <f t="shared" si="3"/>
        <v>0.02</v>
      </c>
      <c r="AI71" s="31">
        <f t="shared" si="4"/>
        <v>2.928E-2</v>
      </c>
      <c r="AJ71" s="31">
        <f>SUM(AI$14:AI71)</f>
        <v>1.38988</v>
      </c>
      <c r="AK71" s="31">
        <f t="shared" si="5"/>
        <v>0</v>
      </c>
      <c r="AL71" s="31">
        <f t="shared" si="6"/>
        <v>0</v>
      </c>
      <c r="AM71" s="31">
        <f>SUM(AL$14:AL71)</f>
        <v>0.14049</v>
      </c>
      <c r="AN71" s="31">
        <f t="shared" si="7"/>
        <v>0.02</v>
      </c>
      <c r="AO71" s="31">
        <f t="shared" si="8"/>
        <v>2.928E-2</v>
      </c>
      <c r="AP71" s="31">
        <f>SUM(AO$14:AO71)</f>
        <v>1.53037</v>
      </c>
      <c r="AU71" s="20">
        <v>2085</v>
      </c>
      <c r="AV71" s="20">
        <v>57</v>
      </c>
      <c r="AW71" s="30">
        <v>1.464</v>
      </c>
      <c r="AX71" s="30">
        <f t="shared" si="9"/>
        <v>1.464</v>
      </c>
      <c r="AY71" s="31">
        <f t="shared" si="10"/>
        <v>0.25</v>
      </c>
      <c r="AZ71" s="31">
        <f t="shared" si="11"/>
        <v>0.36599999999999999</v>
      </c>
      <c r="BA71" s="31">
        <f>SUM(AZ$14:AZ71)</f>
        <v>19.123499999999993</v>
      </c>
      <c r="BB71" s="31">
        <f t="shared" si="12"/>
        <v>3.78</v>
      </c>
      <c r="BC71" s="31">
        <f t="shared" si="13"/>
        <v>5.5339199999999993</v>
      </c>
      <c r="BD71" s="31">
        <f>SUM(BC$14:BC71)</f>
        <v>262.68732</v>
      </c>
      <c r="BE71" s="31">
        <f t="shared" si="14"/>
        <v>0</v>
      </c>
      <c r="BF71" s="31">
        <f t="shared" si="15"/>
        <v>0</v>
      </c>
      <c r="BG71" s="31">
        <f>SUM(BF$14:BF71)</f>
        <v>2.82</v>
      </c>
      <c r="BH71" s="31">
        <f t="shared" si="16"/>
        <v>3.78</v>
      </c>
      <c r="BI71" s="31">
        <f t="shared" si="17"/>
        <v>5.5339199999999993</v>
      </c>
      <c r="BJ71" s="31">
        <f>SUM(BI$14:BI71)</f>
        <v>265.50731999999999</v>
      </c>
      <c r="BO71" s="20">
        <v>2085</v>
      </c>
      <c r="BP71" s="20">
        <v>57</v>
      </c>
      <c r="BQ71" s="30">
        <v>1.464</v>
      </c>
      <c r="BR71" s="30">
        <f t="shared" si="18"/>
        <v>1.464</v>
      </c>
      <c r="BS71" s="31">
        <f t="shared" si="19"/>
        <v>0.5</v>
      </c>
      <c r="BT71" s="31">
        <f t="shared" si="20"/>
        <v>0.73199999999999998</v>
      </c>
      <c r="BU71" s="31">
        <f>SUM(BT$14:BT71)</f>
        <v>34.746999999999993</v>
      </c>
      <c r="BV71" s="31">
        <f t="shared" si="21"/>
        <v>16.079999999999998</v>
      </c>
      <c r="BW71" s="31">
        <f t="shared" si="22"/>
        <v>23.541119999999996</v>
      </c>
      <c r="BX71" s="31">
        <f>SUM(BW$14:BW71)</f>
        <v>1117.4635199999996</v>
      </c>
      <c r="BY71" s="31">
        <f t="shared" si="23"/>
        <v>0</v>
      </c>
      <c r="BZ71" s="31">
        <f t="shared" si="24"/>
        <v>0</v>
      </c>
      <c r="CA71" s="31">
        <f>SUM(BZ$14:BZ71)</f>
        <v>0</v>
      </c>
      <c r="CB71" s="31">
        <f t="shared" si="25"/>
        <v>16.079999999999998</v>
      </c>
      <c r="CC71" s="31">
        <f t="shared" si="26"/>
        <v>23.541119999999996</v>
      </c>
      <c r="CD71" s="31">
        <f>SUM(CC$14:CC71)</f>
        <v>1117.4635199999996</v>
      </c>
    </row>
    <row r="72" spans="2:82" x14ac:dyDescent="0.25">
      <c r="G72" s="20" t="str" cm="1">
        <f t="array" ref="G72">"YR" &amp; (ROW(72:72) - ROW($14:$14)) &amp; " = " &amp; (2028 + (ROW(72:72) - ROW($14:$14)))</f>
        <v>YR58 = 2086</v>
      </c>
      <c r="H72" s="20" t="str" cm="1">
        <f t="array" ref="H72">"MY" &amp; (ROW(72:72) - ROW($14:$14)) &amp; " = " &amp; (ROW(72:72) - ROW($14:$14))</f>
        <v>MY58 = 58</v>
      </c>
      <c r="I72" s="20" t="str" cm="1">
        <f t="array" ref="I72">"CD" &amp; (ROW(72:72) - ROW($14:$14))</f>
        <v>CD58</v>
      </c>
      <c r="J72" s="20" t="str" cm="1">
        <f t="array" ref="J72">"CN" &amp; (ROW(72:72) - ROW($14:$14)) &amp; " = CD" &amp; (ROW(72:72) - ROW($14:$14)) &amp; " / CD0" &amp; IF(ROW(72:72) - ROW($14:$14) = 0, " = 1", "")</f>
        <v>CN58 = CD58 / CD0</v>
      </c>
      <c r="K72" s="20" t="str" cm="1">
        <f t="array" ref="K72">"IRM" &amp; (ROW(72:72) - ROW($14:$14)) &amp; " = if (YR" &amp; (ROW(72:72) - ROW($14:$14)) &amp; " ≤ EY) then (IRA0) else (IRP0)"</f>
        <v>IRM58 = if (YR58 ≤ EY) then (IRA0) else (IRP0)</v>
      </c>
      <c r="L72" s="20" t="str" cm="1">
        <f t="array" ref="L72">"IRI" &amp; (ROW(72:72) - ROW($14:$14)) &amp; " = IRM" &amp; (ROW(72:72) - ROW($14:$14)) &amp; " * C" &amp; (ROW(72:72) - ROW($14:$14))</f>
        <v>IRI58 = IRM58 * C58</v>
      </c>
      <c r="M72" s="20" t="str" cm="1">
        <f t="array" ref="M72" xml:space="preserve"> "IRC" &amp; (ROW(72:72) - ROW($14:$14)) &amp; " = ∑IRIx; x: {0, …, MY" &amp; (ROW(72:72) - ROW($14:$14)) &amp; "}"</f>
        <v>IRC58 = ∑IRIx; x: {0, …, MY58}</v>
      </c>
      <c r="N72" s="20" t="str" cm="1">
        <f t="array" ref="N72">"ERM" &amp; (ROW(72:72) - ROW($14:$14)) &amp; " = if (YR" &amp; (ROW(72:72) - ROW($14:$14)) &amp; " ≤ EY) then (ERA0) else (ERP0)"</f>
        <v>ERM58 = if (YR58 ≤ EY) then (ERA0) else (ERP0)</v>
      </c>
      <c r="O72" s="20" t="str" cm="1">
        <f t="array" ref="O72">"ERI" &amp; (ROW(72:72) - ROW($14:$14)) &amp; " = ERM" &amp; (ROW(72:72) - ROW($14:$14)) &amp; " * C" &amp; (ROW(72:72) - ROW($14:$14))</f>
        <v>ERI58 = ERM58 * C58</v>
      </c>
      <c r="P72" s="20" t="str" cm="1">
        <f t="array" ref="P72" xml:space="preserve"> "ERU" &amp; (ROW(72:72) - ROW($14:$14)) &amp; " = ∑ERIx; x: {0, …, MY" &amp; (ROW(72:72) - ROW($14:$14)) &amp; "}"</f>
        <v>ERU58 = ∑ERIx; x: {0, …, MY58}</v>
      </c>
      <c r="Q72" s="20" t="str" cm="1">
        <f t="array" ref="Q72">"PRM" &amp; (ROW(72:72) - ROW($14:$14)) &amp; " = if (YR" &amp; (ROW(72:72) - ROW($14:$14)) &amp; " ≤ EY) then (PRA0) else (PRP0)"</f>
        <v>PRM58 = if (YR58 ≤ EY) then (PRA0) else (PRP0)</v>
      </c>
      <c r="R72" s="20" t="str" cm="1">
        <f t="array" ref="R72">"PRI" &amp; (ROW(72:72) - ROW($14:$14)) &amp; " = PRM" &amp; (ROW(72:72) - ROW($14:$14)) &amp; " * C" &amp; (ROW(72:72) - ROW($14:$14))</f>
        <v>PRI58 = PRM58 * C58</v>
      </c>
      <c r="S72" s="20" t="str" cm="1">
        <f t="array" ref="S72" xml:space="preserve"> "PRU" &amp; (ROW(72:72) - ROW($14:$14)) &amp; " = ∑PRIx; x: {0, …, MY" &amp; (ROW(72:72) - ROW($14:$14)) &amp; "}"</f>
        <v>PRU58 = ∑PRIx; x: {0, …, MY58}</v>
      </c>
      <c r="T72" s="20" t="str" cm="1">
        <f t="array" ref="T72">"ORM" &amp; (ROW(72:72) - ROW($14:$14)) &amp; " = if (YR" &amp; (ROW(72:72) - ROW($14:$14)) &amp; " ≤ EY) then (ORA0) else (ORP0)"</f>
        <v>ORM58 = if (YR58 ≤ EY) then (ORA0) else (ORP0)</v>
      </c>
      <c r="U72" s="20" t="str" cm="1">
        <f t="array" ref="U72">"ORI" &amp; (ROW(72:72) - ROW($14:$14)) &amp; " = ORM" &amp; (ROW(72:72) - ROW($14:$14)) &amp; " * C" &amp; (ROW(72:72) - ROW($14:$14))</f>
        <v>ORI58 = ORM58 * C58</v>
      </c>
      <c r="V72" s="20" t="str" cm="1">
        <f t="array" ref="V72" xml:space="preserve"> "ORC" &amp; (ROW(72:72) - ROW($14:$14)) &amp; " = ∑ORIx; x: {0, …, MY" &amp; (ROW(72:72) - ROW($14:$14)) &amp; "}"</f>
        <v>ORC58 = ∑ORIx; x: {0, …, MY58}</v>
      </c>
      <c r="AA72" s="20">
        <v>2086</v>
      </c>
      <c r="AB72" s="20">
        <v>58</v>
      </c>
      <c r="AC72" s="30">
        <v>1.474</v>
      </c>
      <c r="AD72" s="30">
        <f t="shared" si="0"/>
        <v>1.474</v>
      </c>
      <c r="AE72" s="31">
        <f t="shared" si="1"/>
        <v>0.125</v>
      </c>
      <c r="AF72" s="31">
        <f t="shared" si="2"/>
        <v>0.18425</v>
      </c>
      <c r="AG72" s="31">
        <f>SUM(AF$14:AF72)</f>
        <v>10.627124999999998</v>
      </c>
      <c r="AH72" s="31">
        <f t="shared" si="3"/>
        <v>0.02</v>
      </c>
      <c r="AI72" s="31">
        <f t="shared" si="4"/>
        <v>2.9479999999999999E-2</v>
      </c>
      <c r="AJ72" s="31">
        <f>SUM(AI$14:AI72)</f>
        <v>1.41936</v>
      </c>
      <c r="AK72" s="31">
        <f t="shared" si="5"/>
        <v>0</v>
      </c>
      <c r="AL72" s="31">
        <f t="shared" si="6"/>
        <v>0</v>
      </c>
      <c r="AM72" s="31">
        <f>SUM(AL$14:AL72)</f>
        <v>0.14049</v>
      </c>
      <c r="AN72" s="31">
        <f t="shared" si="7"/>
        <v>0.02</v>
      </c>
      <c r="AO72" s="31">
        <f t="shared" si="8"/>
        <v>2.9479999999999999E-2</v>
      </c>
      <c r="AP72" s="31">
        <f>SUM(AO$14:AO72)</f>
        <v>1.55985</v>
      </c>
      <c r="AU72" s="20">
        <v>2086</v>
      </c>
      <c r="AV72" s="20">
        <v>58</v>
      </c>
      <c r="AW72" s="30">
        <v>1.474</v>
      </c>
      <c r="AX72" s="30">
        <f t="shared" si="9"/>
        <v>1.474</v>
      </c>
      <c r="AY72" s="31">
        <f t="shared" si="10"/>
        <v>0.25</v>
      </c>
      <c r="AZ72" s="31">
        <f t="shared" si="11"/>
        <v>0.36849999999999999</v>
      </c>
      <c r="BA72" s="31">
        <f>SUM(AZ$14:AZ72)</f>
        <v>19.491999999999994</v>
      </c>
      <c r="BB72" s="31">
        <f t="shared" si="12"/>
        <v>3.78</v>
      </c>
      <c r="BC72" s="31">
        <f t="shared" si="13"/>
        <v>5.57172</v>
      </c>
      <c r="BD72" s="31">
        <f>SUM(BC$14:BC72)</f>
        <v>268.25904000000003</v>
      </c>
      <c r="BE72" s="31">
        <f t="shared" si="14"/>
        <v>0</v>
      </c>
      <c r="BF72" s="31">
        <f t="shared" si="15"/>
        <v>0</v>
      </c>
      <c r="BG72" s="31">
        <f>SUM(BF$14:BF72)</f>
        <v>2.82</v>
      </c>
      <c r="BH72" s="31">
        <f t="shared" si="16"/>
        <v>3.78</v>
      </c>
      <c r="BI72" s="31">
        <f t="shared" si="17"/>
        <v>5.57172</v>
      </c>
      <c r="BJ72" s="31">
        <f>SUM(BI$14:BI72)</f>
        <v>271.07904000000002</v>
      </c>
      <c r="BO72" s="20">
        <v>2086</v>
      </c>
      <c r="BP72" s="20">
        <v>58</v>
      </c>
      <c r="BQ72" s="30">
        <v>1.474</v>
      </c>
      <c r="BR72" s="30">
        <f t="shared" si="18"/>
        <v>1.474</v>
      </c>
      <c r="BS72" s="31">
        <f t="shared" si="19"/>
        <v>0.5</v>
      </c>
      <c r="BT72" s="31">
        <f t="shared" si="20"/>
        <v>0.73699999999999999</v>
      </c>
      <c r="BU72" s="31">
        <f>SUM(BT$14:BT72)</f>
        <v>35.483999999999995</v>
      </c>
      <c r="BV72" s="31">
        <f t="shared" si="21"/>
        <v>16.079999999999998</v>
      </c>
      <c r="BW72" s="31">
        <f t="shared" si="22"/>
        <v>23.701919999999998</v>
      </c>
      <c r="BX72" s="31">
        <f>SUM(BW$14:BW72)</f>
        <v>1141.1654399999995</v>
      </c>
      <c r="BY72" s="31">
        <f t="shared" si="23"/>
        <v>0</v>
      </c>
      <c r="BZ72" s="31">
        <f t="shared" si="24"/>
        <v>0</v>
      </c>
      <c r="CA72" s="31">
        <f>SUM(BZ$14:BZ72)</f>
        <v>0</v>
      </c>
      <c r="CB72" s="31">
        <f t="shared" si="25"/>
        <v>16.079999999999998</v>
      </c>
      <c r="CC72" s="31">
        <f t="shared" si="26"/>
        <v>23.701919999999998</v>
      </c>
      <c r="CD72" s="31">
        <f>SUM(CC$14:CC72)</f>
        <v>1141.1654399999995</v>
      </c>
    </row>
    <row r="73" spans="2:82" x14ac:dyDescent="0.25">
      <c r="G73" s="20" t="str" cm="1">
        <f t="array" ref="G73">"YR" &amp; (ROW(73:73) - ROW($14:$14)) &amp; " = " &amp; (2028 + (ROW(73:73) - ROW($14:$14)))</f>
        <v>YR59 = 2087</v>
      </c>
      <c r="H73" s="20" t="str" cm="1">
        <f t="array" ref="H73">"MY" &amp; (ROW(73:73) - ROW($14:$14)) &amp; " = " &amp; (ROW(73:73) - ROW($14:$14))</f>
        <v>MY59 = 59</v>
      </c>
      <c r="I73" s="20" t="str" cm="1">
        <f t="array" ref="I73">"CD" &amp; (ROW(73:73) - ROW($14:$14))</f>
        <v>CD59</v>
      </c>
      <c r="J73" s="20" t="str" cm="1">
        <f t="array" ref="J73">"CN" &amp; (ROW(73:73) - ROW($14:$14)) &amp; " = CD" &amp; (ROW(73:73) - ROW($14:$14)) &amp; " / CD0" &amp; IF(ROW(73:73) - ROW($14:$14) = 0, " = 1", "")</f>
        <v>CN59 = CD59 / CD0</v>
      </c>
      <c r="K73" s="20" t="str" cm="1">
        <f t="array" ref="K73">"IRM" &amp; (ROW(73:73) - ROW($14:$14)) &amp; " = if (YR" &amp; (ROW(73:73) - ROW($14:$14)) &amp; " ≤ EY) then (IRA0) else (IRP0)"</f>
        <v>IRM59 = if (YR59 ≤ EY) then (IRA0) else (IRP0)</v>
      </c>
      <c r="L73" s="20" t="str" cm="1">
        <f t="array" ref="L73">"IRI" &amp; (ROW(73:73) - ROW($14:$14)) &amp; " = IRM" &amp; (ROW(73:73) - ROW($14:$14)) &amp; " * C" &amp; (ROW(73:73) - ROW($14:$14))</f>
        <v>IRI59 = IRM59 * C59</v>
      </c>
      <c r="M73" s="20" t="str" cm="1">
        <f t="array" ref="M73" xml:space="preserve"> "IRC" &amp; (ROW(73:73) - ROW($14:$14)) &amp; " = ∑IRIx; x: {0, …, MY" &amp; (ROW(73:73) - ROW($14:$14)) &amp; "}"</f>
        <v>IRC59 = ∑IRIx; x: {0, …, MY59}</v>
      </c>
      <c r="N73" s="20" t="str" cm="1">
        <f t="array" ref="N73">"ERM" &amp; (ROW(73:73) - ROW($14:$14)) &amp; " = if (YR" &amp; (ROW(73:73) - ROW($14:$14)) &amp; " ≤ EY) then (ERA0) else (ERP0)"</f>
        <v>ERM59 = if (YR59 ≤ EY) then (ERA0) else (ERP0)</v>
      </c>
      <c r="O73" s="20" t="str" cm="1">
        <f t="array" ref="O73">"ERI" &amp; (ROW(73:73) - ROW($14:$14)) &amp; " = ERM" &amp; (ROW(73:73) - ROW($14:$14)) &amp; " * C" &amp; (ROW(73:73) - ROW($14:$14))</f>
        <v>ERI59 = ERM59 * C59</v>
      </c>
      <c r="P73" s="20" t="str" cm="1">
        <f t="array" ref="P73" xml:space="preserve"> "ERU" &amp; (ROW(73:73) - ROW($14:$14)) &amp; " = ∑ERIx; x: {0, …, MY" &amp; (ROW(73:73) - ROW($14:$14)) &amp; "}"</f>
        <v>ERU59 = ∑ERIx; x: {0, …, MY59}</v>
      </c>
      <c r="Q73" s="20" t="str" cm="1">
        <f t="array" ref="Q73">"PRM" &amp; (ROW(73:73) - ROW($14:$14)) &amp; " = if (YR" &amp; (ROW(73:73) - ROW($14:$14)) &amp; " ≤ EY) then (PRA0) else (PRP0)"</f>
        <v>PRM59 = if (YR59 ≤ EY) then (PRA0) else (PRP0)</v>
      </c>
      <c r="R73" s="20" t="str" cm="1">
        <f t="array" ref="R73">"PRI" &amp; (ROW(73:73) - ROW($14:$14)) &amp; " = PRM" &amp; (ROW(73:73) - ROW($14:$14)) &amp; " * C" &amp; (ROW(73:73) - ROW($14:$14))</f>
        <v>PRI59 = PRM59 * C59</v>
      </c>
      <c r="S73" s="20" t="str" cm="1">
        <f t="array" ref="S73" xml:space="preserve"> "PRU" &amp; (ROW(73:73) - ROW($14:$14)) &amp; " = ∑PRIx; x: {0, …, MY" &amp; (ROW(73:73) - ROW($14:$14)) &amp; "}"</f>
        <v>PRU59 = ∑PRIx; x: {0, …, MY59}</v>
      </c>
      <c r="T73" s="20" t="str" cm="1">
        <f t="array" ref="T73">"ORM" &amp; (ROW(73:73) - ROW($14:$14)) &amp; " = if (YR" &amp; (ROW(73:73) - ROW($14:$14)) &amp; " ≤ EY) then (ORA0) else (ORP0)"</f>
        <v>ORM59 = if (YR59 ≤ EY) then (ORA0) else (ORP0)</v>
      </c>
      <c r="U73" s="20" t="str" cm="1">
        <f t="array" ref="U73">"ORI" &amp; (ROW(73:73) - ROW($14:$14)) &amp; " = ORM" &amp; (ROW(73:73) - ROW($14:$14)) &amp; " * C" &amp; (ROW(73:73) - ROW($14:$14))</f>
        <v>ORI59 = ORM59 * C59</v>
      </c>
      <c r="V73" s="20" t="str" cm="1">
        <f t="array" ref="V73" xml:space="preserve"> "ORC" &amp; (ROW(73:73) - ROW($14:$14)) &amp; " = ∑ORIx; x: {0, …, MY" &amp; (ROW(73:73) - ROW($14:$14)) &amp; "}"</f>
        <v>ORC59 = ∑ORIx; x: {0, …, MY59}</v>
      </c>
      <c r="AA73" s="20">
        <v>2087</v>
      </c>
      <c r="AB73" s="20">
        <v>59</v>
      </c>
      <c r="AC73" s="30">
        <v>1.4850000000000001</v>
      </c>
      <c r="AD73" s="30">
        <f t="shared" si="0"/>
        <v>1.4850000000000001</v>
      </c>
      <c r="AE73" s="31">
        <f t="shared" si="1"/>
        <v>0.125</v>
      </c>
      <c r="AF73" s="31">
        <f t="shared" si="2"/>
        <v>0.18562500000000001</v>
      </c>
      <c r="AG73" s="31">
        <f>SUM(AF$14:AF73)</f>
        <v>10.812749999999998</v>
      </c>
      <c r="AH73" s="31">
        <f t="shared" si="3"/>
        <v>0.02</v>
      </c>
      <c r="AI73" s="31">
        <f t="shared" si="4"/>
        <v>2.9700000000000004E-2</v>
      </c>
      <c r="AJ73" s="31">
        <f>SUM(AI$14:AI73)</f>
        <v>1.44906</v>
      </c>
      <c r="AK73" s="31">
        <f t="shared" si="5"/>
        <v>0</v>
      </c>
      <c r="AL73" s="31">
        <f t="shared" si="6"/>
        <v>0</v>
      </c>
      <c r="AM73" s="31">
        <f>SUM(AL$14:AL73)</f>
        <v>0.14049</v>
      </c>
      <c r="AN73" s="31">
        <f t="shared" si="7"/>
        <v>0.02</v>
      </c>
      <c r="AO73" s="31">
        <f t="shared" si="8"/>
        <v>2.9700000000000004E-2</v>
      </c>
      <c r="AP73" s="31">
        <f>SUM(AO$14:AO73)</f>
        <v>1.58955</v>
      </c>
      <c r="AU73" s="20">
        <v>2087</v>
      </c>
      <c r="AV73" s="20">
        <v>59</v>
      </c>
      <c r="AW73" s="30">
        <v>1.4850000000000001</v>
      </c>
      <c r="AX73" s="30">
        <f t="shared" si="9"/>
        <v>1.4850000000000001</v>
      </c>
      <c r="AY73" s="31">
        <f t="shared" si="10"/>
        <v>0.25</v>
      </c>
      <c r="AZ73" s="31">
        <f t="shared" si="11"/>
        <v>0.37125000000000002</v>
      </c>
      <c r="BA73" s="31">
        <f>SUM(AZ$14:AZ73)</f>
        <v>19.863249999999994</v>
      </c>
      <c r="BB73" s="31">
        <f t="shared" si="12"/>
        <v>3.78</v>
      </c>
      <c r="BC73" s="31">
        <f t="shared" si="13"/>
        <v>5.6132999999999997</v>
      </c>
      <c r="BD73" s="31">
        <f>SUM(BC$14:BC73)</f>
        <v>273.87234000000001</v>
      </c>
      <c r="BE73" s="31">
        <f t="shared" si="14"/>
        <v>0</v>
      </c>
      <c r="BF73" s="31">
        <f t="shared" si="15"/>
        <v>0</v>
      </c>
      <c r="BG73" s="31">
        <f>SUM(BF$14:BF73)</f>
        <v>2.82</v>
      </c>
      <c r="BH73" s="31">
        <f t="shared" si="16"/>
        <v>3.78</v>
      </c>
      <c r="BI73" s="31">
        <f t="shared" si="17"/>
        <v>5.6132999999999997</v>
      </c>
      <c r="BJ73" s="31">
        <f>SUM(BI$14:BI73)</f>
        <v>276.69234</v>
      </c>
      <c r="BO73" s="20">
        <v>2087</v>
      </c>
      <c r="BP73" s="20">
        <v>59</v>
      </c>
      <c r="BQ73" s="30">
        <v>1.4850000000000001</v>
      </c>
      <c r="BR73" s="30">
        <f t="shared" si="18"/>
        <v>1.4850000000000001</v>
      </c>
      <c r="BS73" s="31">
        <f t="shared" si="19"/>
        <v>0.5</v>
      </c>
      <c r="BT73" s="31">
        <f t="shared" si="20"/>
        <v>0.74250000000000005</v>
      </c>
      <c r="BU73" s="31">
        <f>SUM(BT$14:BT73)</f>
        <v>36.226499999999994</v>
      </c>
      <c r="BV73" s="31">
        <f t="shared" si="21"/>
        <v>16.079999999999998</v>
      </c>
      <c r="BW73" s="31">
        <f t="shared" si="22"/>
        <v>23.878799999999998</v>
      </c>
      <c r="BX73" s="31">
        <f>SUM(BW$14:BW73)</f>
        <v>1165.0442399999995</v>
      </c>
      <c r="BY73" s="31">
        <f t="shared" si="23"/>
        <v>0</v>
      </c>
      <c r="BZ73" s="31">
        <f t="shared" si="24"/>
        <v>0</v>
      </c>
      <c r="CA73" s="31">
        <f>SUM(BZ$14:BZ73)</f>
        <v>0</v>
      </c>
      <c r="CB73" s="31">
        <f t="shared" si="25"/>
        <v>16.079999999999998</v>
      </c>
      <c r="CC73" s="31">
        <f t="shared" si="26"/>
        <v>23.878799999999998</v>
      </c>
      <c r="CD73" s="31">
        <f>SUM(CC$14:CC73)</f>
        <v>1165.0442399999995</v>
      </c>
    </row>
    <row r="74" spans="2:82" x14ac:dyDescent="0.25">
      <c r="G74" s="20" t="str" cm="1">
        <f t="array" ref="G74">"YR" &amp; (ROW(74:74) - ROW($14:$14)) &amp; " = " &amp; (2028 + (ROW(74:74) - ROW($14:$14)))</f>
        <v>YR60 = 2088</v>
      </c>
      <c r="H74" s="20" t="str" cm="1">
        <f t="array" ref="H74">"MY" &amp; (ROW(74:74) - ROW($14:$14)) &amp; " = " &amp; (ROW(74:74) - ROW($14:$14))</f>
        <v>MY60 = 60</v>
      </c>
      <c r="I74" s="20" t="str" cm="1">
        <f t="array" ref="I74">"CD" &amp; (ROW(74:74) - ROW($14:$14))</f>
        <v>CD60</v>
      </c>
      <c r="J74" s="20" t="str" cm="1">
        <f t="array" ref="J74">"CN" &amp; (ROW(74:74) - ROW($14:$14)) &amp; " = CD" &amp; (ROW(74:74) - ROW($14:$14)) &amp; " / CD0" &amp; IF(ROW(74:74) - ROW($14:$14) = 0, " = 1", "")</f>
        <v>CN60 = CD60 / CD0</v>
      </c>
      <c r="K74" s="20" t="str" cm="1">
        <f t="array" ref="K74">"IRM" &amp; (ROW(74:74) - ROW($14:$14)) &amp; " = if (YR" &amp; (ROW(74:74) - ROW($14:$14)) &amp; " ≤ EY) then (IRA0) else (IRP0)"</f>
        <v>IRM60 = if (YR60 ≤ EY) then (IRA0) else (IRP0)</v>
      </c>
      <c r="L74" s="20" t="str" cm="1">
        <f t="array" ref="L74">"IRI" &amp; (ROW(74:74) - ROW($14:$14)) &amp; " = IRM" &amp; (ROW(74:74) - ROW($14:$14)) &amp; " * C" &amp; (ROW(74:74) - ROW($14:$14))</f>
        <v>IRI60 = IRM60 * C60</v>
      </c>
      <c r="M74" s="20" t="str" cm="1">
        <f t="array" ref="M74" xml:space="preserve"> "IRC" &amp; (ROW(74:74) - ROW($14:$14)) &amp; " = ∑IRIx; x: {0, …, MY" &amp; (ROW(74:74) - ROW($14:$14)) &amp; "}"</f>
        <v>IRC60 = ∑IRIx; x: {0, …, MY60}</v>
      </c>
      <c r="N74" s="20" t="str" cm="1">
        <f t="array" ref="N74">"ERM" &amp; (ROW(74:74) - ROW($14:$14)) &amp; " = if (YR" &amp; (ROW(74:74) - ROW($14:$14)) &amp; " ≤ EY) then (ERA0) else (ERP0)"</f>
        <v>ERM60 = if (YR60 ≤ EY) then (ERA0) else (ERP0)</v>
      </c>
      <c r="O74" s="20" t="str" cm="1">
        <f t="array" ref="O74">"ERI" &amp; (ROW(74:74) - ROW($14:$14)) &amp; " = ERM" &amp; (ROW(74:74) - ROW($14:$14)) &amp; " * C" &amp; (ROW(74:74) - ROW($14:$14))</f>
        <v>ERI60 = ERM60 * C60</v>
      </c>
      <c r="P74" s="20" t="str" cm="1">
        <f t="array" ref="P74" xml:space="preserve"> "ERU" &amp; (ROW(74:74) - ROW($14:$14)) &amp; " = ∑ERIx; x: {0, …, MY" &amp; (ROW(74:74) - ROW($14:$14)) &amp; "}"</f>
        <v>ERU60 = ∑ERIx; x: {0, …, MY60}</v>
      </c>
      <c r="Q74" s="20" t="str" cm="1">
        <f t="array" ref="Q74">"PRM" &amp; (ROW(74:74) - ROW($14:$14)) &amp; " = if (YR" &amp; (ROW(74:74) - ROW($14:$14)) &amp; " ≤ EY) then (PRA0) else (PRP0)"</f>
        <v>PRM60 = if (YR60 ≤ EY) then (PRA0) else (PRP0)</v>
      </c>
      <c r="R74" s="20" t="str" cm="1">
        <f t="array" ref="R74">"PRI" &amp; (ROW(74:74) - ROW($14:$14)) &amp; " = PRM" &amp; (ROW(74:74) - ROW($14:$14)) &amp; " * C" &amp; (ROW(74:74) - ROW($14:$14))</f>
        <v>PRI60 = PRM60 * C60</v>
      </c>
      <c r="S74" s="20" t="str" cm="1">
        <f t="array" ref="S74" xml:space="preserve"> "PRU" &amp; (ROW(74:74) - ROW($14:$14)) &amp; " = ∑PRIx; x: {0, …, MY" &amp; (ROW(74:74) - ROW($14:$14)) &amp; "}"</f>
        <v>PRU60 = ∑PRIx; x: {0, …, MY60}</v>
      </c>
      <c r="T74" s="20" t="str" cm="1">
        <f t="array" ref="T74">"ORM" &amp; (ROW(74:74) - ROW($14:$14)) &amp; " = if (YR" &amp; (ROW(74:74) - ROW($14:$14)) &amp; " ≤ EY) then (ORA0) else (ORP0)"</f>
        <v>ORM60 = if (YR60 ≤ EY) then (ORA0) else (ORP0)</v>
      </c>
      <c r="U74" s="20" t="str" cm="1">
        <f t="array" ref="U74">"ORI" &amp; (ROW(74:74) - ROW($14:$14)) &amp; " = ORM" &amp; (ROW(74:74) - ROW($14:$14)) &amp; " * C" &amp; (ROW(74:74) - ROW($14:$14))</f>
        <v>ORI60 = ORM60 * C60</v>
      </c>
      <c r="V74" s="20" t="str" cm="1">
        <f t="array" ref="V74" xml:space="preserve"> "ORC" &amp; (ROW(74:74) - ROW($14:$14)) &amp; " = ∑ORIx; x: {0, …, MY" &amp; (ROW(74:74) - ROW($14:$14)) &amp; "}"</f>
        <v>ORC60 = ∑ORIx; x: {0, …, MY60}</v>
      </c>
      <c r="AA74" s="20">
        <v>2088</v>
      </c>
      <c r="AB74" s="20">
        <v>60</v>
      </c>
      <c r="AC74" s="30">
        <v>1.496</v>
      </c>
      <c r="AD74" s="30">
        <f t="shared" si="0"/>
        <v>1.496</v>
      </c>
      <c r="AE74" s="31">
        <f t="shared" si="1"/>
        <v>0.125</v>
      </c>
      <c r="AF74" s="31">
        <f t="shared" si="2"/>
        <v>0.187</v>
      </c>
      <c r="AG74" s="31">
        <f>SUM(AF$14:AF74)</f>
        <v>10.999749999999997</v>
      </c>
      <c r="AH74" s="31">
        <f t="shared" si="3"/>
        <v>0.02</v>
      </c>
      <c r="AI74" s="31">
        <f t="shared" si="4"/>
        <v>2.9920000000000002E-2</v>
      </c>
      <c r="AJ74" s="31">
        <f>SUM(AI$14:AI74)</f>
        <v>1.47898</v>
      </c>
      <c r="AK74" s="31">
        <f t="shared" si="5"/>
        <v>0</v>
      </c>
      <c r="AL74" s="31">
        <f t="shared" si="6"/>
        <v>0</v>
      </c>
      <c r="AM74" s="31">
        <f>SUM(AL$14:AL74)</f>
        <v>0.14049</v>
      </c>
      <c r="AN74" s="31">
        <f t="shared" si="7"/>
        <v>0.02</v>
      </c>
      <c r="AO74" s="31">
        <f t="shared" si="8"/>
        <v>2.9920000000000002E-2</v>
      </c>
      <c r="AP74" s="31">
        <f>SUM(AO$14:AO74)</f>
        <v>1.61947</v>
      </c>
      <c r="AU74" s="20">
        <v>2088</v>
      </c>
      <c r="AV74" s="20">
        <v>60</v>
      </c>
      <c r="AW74" s="30">
        <v>1.496</v>
      </c>
      <c r="AX74" s="30">
        <f t="shared" si="9"/>
        <v>1.496</v>
      </c>
      <c r="AY74" s="31">
        <f t="shared" si="10"/>
        <v>0.25</v>
      </c>
      <c r="AZ74" s="31">
        <f t="shared" si="11"/>
        <v>0.374</v>
      </c>
      <c r="BA74" s="31">
        <f>SUM(AZ$14:AZ74)</f>
        <v>20.237249999999992</v>
      </c>
      <c r="BB74" s="31">
        <f t="shared" si="12"/>
        <v>3.78</v>
      </c>
      <c r="BC74" s="31">
        <f t="shared" si="13"/>
        <v>5.6548799999999995</v>
      </c>
      <c r="BD74" s="31">
        <f>SUM(BC$14:BC74)</f>
        <v>279.52722</v>
      </c>
      <c r="BE74" s="31">
        <f t="shared" si="14"/>
        <v>0</v>
      </c>
      <c r="BF74" s="31">
        <f t="shared" si="15"/>
        <v>0</v>
      </c>
      <c r="BG74" s="31">
        <f>SUM(BF$14:BF74)</f>
        <v>2.82</v>
      </c>
      <c r="BH74" s="31">
        <f t="shared" si="16"/>
        <v>3.78</v>
      </c>
      <c r="BI74" s="31">
        <f t="shared" si="17"/>
        <v>5.6548799999999995</v>
      </c>
      <c r="BJ74" s="31">
        <f>SUM(BI$14:BI74)</f>
        <v>282.34721999999999</v>
      </c>
      <c r="BO74" s="20">
        <v>2088</v>
      </c>
      <c r="BP74" s="20">
        <v>60</v>
      </c>
      <c r="BQ74" s="30">
        <v>1.496</v>
      </c>
      <c r="BR74" s="30">
        <f t="shared" si="18"/>
        <v>1.496</v>
      </c>
      <c r="BS74" s="31">
        <f t="shared" si="19"/>
        <v>0.5</v>
      </c>
      <c r="BT74" s="31">
        <f t="shared" si="20"/>
        <v>0.748</v>
      </c>
      <c r="BU74" s="31">
        <f>SUM(BT$14:BT74)</f>
        <v>36.974499999999992</v>
      </c>
      <c r="BV74" s="31">
        <f t="shared" si="21"/>
        <v>16.079999999999998</v>
      </c>
      <c r="BW74" s="31">
        <f t="shared" si="22"/>
        <v>24.055679999999999</v>
      </c>
      <c r="BX74" s="31">
        <f>SUM(BW$14:BW74)</f>
        <v>1189.0999199999994</v>
      </c>
      <c r="BY74" s="31">
        <f t="shared" si="23"/>
        <v>0</v>
      </c>
      <c r="BZ74" s="31">
        <f t="shared" si="24"/>
        <v>0</v>
      </c>
      <c r="CA74" s="31">
        <f>SUM(BZ$14:BZ74)</f>
        <v>0</v>
      </c>
      <c r="CB74" s="31">
        <f t="shared" si="25"/>
        <v>16.079999999999998</v>
      </c>
      <c r="CC74" s="31">
        <f t="shared" si="26"/>
        <v>24.055679999999999</v>
      </c>
      <c r="CD74" s="31">
        <f>SUM(CC$14:CC74)</f>
        <v>1189.0999199999994</v>
      </c>
    </row>
    <row r="75" spans="2:82" x14ac:dyDescent="0.25">
      <c r="G75" s="20" t="str" cm="1">
        <f t="array" ref="G75">"YR" &amp; (ROW(75:75) - ROW($14:$14)) &amp; " = " &amp; (2028 + (ROW(75:75) - ROW($14:$14)))</f>
        <v>YR61 = 2089</v>
      </c>
      <c r="H75" s="20" t="str" cm="1">
        <f t="array" ref="H75">"MY" &amp; (ROW(75:75) - ROW($14:$14)) &amp; " = " &amp; (ROW(75:75) - ROW($14:$14))</f>
        <v>MY61 = 61</v>
      </c>
      <c r="I75" s="20" t="str" cm="1">
        <f t="array" ref="I75">"CD" &amp; (ROW(75:75) - ROW($14:$14))</f>
        <v>CD61</v>
      </c>
      <c r="J75" s="20" t="str" cm="1">
        <f t="array" ref="J75">"CN" &amp; (ROW(75:75) - ROW($14:$14)) &amp; " = CD" &amp; (ROW(75:75) - ROW($14:$14)) &amp; " / CD0" &amp; IF(ROW(75:75) - ROW($14:$14) = 0, " = 1", "")</f>
        <v>CN61 = CD61 / CD0</v>
      </c>
      <c r="K75" s="20" t="str" cm="1">
        <f t="array" ref="K75">"IRM" &amp; (ROW(75:75) - ROW($14:$14)) &amp; " = if (YR" &amp; (ROW(75:75) - ROW($14:$14)) &amp; " ≤ EY) then (IRA0) else (IRP0)"</f>
        <v>IRM61 = if (YR61 ≤ EY) then (IRA0) else (IRP0)</v>
      </c>
      <c r="L75" s="20" t="str" cm="1">
        <f t="array" ref="L75">"IRI" &amp; (ROW(75:75) - ROW($14:$14)) &amp; " = IRM" &amp; (ROW(75:75) - ROW($14:$14)) &amp; " * C" &amp; (ROW(75:75) - ROW($14:$14))</f>
        <v>IRI61 = IRM61 * C61</v>
      </c>
      <c r="M75" s="20" t="str" cm="1">
        <f t="array" ref="M75" xml:space="preserve"> "IRC" &amp; (ROW(75:75) - ROW($14:$14)) &amp; " = ∑IRIx; x: {0, …, MY" &amp; (ROW(75:75) - ROW($14:$14)) &amp; "}"</f>
        <v>IRC61 = ∑IRIx; x: {0, …, MY61}</v>
      </c>
      <c r="N75" s="20" t="str" cm="1">
        <f t="array" ref="N75">"ERM" &amp; (ROW(75:75) - ROW($14:$14)) &amp; " = if (YR" &amp; (ROW(75:75) - ROW($14:$14)) &amp; " ≤ EY) then (ERA0) else (ERP0)"</f>
        <v>ERM61 = if (YR61 ≤ EY) then (ERA0) else (ERP0)</v>
      </c>
      <c r="O75" s="20" t="str" cm="1">
        <f t="array" ref="O75">"ERI" &amp; (ROW(75:75) - ROW($14:$14)) &amp; " = ERM" &amp; (ROW(75:75) - ROW($14:$14)) &amp; " * C" &amp; (ROW(75:75) - ROW($14:$14))</f>
        <v>ERI61 = ERM61 * C61</v>
      </c>
      <c r="P75" s="20" t="str" cm="1">
        <f t="array" ref="P75" xml:space="preserve"> "ERU" &amp; (ROW(75:75) - ROW($14:$14)) &amp; " = ∑ERIx; x: {0, …, MY" &amp; (ROW(75:75) - ROW($14:$14)) &amp; "}"</f>
        <v>ERU61 = ∑ERIx; x: {0, …, MY61}</v>
      </c>
      <c r="Q75" s="20" t="str" cm="1">
        <f t="array" ref="Q75">"PRM" &amp; (ROW(75:75) - ROW($14:$14)) &amp; " = if (YR" &amp; (ROW(75:75) - ROW($14:$14)) &amp; " ≤ EY) then (PRA0) else (PRP0)"</f>
        <v>PRM61 = if (YR61 ≤ EY) then (PRA0) else (PRP0)</v>
      </c>
      <c r="R75" s="20" t="str" cm="1">
        <f t="array" ref="R75">"PRI" &amp; (ROW(75:75) - ROW($14:$14)) &amp; " = PRM" &amp; (ROW(75:75) - ROW($14:$14)) &amp; " * C" &amp; (ROW(75:75) - ROW($14:$14))</f>
        <v>PRI61 = PRM61 * C61</v>
      </c>
      <c r="S75" s="20" t="str" cm="1">
        <f t="array" ref="S75" xml:space="preserve"> "PRU" &amp; (ROW(75:75) - ROW($14:$14)) &amp; " = ∑PRIx; x: {0, …, MY" &amp; (ROW(75:75) - ROW($14:$14)) &amp; "}"</f>
        <v>PRU61 = ∑PRIx; x: {0, …, MY61}</v>
      </c>
      <c r="T75" s="20" t="str" cm="1">
        <f t="array" ref="T75">"ORM" &amp; (ROW(75:75) - ROW($14:$14)) &amp; " = if (YR" &amp; (ROW(75:75) - ROW($14:$14)) &amp; " ≤ EY) then (ORA0) else (ORP0)"</f>
        <v>ORM61 = if (YR61 ≤ EY) then (ORA0) else (ORP0)</v>
      </c>
      <c r="U75" s="20" t="str" cm="1">
        <f t="array" ref="U75">"ORI" &amp; (ROW(75:75) - ROW($14:$14)) &amp; " = ORM" &amp; (ROW(75:75) - ROW($14:$14)) &amp; " * C" &amp; (ROW(75:75) - ROW($14:$14))</f>
        <v>ORI61 = ORM61 * C61</v>
      </c>
      <c r="V75" s="20" t="str" cm="1">
        <f t="array" ref="V75" xml:space="preserve"> "ORC" &amp; (ROW(75:75) - ROW($14:$14)) &amp; " = ∑ORIx; x: {0, …, MY" &amp; (ROW(75:75) - ROW($14:$14)) &amp; "}"</f>
        <v>ORC61 = ∑ORIx; x: {0, …, MY61}</v>
      </c>
      <c r="AA75" s="20">
        <v>2089</v>
      </c>
      <c r="AB75" s="20">
        <v>61</v>
      </c>
      <c r="AC75" s="30">
        <v>1.5069999999999999</v>
      </c>
      <c r="AD75" s="30">
        <f t="shared" si="0"/>
        <v>1.5069999999999999</v>
      </c>
      <c r="AE75" s="31">
        <f t="shared" si="1"/>
        <v>0.125</v>
      </c>
      <c r="AF75" s="31">
        <f t="shared" si="2"/>
        <v>0.18837499999999999</v>
      </c>
      <c r="AG75" s="31">
        <f>SUM(AF$14:AF75)</f>
        <v>11.188124999999998</v>
      </c>
      <c r="AH75" s="31">
        <f t="shared" si="3"/>
        <v>0.02</v>
      </c>
      <c r="AI75" s="31">
        <f t="shared" si="4"/>
        <v>3.014E-2</v>
      </c>
      <c r="AJ75" s="31">
        <f>SUM(AI$14:AI75)</f>
        <v>1.50912</v>
      </c>
      <c r="AK75" s="31">
        <f t="shared" si="5"/>
        <v>0</v>
      </c>
      <c r="AL75" s="31">
        <f t="shared" si="6"/>
        <v>0</v>
      </c>
      <c r="AM75" s="31">
        <f>SUM(AL$14:AL75)</f>
        <v>0.14049</v>
      </c>
      <c r="AN75" s="31">
        <f t="shared" si="7"/>
        <v>0.02</v>
      </c>
      <c r="AO75" s="31">
        <f t="shared" si="8"/>
        <v>3.014E-2</v>
      </c>
      <c r="AP75" s="31">
        <f>SUM(AO$14:AO75)</f>
        <v>1.64961</v>
      </c>
      <c r="AU75" s="20">
        <v>2089</v>
      </c>
      <c r="AV75" s="20">
        <v>61</v>
      </c>
      <c r="AW75" s="30">
        <v>1.5069999999999999</v>
      </c>
      <c r="AX75" s="30">
        <f t="shared" si="9"/>
        <v>1.5069999999999999</v>
      </c>
      <c r="AY75" s="31">
        <f t="shared" si="10"/>
        <v>0.25</v>
      </c>
      <c r="AZ75" s="31">
        <f t="shared" si="11"/>
        <v>0.37674999999999997</v>
      </c>
      <c r="BA75" s="31">
        <f>SUM(AZ$14:AZ75)</f>
        <v>20.613999999999994</v>
      </c>
      <c r="BB75" s="31">
        <f t="shared" si="12"/>
        <v>3.78</v>
      </c>
      <c r="BC75" s="31">
        <f t="shared" si="13"/>
        <v>5.6964599999999992</v>
      </c>
      <c r="BD75" s="31">
        <f>SUM(BC$14:BC75)</f>
        <v>285.22368</v>
      </c>
      <c r="BE75" s="31">
        <f t="shared" si="14"/>
        <v>0</v>
      </c>
      <c r="BF75" s="31">
        <f t="shared" si="15"/>
        <v>0</v>
      </c>
      <c r="BG75" s="31">
        <f>SUM(BF$14:BF75)</f>
        <v>2.82</v>
      </c>
      <c r="BH75" s="31">
        <f t="shared" si="16"/>
        <v>3.78</v>
      </c>
      <c r="BI75" s="31">
        <f t="shared" si="17"/>
        <v>5.6964599999999992</v>
      </c>
      <c r="BJ75" s="31">
        <f>SUM(BI$14:BI75)</f>
        <v>288.04367999999999</v>
      </c>
      <c r="BO75" s="20">
        <v>2089</v>
      </c>
      <c r="BP75" s="20">
        <v>61</v>
      </c>
      <c r="BQ75" s="30">
        <v>1.5069999999999999</v>
      </c>
      <c r="BR75" s="30">
        <f t="shared" si="18"/>
        <v>1.5069999999999999</v>
      </c>
      <c r="BS75" s="31">
        <f t="shared" si="19"/>
        <v>0.5</v>
      </c>
      <c r="BT75" s="31">
        <f t="shared" si="20"/>
        <v>0.75349999999999995</v>
      </c>
      <c r="BU75" s="31">
        <f>SUM(BT$14:BT75)</f>
        <v>37.727999999999994</v>
      </c>
      <c r="BV75" s="31">
        <f t="shared" si="21"/>
        <v>16.079999999999998</v>
      </c>
      <c r="BW75" s="31">
        <f t="shared" si="22"/>
        <v>24.232559999999996</v>
      </c>
      <c r="BX75" s="31">
        <f>SUM(BW$14:BW75)</f>
        <v>1213.3324799999994</v>
      </c>
      <c r="BY75" s="31">
        <f t="shared" si="23"/>
        <v>0</v>
      </c>
      <c r="BZ75" s="31">
        <f t="shared" si="24"/>
        <v>0</v>
      </c>
      <c r="CA75" s="31">
        <f>SUM(BZ$14:BZ75)</f>
        <v>0</v>
      </c>
      <c r="CB75" s="31">
        <f t="shared" si="25"/>
        <v>16.079999999999998</v>
      </c>
      <c r="CC75" s="31">
        <f t="shared" si="26"/>
        <v>24.232559999999996</v>
      </c>
      <c r="CD75" s="31">
        <f>SUM(CC$14:CC75)</f>
        <v>1213.3324799999994</v>
      </c>
    </row>
    <row r="76" spans="2:82" x14ac:dyDescent="0.25">
      <c r="G76" s="20" t="str" cm="1">
        <f t="array" ref="G76">"YR" &amp; (ROW(76:76) - ROW($14:$14)) &amp; " = " &amp; (2028 + (ROW(76:76) - ROW($14:$14)))</f>
        <v>YR62 = 2090</v>
      </c>
      <c r="H76" s="20" t="str" cm="1">
        <f t="array" ref="H76">"MY" &amp; (ROW(76:76) - ROW($14:$14)) &amp; " = " &amp; (ROW(76:76) - ROW($14:$14))</f>
        <v>MY62 = 62</v>
      </c>
      <c r="I76" s="20" t="str" cm="1">
        <f t="array" ref="I76">"CD" &amp; (ROW(76:76) - ROW($14:$14))</f>
        <v>CD62</v>
      </c>
      <c r="J76" s="20" t="str" cm="1">
        <f t="array" ref="J76">"CN" &amp; (ROW(76:76) - ROW($14:$14)) &amp; " = CD" &amp; (ROW(76:76) - ROW($14:$14)) &amp; " / CD0" &amp; IF(ROW(76:76) - ROW($14:$14) = 0, " = 1", "")</f>
        <v>CN62 = CD62 / CD0</v>
      </c>
      <c r="K76" s="20" t="str" cm="1">
        <f t="array" ref="K76">"IRM" &amp; (ROW(76:76) - ROW($14:$14)) &amp; " = if (YR" &amp; (ROW(76:76) - ROW($14:$14)) &amp; " ≤ EY) then (IRA0) else (IRP0)"</f>
        <v>IRM62 = if (YR62 ≤ EY) then (IRA0) else (IRP0)</v>
      </c>
      <c r="L76" s="20" t="str" cm="1">
        <f t="array" ref="L76">"IRI" &amp; (ROW(76:76) - ROW($14:$14)) &amp; " = IRM" &amp; (ROW(76:76) - ROW($14:$14)) &amp; " * C" &amp; (ROW(76:76) - ROW($14:$14))</f>
        <v>IRI62 = IRM62 * C62</v>
      </c>
      <c r="M76" s="20" t="str" cm="1">
        <f t="array" ref="M76" xml:space="preserve"> "IRC" &amp; (ROW(76:76) - ROW($14:$14)) &amp; " = ∑IRIx; x: {0, …, MY" &amp; (ROW(76:76) - ROW($14:$14)) &amp; "}"</f>
        <v>IRC62 = ∑IRIx; x: {0, …, MY62}</v>
      </c>
      <c r="N76" s="20" t="str" cm="1">
        <f t="array" ref="N76">"ERM" &amp; (ROW(76:76) - ROW($14:$14)) &amp; " = if (YR" &amp; (ROW(76:76) - ROW($14:$14)) &amp; " ≤ EY) then (ERA0) else (ERP0)"</f>
        <v>ERM62 = if (YR62 ≤ EY) then (ERA0) else (ERP0)</v>
      </c>
      <c r="O76" s="20" t="str" cm="1">
        <f t="array" ref="O76">"ERI" &amp; (ROW(76:76) - ROW($14:$14)) &amp; " = ERM" &amp; (ROW(76:76) - ROW($14:$14)) &amp; " * C" &amp; (ROW(76:76) - ROW($14:$14))</f>
        <v>ERI62 = ERM62 * C62</v>
      </c>
      <c r="P76" s="20" t="str" cm="1">
        <f t="array" ref="P76" xml:space="preserve"> "ERU" &amp; (ROW(76:76) - ROW($14:$14)) &amp; " = ∑ERIx; x: {0, …, MY" &amp; (ROW(76:76) - ROW($14:$14)) &amp; "}"</f>
        <v>ERU62 = ∑ERIx; x: {0, …, MY62}</v>
      </c>
      <c r="Q76" s="20" t="str" cm="1">
        <f t="array" ref="Q76">"PRM" &amp; (ROW(76:76) - ROW($14:$14)) &amp; " = if (YR" &amp; (ROW(76:76) - ROW($14:$14)) &amp; " ≤ EY) then (PRA0) else (PRP0)"</f>
        <v>PRM62 = if (YR62 ≤ EY) then (PRA0) else (PRP0)</v>
      </c>
      <c r="R76" s="20" t="str" cm="1">
        <f t="array" ref="R76">"PRI" &amp; (ROW(76:76) - ROW($14:$14)) &amp; " = PRM" &amp; (ROW(76:76) - ROW($14:$14)) &amp; " * C" &amp; (ROW(76:76) - ROW($14:$14))</f>
        <v>PRI62 = PRM62 * C62</v>
      </c>
      <c r="S76" s="20" t="str" cm="1">
        <f t="array" ref="S76" xml:space="preserve"> "PRU" &amp; (ROW(76:76) - ROW($14:$14)) &amp; " = ∑PRIx; x: {0, …, MY" &amp; (ROW(76:76) - ROW($14:$14)) &amp; "}"</f>
        <v>PRU62 = ∑PRIx; x: {0, …, MY62}</v>
      </c>
      <c r="T76" s="20" t="str" cm="1">
        <f t="array" ref="T76">"ORM" &amp; (ROW(76:76) - ROW($14:$14)) &amp; " = if (YR" &amp; (ROW(76:76) - ROW($14:$14)) &amp; " ≤ EY) then (ORA0) else (ORP0)"</f>
        <v>ORM62 = if (YR62 ≤ EY) then (ORA0) else (ORP0)</v>
      </c>
      <c r="U76" s="20" t="str" cm="1">
        <f t="array" ref="U76">"ORI" &amp; (ROW(76:76) - ROW($14:$14)) &amp; " = ORM" &amp; (ROW(76:76) - ROW($14:$14)) &amp; " * C" &amp; (ROW(76:76) - ROW($14:$14))</f>
        <v>ORI62 = ORM62 * C62</v>
      </c>
      <c r="V76" s="20" t="str" cm="1">
        <f t="array" ref="V76" xml:space="preserve"> "ORC" &amp; (ROW(76:76) - ROW($14:$14)) &amp; " = ∑ORIx; x: {0, …, MY" &amp; (ROW(76:76) - ROW($14:$14)) &amp; "}"</f>
        <v>ORC62 = ∑ORIx; x: {0, …, MY62}</v>
      </c>
      <c r="AA76" s="20">
        <v>2090</v>
      </c>
      <c r="AB76" s="20">
        <v>62</v>
      </c>
      <c r="AC76" s="30">
        <v>1.518</v>
      </c>
      <c r="AD76" s="30">
        <f t="shared" si="0"/>
        <v>1.518</v>
      </c>
      <c r="AE76" s="31">
        <f t="shared" si="1"/>
        <v>0.125</v>
      </c>
      <c r="AF76" s="31">
        <f t="shared" si="2"/>
        <v>0.18975</v>
      </c>
      <c r="AG76" s="31">
        <f>SUM(AF$14:AF76)</f>
        <v>11.377874999999998</v>
      </c>
      <c r="AH76" s="31">
        <f t="shared" si="3"/>
        <v>0.02</v>
      </c>
      <c r="AI76" s="31">
        <f t="shared" si="4"/>
        <v>3.0360000000000002E-2</v>
      </c>
      <c r="AJ76" s="31">
        <f>SUM(AI$14:AI76)</f>
        <v>1.53948</v>
      </c>
      <c r="AK76" s="31">
        <f t="shared" si="5"/>
        <v>0</v>
      </c>
      <c r="AL76" s="31">
        <f t="shared" si="6"/>
        <v>0</v>
      </c>
      <c r="AM76" s="31">
        <f>SUM(AL$14:AL76)</f>
        <v>0.14049</v>
      </c>
      <c r="AN76" s="31">
        <f t="shared" si="7"/>
        <v>0.02</v>
      </c>
      <c r="AO76" s="31">
        <f t="shared" si="8"/>
        <v>3.0360000000000002E-2</v>
      </c>
      <c r="AP76" s="31">
        <f>SUM(AO$14:AO76)</f>
        <v>1.67997</v>
      </c>
      <c r="AU76" s="20">
        <v>2090</v>
      </c>
      <c r="AV76" s="20">
        <v>62</v>
      </c>
      <c r="AW76" s="30">
        <v>1.518</v>
      </c>
      <c r="AX76" s="30">
        <f t="shared" si="9"/>
        <v>1.518</v>
      </c>
      <c r="AY76" s="31">
        <f t="shared" si="10"/>
        <v>0.25</v>
      </c>
      <c r="AZ76" s="31">
        <f t="shared" si="11"/>
        <v>0.3795</v>
      </c>
      <c r="BA76" s="31">
        <f>SUM(AZ$14:AZ76)</f>
        <v>20.993499999999994</v>
      </c>
      <c r="BB76" s="31">
        <f t="shared" si="12"/>
        <v>3.78</v>
      </c>
      <c r="BC76" s="31">
        <f t="shared" si="13"/>
        <v>5.7380399999999998</v>
      </c>
      <c r="BD76" s="31">
        <f>SUM(BC$14:BC76)</f>
        <v>290.96172000000001</v>
      </c>
      <c r="BE76" s="31">
        <f t="shared" si="14"/>
        <v>0</v>
      </c>
      <c r="BF76" s="31">
        <f t="shared" si="15"/>
        <v>0</v>
      </c>
      <c r="BG76" s="31">
        <f>SUM(BF$14:BF76)</f>
        <v>2.82</v>
      </c>
      <c r="BH76" s="31">
        <f t="shared" si="16"/>
        <v>3.78</v>
      </c>
      <c r="BI76" s="31">
        <f t="shared" si="17"/>
        <v>5.7380399999999998</v>
      </c>
      <c r="BJ76" s="31">
        <f>SUM(BI$14:BI76)</f>
        <v>293.78172000000001</v>
      </c>
      <c r="BO76" s="20">
        <v>2090</v>
      </c>
      <c r="BP76" s="20">
        <v>62</v>
      </c>
      <c r="BQ76" s="30">
        <v>1.518</v>
      </c>
      <c r="BR76" s="30">
        <f t="shared" si="18"/>
        <v>1.518</v>
      </c>
      <c r="BS76" s="31">
        <f t="shared" si="19"/>
        <v>0.5</v>
      </c>
      <c r="BT76" s="31">
        <f t="shared" si="20"/>
        <v>0.75900000000000001</v>
      </c>
      <c r="BU76" s="31">
        <f>SUM(BT$14:BT76)</f>
        <v>38.486999999999995</v>
      </c>
      <c r="BV76" s="31">
        <f t="shared" si="21"/>
        <v>16.079999999999998</v>
      </c>
      <c r="BW76" s="31">
        <f t="shared" si="22"/>
        <v>24.409439999999996</v>
      </c>
      <c r="BX76" s="31">
        <f>SUM(BW$14:BW76)</f>
        <v>1237.7419199999993</v>
      </c>
      <c r="BY76" s="31">
        <f t="shared" si="23"/>
        <v>0</v>
      </c>
      <c r="BZ76" s="31">
        <f t="shared" si="24"/>
        <v>0</v>
      </c>
      <c r="CA76" s="31">
        <f>SUM(BZ$14:BZ76)</f>
        <v>0</v>
      </c>
      <c r="CB76" s="31">
        <f t="shared" si="25"/>
        <v>16.079999999999998</v>
      </c>
      <c r="CC76" s="31">
        <f t="shared" si="26"/>
        <v>24.409439999999996</v>
      </c>
      <c r="CD76" s="31">
        <f>SUM(CC$14:CC76)</f>
        <v>1237.7419199999993</v>
      </c>
    </row>
    <row r="77" spans="2:82" x14ac:dyDescent="0.25">
      <c r="G77" s="20" t="str" cm="1">
        <f t="array" ref="G77">"YR" &amp; (ROW(77:77) - ROW($14:$14)) &amp; " = " &amp; (2028 + (ROW(77:77) - ROW($14:$14)))</f>
        <v>YR63 = 2091</v>
      </c>
      <c r="H77" s="20" t="str" cm="1">
        <f t="array" ref="H77">"MY" &amp; (ROW(77:77) - ROW($14:$14)) &amp; " = " &amp; (ROW(77:77) - ROW($14:$14))</f>
        <v>MY63 = 63</v>
      </c>
      <c r="I77" s="20" t="str" cm="1">
        <f t="array" ref="I77">"CD" &amp; (ROW(77:77) - ROW($14:$14))</f>
        <v>CD63</v>
      </c>
      <c r="J77" s="20" t="str" cm="1">
        <f t="array" ref="J77">"CN" &amp; (ROW(77:77) - ROW($14:$14)) &amp; " = CD" &amp; (ROW(77:77) - ROW($14:$14)) &amp; " / CD0" &amp; IF(ROW(77:77) - ROW($14:$14) = 0, " = 1", "")</f>
        <v>CN63 = CD63 / CD0</v>
      </c>
      <c r="K77" s="20" t="str" cm="1">
        <f t="array" ref="K77">"IRM" &amp; (ROW(77:77) - ROW($14:$14)) &amp; " = if (YR" &amp; (ROW(77:77) - ROW($14:$14)) &amp; " ≤ EY) then (IRA0) else (IRP0)"</f>
        <v>IRM63 = if (YR63 ≤ EY) then (IRA0) else (IRP0)</v>
      </c>
      <c r="L77" s="20" t="str" cm="1">
        <f t="array" ref="L77">"IRI" &amp; (ROW(77:77) - ROW($14:$14)) &amp; " = IRM" &amp; (ROW(77:77) - ROW($14:$14)) &amp; " * C" &amp; (ROW(77:77) - ROW($14:$14))</f>
        <v>IRI63 = IRM63 * C63</v>
      </c>
      <c r="M77" s="20" t="str" cm="1">
        <f t="array" ref="M77" xml:space="preserve"> "IRC" &amp; (ROW(77:77) - ROW($14:$14)) &amp; " = ∑IRIx; x: {0, …, MY" &amp; (ROW(77:77) - ROW($14:$14)) &amp; "}"</f>
        <v>IRC63 = ∑IRIx; x: {0, …, MY63}</v>
      </c>
      <c r="N77" s="20" t="str" cm="1">
        <f t="array" ref="N77">"ERM" &amp; (ROW(77:77) - ROW($14:$14)) &amp; " = if (YR" &amp; (ROW(77:77) - ROW($14:$14)) &amp; " ≤ EY) then (ERA0) else (ERP0)"</f>
        <v>ERM63 = if (YR63 ≤ EY) then (ERA0) else (ERP0)</v>
      </c>
      <c r="O77" s="20" t="str" cm="1">
        <f t="array" ref="O77">"ERI" &amp; (ROW(77:77) - ROW($14:$14)) &amp; " = ERM" &amp; (ROW(77:77) - ROW($14:$14)) &amp; " * C" &amp; (ROW(77:77) - ROW($14:$14))</f>
        <v>ERI63 = ERM63 * C63</v>
      </c>
      <c r="P77" s="20" t="str" cm="1">
        <f t="array" ref="P77" xml:space="preserve"> "ERU" &amp; (ROW(77:77) - ROW($14:$14)) &amp; " = ∑ERIx; x: {0, …, MY" &amp; (ROW(77:77) - ROW($14:$14)) &amp; "}"</f>
        <v>ERU63 = ∑ERIx; x: {0, …, MY63}</v>
      </c>
      <c r="Q77" s="20" t="str" cm="1">
        <f t="array" ref="Q77">"PRM" &amp; (ROW(77:77) - ROW($14:$14)) &amp; " = if (YR" &amp; (ROW(77:77) - ROW($14:$14)) &amp; " ≤ EY) then (PRA0) else (PRP0)"</f>
        <v>PRM63 = if (YR63 ≤ EY) then (PRA0) else (PRP0)</v>
      </c>
      <c r="R77" s="20" t="str" cm="1">
        <f t="array" ref="R77">"PRI" &amp; (ROW(77:77) - ROW($14:$14)) &amp; " = PRM" &amp; (ROW(77:77) - ROW($14:$14)) &amp; " * C" &amp; (ROW(77:77) - ROW($14:$14))</f>
        <v>PRI63 = PRM63 * C63</v>
      </c>
      <c r="S77" s="20" t="str" cm="1">
        <f t="array" ref="S77" xml:space="preserve"> "PRU" &amp; (ROW(77:77) - ROW($14:$14)) &amp; " = ∑PRIx; x: {0, …, MY" &amp; (ROW(77:77) - ROW($14:$14)) &amp; "}"</f>
        <v>PRU63 = ∑PRIx; x: {0, …, MY63}</v>
      </c>
      <c r="T77" s="20" t="str" cm="1">
        <f t="array" ref="T77">"ORM" &amp; (ROW(77:77) - ROW($14:$14)) &amp; " = if (YR" &amp; (ROW(77:77) - ROW($14:$14)) &amp; " ≤ EY) then (ORA0) else (ORP0)"</f>
        <v>ORM63 = if (YR63 ≤ EY) then (ORA0) else (ORP0)</v>
      </c>
      <c r="U77" s="20" t="str" cm="1">
        <f t="array" ref="U77">"ORI" &amp; (ROW(77:77) - ROW($14:$14)) &amp; " = ORM" &amp; (ROW(77:77) - ROW($14:$14)) &amp; " * C" &amp; (ROW(77:77) - ROW($14:$14))</f>
        <v>ORI63 = ORM63 * C63</v>
      </c>
      <c r="V77" s="20" t="str" cm="1">
        <f t="array" ref="V77" xml:space="preserve"> "ORC" &amp; (ROW(77:77) - ROW($14:$14)) &amp; " = ∑ORIx; x: {0, …, MY" &amp; (ROW(77:77) - ROW($14:$14)) &amp; "}"</f>
        <v>ORC63 = ∑ORIx; x: {0, …, MY63}</v>
      </c>
      <c r="AA77" s="20">
        <v>2091</v>
      </c>
      <c r="AB77" s="20">
        <v>63</v>
      </c>
      <c r="AC77" s="30">
        <v>1.5289999999999999</v>
      </c>
      <c r="AD77" s="30">
        <f t="shared" si="0"/>
        <v>1.5289999999999999</v>
      </c>
      <c r="AE77" s="31">
        <f t="shared" si="1"/>
        <v>0.125</v>
      </c>
      <c r="AF77" s="31">
        <f t="shared" si="2"/>
        <v>0.19112499999999999</v>
      </c>
      <c r="AG77" s="31">
        <f>SUM(AF$14:AF77)</f>
        <v>11.568999999999997</v>
      </c>
      <c r="AH77" s="31">
        <f t="shared" si="3"/>
        <v>0.02</v>
      </c>
      <c r="AI77" s="31">
        <f t="shared" si="4"/>
        <v>3.058E-2</v>
      </c>
      <c r="AJ77" s="31">
        <f>SUM(AI$14:AI77)</f>
        <v>1.57006</v>
      </c>
      <c r="AK77" s="31">
        <f t="shared" si="5"/>
        <v>0</v>
      </c>
      <c r="AL77" s="31">
        <f t="shared" si="6"/>
        <v>0</v>
      </c>
      <c r="AM77" s="31">
        <f>SUM(AL$14:AL77)</f>
        <v>0.14049</v>
      </c>
      <c r="AN77" s="31">
        <f t="shared" si="7"/>
        <v>0.02</v>
      </c>
      <c r="AO77" s="31">
        <f t="shared" si="8"/>
        <v>3.058E-2</v>
      </c>
      <c r="AP77" s="31">
        <f>SUM(AO$14:AO77)</f>
        <v>1.71055</v>
      </c>
      <c r="AU77" s="20">
        <v>2091</v>
      </c>
      <c r="AV77" s="20">
        <v>63</v>
      </c>
      <c r="AW77" s="30">
        <v>1.5289999999999999</v>
      </c>
      <c r="AX77" s="30">
        <f t="shared" si="9"/>
        <v>1.5289999999999999</v>
      </c>
      <c r="AY77" s="31">
        <f t="shared" si="10"/>
        <v>0.25</v>
      </c>
      <c r="AZ77" s="31">
        <f t="shared" si="11"/>
        <v>0.38224999999999998</v>
      </c>
      <c r="BA77" s="31">
        <f>SUM(AZ$14:AZ77)</f>
        <v>21.375749999999993</v>
      </c>
      <c r="BB77" s="31">
        <f t="shared" si="12"/>
        <v>3.78</v>
      </c>
      <c r="BC77" s="31">
        <f t="shared" si="13"/>
        <v>5.7796199999999995</v>
      </c>
      <c r="BD77" s="31">
        <f>SUM(BC$14:BC77)</f>
        <v>296.74134000000004</v>
      </c>
      <c r="BE77" s="31">
        <f t="shared" si="14"/>
        <v>0</v>
      </c>
      <c r="BF77" s="31">
        <f t="shared" si="15"/>
        <v>0</v>
      </c>
      <c r="BG77" s="31">
        <f>SUM(BF$14:BF77)</f>
        <v>2.82</v>
      </c>
      <c r="BH77" s="31">
        <f t="shared" si="16"/>
        <v>3.78</v>
      </c>
      <c r="BI77" s="31">
        <f t="shared" si="17"/>
        <v>5.7796199999999995</v>
      </c>
      <c r="BJ77" s="31">
        <f>SUM(BI$14:BI77)</f>
        <v>299.56134000000003</v>
      </c>
      <c r="BO77" s="20">
        <v>2091</v>
      </c>
      <c r="BP77" s="20">
        <v>63</v>
      </c>
      <c r="BQ77" s="30">
        <v>1.5289999999999999</v>
      </c>
      <c r="BR77" s="30">
        <f t="shared" si="18"/>
        <v>1.5289999999999999</v>
      </c>
      <c r="BS77" s="31">
        <f t="shared" si="19"/>
        <v>0.5</v>
      </c>
      <c r="BT77" s="31">
        <f t="shared" si="20"/>
        <v>0.76449999999999996</v>
      </c>
      <c r="BU77" s="31">
        <f>SUM(BT$14:BT77)</f>
        <v>39.251499999999993</v>
      </c>
      <c r="BV77" s="31">
        <f t="shared" si="21"/>
        <v>16.079999999999998</v>
      </c>
      <c r="BW77" s="31">
        <f t="shared" si="22"/>
        <v>24.586319999999997</v>
      </c>
      <c r="BX77" s="31">
        <f>SUM(BW$14:BW77)</f>
        <v>1262.3282399999991</v>
      </c>
      <c r="BY77" s="31">
        <f t="shared" si="23"/>
        <v>0</v>
      </c>
      <c r="BZ77" s="31">
        <f t="shared" si="24"/>
        <v>0</v>
      </c>
      <c r="CA77" s="31">
        <f>SUM(BZ$14:BZ77)</f>
        <v>0</v>
      </c>
      <c r="CB77" s="31">
        <f t="shared" si="25"/>
        <v>16.079999999999998</v>
      </c>
      <c r="CC77" s="31">
        <f t="shared" si="26"/>
        <v>24.586319999999997</v>
      </c>
      <c r="CD77" s="31">
        <f>SUM(CC$14:CC77)</f>
        <v>1262.3282399999991</v>
      </c>
    </row>
    <row r="78" spans="2:82" x14ac:dyDescent="0.25">
      <c r="G78" s="20" t="str" cm="1">
        <f t="array" ref="G78">"YR" &amp; (ROW(78:78) - ROW($14:$14)) &amp; " = " &amp; (2028 + (ROW(78:78) - ROW($14:$14)))</f>
        <v>YR64 = 2092</v>
      </c>
      <c r="H78" s="20" t="str" cm="1">
        <f t="array" ref="H78">"MY" &amp; (ROW(78:78) - ROW($14:$14)) &amp; " = " &amp; (ROW(78:78) - ROW($14:$14))</f>
        <v>MY64 = 64</v>
      </c>
      <c r="I78" s="20" t="str" cm="1">
        <f t="array" ref="I78">"CD" &amp; (ROW(78:78) - ROW($14:$14))</f>
        <v>CD64</v>
      </c>
      <c r="J78" s="20" t="str" cm="1">
        <f t="array" ref="J78">"CN" &amp; (ROW(78:78) - ROW($14:$14)) &amp; " = CD" &amp; (ROW(78:78) - ROW($14:$14)) &amp; " / CD0" &amp; IF(ROW(78:78) - ROW($14:$14) = 0, " = 1", "")</f>
        <v>CN64 = CD64 / CD0</v>
      </c>
      <c r="K78" s="20" t="str" cm="1">
        <f t="array" ref="K78">"IRM" &amp; (ROW(78:78) - ROW($14:$14)) &amp; " = if (YR" &amp; (ROW(78:78) - ROW($14:$14)) &amp; " ≤ EY) then (IRA0) else (IRP0)"</f>
        <v>IRM64 = if (YR64 ≤ EY) then (IRA0) else (IRP0)</v>
      </c>
      <c r="L78" s="20" t="str" cm="1">
        <f t="array" ref="L78">"IRI" &amp; (ROW(78:78) - ROW($14:$14)) &amp; " = IRM" &amp; (ROW(78:78) - ROW($14:$14)) &amp; " * C" &amp; (ROW(78:78) - ROW($14:$14))</f>
        <v>IRI64 = IRM64 * C64</v>
      </c>
      <c r="M78" s="20" t="str" cm="1">
        <f t="array" ref="M78" xml:space="preserve"> "IRC" &amp; (ROW(78:78) - ROW($14:$14)) &amp; " = ∑IRIx; x: {0, …, MY" &amp; (ROW(78:78) - ROW($14:$14)) &amp; "}"</f>
        <v>IRC64 = ∑IRIx; x: {0, …, MY64}</v>
      </c>
      <c r="N78" s="20" t="str" cm="1">
        <f t="array" ref="N78">"ERM" &amp; (ROW(78:78) - ROW($14:$14)) &amp; " = if (YR" &amp; (ROW(78:78) - ROW($14:$14)) &amp; " ≤ EY) then (ERA0) else (ERP0)"</f>
        <v>ERM64 = if (YR64 ≤ EY) then (ERA0) else (ERP0)</v>
      </c>
      <c r="O78" s="20" t="str" cm="1">
        <f t="array" ref="O78">"ERI" &amp; (ROW(78:78) - ROW($14:$14)) &amp; " = ERM" &amp; (ROW(78:78) - ROW($14:$14)) &amp; " * C" &amp; (ROW(78:78) - ROW($14:$14))</f>
        <v>ERI64 = ERM64 * C64</v>
      </c>
      <c r="P78" s="20" t="str" cm="1">
        <f t="array" ref="P78" xml:space="preserve"> "ERU" &amp; (ROW(78:78) - ROW($14:$14)) &amp; " = ∑ERIx; x: {0, …, MY" &amp; (ROW(78:78) - ROW($14:$14)) &amp; "}"</f>
        <v>ERU64 = ∑ERIx; x: {0, …, MY64}</v>
      </c>
      <c r="Q78" s="20" t="str" cm="1">
        <f t="array" ref="Q78">"PRM" &amp; (ROW(78:78) - ROW($14:$14)) &amp; " = if (YR" &amp; (ROW(78:78) - ROW($14:$14)) &amp; " ≤ EY) then (PRA0) else (PRP0)"</f>
        <v>PRM64 = if (YR64 ≤ EY) then (PRA0) else (PRP0)</v>
      </c>
      <c r="R78" s="20" t="str" cm="1">
        <f t="array" ref="R78">"PRI" &amp; (ROW(78:78) - ROW($14:$14)) &amp; " = PRM" &amp; (ROW(78:78) - ROW($14:$14)) &amp; " * C" &amp; (ROW(78:78) - ROW($14:$14))</f>
        <v>PRI64 = PRM64 * C64</v>
      </c>
      <c r="S78" s="20" t="str" cm="1">
        <f t="array" ref="S78" xml:space="preserve"> "PRU" &amp; (ROW(78:78) - ROW($14:$14)) &amp; " = ∑PRIx; x: {0, …, MY" &amp; (ROW(78:78) - ROW($14:$14)) &amp; "}"</f>
        <v>PRU64 = ∑PRIx; x: {0, …, MY64}</v>
      </c>
      <c r="T78" s="20" t="str" cm="1">
        <f t="array" ref="T78">"ORM" &amp; (ROW(78:78) - ROW($14:$14)) &amp; " = if (YR" &amp; (ROW(78:78) - ROW($14:$14)) &amp; " ≤ EY) then (ORA0) else (ORP0)"</f>
        <v>ORM64 = if (YR64 ≤ EY) then (ORA0) else (ORP0)</v>
      </c>
      <c r="U78" s="20" t="str" cm="1">
        <f t="array" ref="U78">"ORI" &amp; (ROW(78:78) - ROW($14:$14)) &amp; " = ORM" &amp; (ROW(78:78) - ROW($14:$14)) &amp; " * C" &amp; (ROW(78:78) - ROW($14:$14))</f>
        <v>ORI64 = ORM64 * C64</v>
      </c>
      <c r="V78" s="20" t="str" cm="1">
        <f t="array" ref="V78" xml:space="preserve"> "ORC" &amp; (ROW(78:78) - ROW($14:$14)) &amp; " = ∑ORIx; x: {0, …, MY" &amp; (ROW(78:78) - ROW($14:$14)) &amp; "}"</f>
        <v>ORC64 = ∑ORIx; x: {0, …, MY64}</v>
      </c>
      <c r="AA78" s="20">
        <v>2092</v>
      </c>
      <c r="AB78" s="20">
        <v>64</v>
      </c>
      <c r="AC78" s="30">
        <v>1.54</v>
      </c>
      <c r="AD78" s="30">
        <f t="shared" si="0"/>
        <v>1.54</v>
      </c>
      <c r="AE78" s="31">
        <f t="shared" si="1"/>
        <v>0.125</v>
      </c>
      <c r="AF78" s="31">
        <f t="shared" si="2"/>
        <v>0.1925</v>
      </c>
      <c r="AG78" s="31">
        <f>SUM(AF$14:AF78)</f>
        <v>11.761499999999998</v>
      </c>
      <c r="AH78" s="31">
        <f t="shared" si="3"/>
        <v>0.02</v>
      </c>
      <c r="AI78" s="31">
        <f t="shared" si="4"/>
        <v>3.0800000000000001E-2</v>
      </c>
      <c r="AJ78" s="31">
        <f>SUM(AI$14:AI78)</f>
        <v>1.6008599999999999</v>
      </c>
      <c r="AK78" s="31">
        <f t="shared" si="5"/>
        <v>0</v>
      </c>
      <c r="AL78" s="31">
        <f t="shared" si="6"/>
        <v>0</v>
      </c>
      <c r="AM78" s="31">
        <f>SUM(AL$14:AL78)</f>
        <v>0.14049</v>
      </c>
      <c r="AN78" s="31">
        <f t="shared" si="7"/>
        <v>0.02</v>
      </c>
      <c r="AO78" s="31">
        <f t="shared" si="8"/>
        <v>3.0800000000000001E-2</v>
      </c>
      <c r="AP78" s="31">
        <f>SUM(AO$14:AO78)</f>
        <v>1.74135</v>
      </c>
      <c r="AU78" s="20">
        <v>2092</v>
      </c>
      <c r="AV78" s="20">
        <v>64</v>
      </c>
      <c r="AW78" s="30">
        <v>1.54</v>
      </c>
      <c r="AX78" s="30">
        <f t="shared" si="9"/>
        <v>1.54</v>
      </c>
      <c r="AY78" s="31">
        <f t="shared" si="10"/>
        <v>0.25</v>
      </c>
      <c r="AZ78" s="31">
        <f t="shared" si="11"/>
        <v>0.38500000000000001</v>
      </c>
      <c r="BA78" s="31">
        <f>SUM(AZ$14:AZ78)</f>
        <v>21.760749999999994</v>
      </c>
      <c r="BB78" s="31">
        <f t="shared" si="12"/>
        <v>3.78</v>
      </c>
      <c r="BC78" s="31">
        <f t="shared" si="13"/>
        <v>5.8212000000000002</v>
      </c>
      <c r="BD78" s="31">
        <f>SUM(BC$14:BC78)</f>
        <v>302.56254000000001</v>
      </c>
      <c r="BE78" s="31">
        <f t="shared" si="14"/>
        <v>0</v>
      </c>
      <c r="BF78" s="31">
        <f t="shared" si="15"/>
        <v>0</v>
      </c>
      <c r="BG78" s="31">
        <f>SUM(BF$14:BF78)</f>
        <v>2.82</v>
      </c>
      <c r="BH78" s="31">
        <f t="shared" si="16"/>
        <v>3.78</v>
      </c>
      <c r="BI78" s="31">
        <f t="shared" si="17"/>
        <v>5.8212000000000002</v>
      </c>
      <c r="BJ78" s="31">
        <f>SUM(BI$14:BI78)</f>
        <v>305.38254000000001</v>
      </c>
      <c r="BO78" s="20">
        <v>2092</v>
      </c>
      <c r="BP78" s="20">
        <v>64</v>
      </c>
      <c r="BQ78" s="30">
        <v>1.54</v>
      </c>
      <c r="BR78" s="30">
        <f t="shared" si="18"/>
        <v>1.54</v>
      </c>
      <c r="BS78" s="31">
        <f t="shared" si="19"/>
        <v>0.5</v>
      </c>
      <c r="BT78" s="31">
        <f t="shared" si="20"/>
        <v>0.77</v>
      </c>
      <c r="BU78" s="31">
        <f>SUM(BT$14:BT78)</f>
        <v>40.021499999999996</v>
      </c>
      <c r="BV78" s="31">
        <f t="shared" si="21"/>
        <v>16.079999999999998</v>
      </c>
      <c r="BW78" s="31">
        <f t="shared" si="22"/>
        <v>24.763199999999998</v>
      </c>
      <c r="BX78" s="31">
        <f>SUM(BW$14:BW78)</f>
        <v>1287.0914399999992</v>
      </c>
      <c r="BY78" s="31">
        <f t="shared" si="23"/>
        <v>0</v>
      </c>
      <c r="BZ78" s="31">
        <f t="shared" si="24"/>
        <v>0</v>
      </c>
      <c r="CA78" s="31">
        <f>SUM(BZ$14:BZ78)</f>
        <v>0</v>
      </c>
      <c r="CB78" s="31">
        <f t="shared" si="25"/>
        <v>16.079999999999998</v>
      </c>
      <c r="CC78" s="31">
        <f t="shared" si="26"/>
        <v>24.763199999999998</v>
      </c>
      <c r="CD78" s="31">
        <f>SUM(CC$14:CC78)</f>
        <v>1287.0914399999992</v>
      </c>
    </row>
    <row r="79" spans="2:82" x14ac:dyDescent="0.25">
      <c r="G79" s="20" t="str" cm="1">
        <f t="array" ref="G79">"YR" &amp; (ROW(79:79) - ROW($14:$14)) &amp; " = " &amp; (2028 + (ROW(79:79) - ROW($14:$14)))</f>
        <v>YR65 = 2093</v>
      </c>
      <c r="H79" s="20" t="str" cm="1">
        <f t="array" ref="H79">"MY" &amp; (ROW(79:79) - ROW($14:$14)) &amp; " = " &amp; (ROW(79:79) - ROW($14:$14))</f>
        <v>MY65 = 65</v>
      </c>
      <c r="I79" s="20" t="str" cm="1">
        <f t="array" ref="I79">"CD" &amp; (ROW(79:79) - ROW($14:$14))</f>
        <v>CD65</v>
      </c>
      <c r="J79" s="20" t="str" cm="1">
        <f t="array" ref="J79">"CN" &amp; (ROW(79:79) - ROW($14:$14)) &amp; " = CD" &amp; (ROW(79:79) - ROW($14:$14)) &amp; " / CD0" &amp; IF(ROW(79:79) - ROW($14:$14) = 0, " = 1", "")</f>
        <v>CN65 = CD65 / CD0</v>
      </c>
      <c r="K79" s="20" t="str" cm="1">
        <f t="array" ref="K79">"IRM" &amp; (ROW(79:79) - ROW($14:$14)) &amp; " = if (YR" &amp; (ROW(79:79) - ROW($14:$14)) &amp; " ≤ EY) then (IRA0) else (IRP0)"</f>
        <v>IRM65 = if (YR65 ≤ EY) then (IRA0) else (IRP0)</v>
      </c>
      <c r="L79" s="20" t="str" cm="1">
        <f t="array" ref="L79">"IRI" &amp; (ROW(79:79) - ROW($14:$14)) &amp; " = IRM" &amp; (ROW(79:79) - ROW($14:$14)) &amp; " * C" &amp; (ROW(79:79) - ROW($14:$14))</f>
        <v>IRI65 = IRM65 * C65</v>
      </c>
      <c r="M79" s="20" t="str" cm="1">
        <f t="array" ref="M79" xml:space="preserve"> "IRC" &amp; (ROW(79:79) - ROW($14:$14)) &amp; " = ∑IRIx; x: {0, …, MY" &amp; (ROW(79:79) - ROW($14:$14)) &amp; "}"</f>
        <v>IRC65 = ∑IRIx; x: {0, …, MY65}</v>
      </c>
      <c r="N79" s="20" t="str" cm="1">
        <f t="array" ref="N79">"ERM" &amp; (ROW(79:79) - ROW($14:$14)) &amp; " = if (YR" &amp; (ROW(79:79) - ROW($14:$14)) &amp; " ≤ EY) then (ERA0) else (ERP0)"</f>
        <v>ERM65 = if (YR65 ≤ EY) then (ERA0) else (ERP0)</v>
      </c>
      <c r="O79" s="20" t="str" cm="1">
        <f t="array" ref="O79">"ERI" &amp; (ROW(79:79) - ROW($14:$14)) &amp; " = ERM" &amp; (ROW(79:79) - ROW($14:$14)) &amp; " * C" &amp; (ROW(79:79) - ROW($14:$14))</f>
        <v>ERI65 = ERM65 * C65</v>
      </c>
      <c r="P79" s="20" t="str" cm="1">
        <f t="array" ref="P79" xml:space="preserve"> "ERU" &amp; (ROW(79:79) - ROW($14:$14)) &amp; " = ∑ERIx; x: {0, …, MY" &amp; (ROW(79:79) - ROW($14:$14)) &amp; "}"</f>
        <v>ERU65 = ∑ERIx; x: {0, …, MY65}</v>
      </c>
      <c r="Q79" s="20" t="str" cm="1">
        <f t="array" ref="Q79">"PRM" &amp; (ROW(79:79) - ROW($14:$14)) &amp; " = if (YR" &amp; (ROW(79:79) - ROW($14:$14)) &amp; " ≤ EY) then (PRA0) else (PRP0)"</f>
        <v>PRM65 = if (YR65 ≤ EY) then (PRA0) else (PRP0)</v>
      </c>
      <c r="R79" s="20" t="str" cm="1">
        <f t="array" ref="R79">"PRI" &amp; (ROW(79:79) - ROW($14:$14)) &amp; " = PRM" &amp; (ROW(79:79) - ROW($14:$14)) &amp; " * C" &amp; (ROW(79:79) - ROW($14:$14))</f>
        <v>PRI65 = PRM65 * C65</v>
      </c>
      <c r="S79" s="20" t="str" cm="1">
        <f t="array" ref="S79" xml:space="preserve"> "PRU" &amp; (ROW(79:79) - ROW($14:$14)) &amp; " = ∑PRIx; x: {0, …, MY" &amp; (ROW(79:79) - ROW($14:$14)) &amp; "}"</f>
        <v>PRU65 = ∑PRIx; x: {0, …, MY65}</v>
      </c>
      <c r="T79" s="20" t="str" cm="1">
        <f t="array" ref="T79">"ORM" &amp; (ROW(79:79) - ROW($14:$14)) &amp; " = if (YR" &amp; (ROW(79:79) - ROW($14:$14)) &amp; " ≤ EY) then (ORA0) else (ORP0)"</f>
        <v>ORM65 = if (YR65 ≤ EY) then (ORA0) else (ORP0)</v>
      </c>
      <c r="U79" s="20" t="str" cm="1">
        <f t="array" ref="U79">"ORI" &amp; (ROW(79:79) - ROW($14:$14)) &amp; " = ORM" &amp; (ROW(79:79) - ROW($14:$14)) &amp; " * C" &amp; (ROW(79:79) - ROW($14:$14))</f>
        <v>ORI65 = ORM65 * C65</v>
      </c>
      <c r="V79" s="20" t="str" cm="1">
        <f t="array" ref="V79" xml:space="preserve"> "ORC" &amp; (ROW(79:79) - ROW($14:$14)) &amp; " = ∑ORIx; x: {0, …, MY" &amp; (ROW(79:79) - ROW($14:$14)) &amp; "}"</f>
        <v>ORC65 = ∑ORIx; x: {0, …, MY65}</v>
      </c>
      <c r="AA79" s="20">
        <v>2093</v>
      </c>
      <c r="AB79" s="20">
        <v>65</v>
      </c>
      <c r="AC79" s="30">
        <v>1.552</v>
      </c>
      <c r="AD79" s="30">
        <f t="shared" ref="AD79:AD80" si="27">AC79 / AC$14</f>
        <v>1.552</v>
      </c>
      <c r="AE79" s="31">
        <f t="shared" ref="AE79:AE80" si="28">IF(AA79 &lt; Y$15, Y$19, Y$20)</f>
        <v>0.125</v>
      </c>
      <c r="AF79" s="31">
        <f t="shared" ref="AF79:AF80" si="29">AE79 * AD79</f>
        <v>0.19400000000000001</v>
      </c>
      <c r="AG79" s="31">
        <f>SUM(AF$14:AF79)</f>
        <v>11.955499999999999</v>
      </c>
      <c r="AH79" s="31">
        <f t="shared" ref="AH79:AH80" si="30">IF(AA79 &lt; Y$15, Y$29, Y$30)</f>
        <v>0.02</v>
      </c>
      <c r="AI79" s="31">
        <f t="shared" ref="AI79:AI80" si="31">AH79 * AD79</f>
        <v>3.1040000000000002E-2</v>
      </c>
      <c r="AJ79" s="31">
        <f>SUM(AI$14:AI79)</f>
        <v>1.6318999999999999</v>
      </c>
      <c r="AK79" s="31">
        <f t="shared" ref="AK79:AK80" si="32">IF(AA79 &lt; Y$15, Y$34, Y$35)</f>
        <v>0</v>
      </c>
      <c r="AL79" s="31">
        <f t="shared" ref="AL79:AL80" si="33">AK79 * AD79</f>
        <v>0</v>
      </c>
      <c r="AM79" s="31">
        <f>SUM(AL$14:AL79)</f>
        <v>0.14049</v>
      </c>
      <c r="AN79" s="31">
        <f t="shared" ref="AN79:AN80" si="34">IF(AA79 &lt; Y$15, Y$24, Y$25)</f>
        <v>0.02</v>
      </c>
      <c r="AO79" s="31">
        <f t="shared" ref="AO79:AO80" si="35">AN79 * AD79</f>
        <v>3.1040000000000002E-2</v>
      </c>
      <c r="AP79" s="31">
        <f>SUM(AO$14:AO79)</f>
        <v>1.7723899999999999</v>
      </c>
      <c r="AU79" s="20">
        <v>2093</v>
      </c>
      <c r="AV79" s="20">
        <v>65</v>
      </c>
      <c r="AW79" s="30">
        <v>1.552</v>
      </c>
      <c r="AX79" s="30">
        <f t="shared" ref="AX79:AX80" si="36">AW79 / AW$14</f>
        <v>1.552</v>
      </c>
      <c r="AY79" s="31">
        <f t="shared" ref="AY79:AY80" si="37">IF(AU79 &lt; AS$15, AS$19, AS$20)</f>
        <v>0.25</v>
      </c>
      <c r="AZ79" s="31">
        <f t="shared" ref="AZ79:AZ80" si="38">AY79 * AX79</f>
        <v>0.38800000000000001</v>
      </c>
      <c r="BA79" s="31">
        <f>SUM(AZ$14:AZ79)</f>
        <v>22.148749999999996</v>
      </c>
      <c r="BB79" s="31">
        <f t="shared" ref="BB79:BB80" si="39">IF(AU79 &lt; AS$15, AS$29, AS$30)</f>
        <v>3.78</v>
      </c>
      <c r="BC79" s="31">
        <f t="shared" ref="BC79:BC80" si="40">BB79 * AX79</f>
        <v>5.8665599999999998</v>
      </c>
      <c r="BD79" s="31">
        <f>SUM(BC$14:BC79)</f>
        <v>308.42910000000001</v>
      </c>
      <c r="BE79" s="31">
        <f t="shared" ref="BE79:BE80" si="41">IF(AU79 &lt; AS$15, AS$34, AS$35)</f>
        <v>0</v>
      </c>
      <c r="BF79" s="31">
        <f t="shared" ref="BF79:BF80" si="42">BE79 * AX79</f>
        <v>0</v>
      </c>
      <c r="BG79" s="31">
        <f>SUM(BF$14:BF79)</f>
        <v>2.82</v>
      </c>
      <c r="BH79" s="31">
        <f t="shared" ref="BH79:BH80" si="43">IF(AU79 &lt; AS$15, AS$24, AS$25)</f>
        <v>3.78</v>
      </c>
      <c r="BI79" s="31">
        <f t="shared" ref="BI79:BI80" si="44">BH79 * AX79</f>
        <v>5.8665599999999998</v>
      </c>
      <c r="BJ79" s="31">
        <f>SUM(BI$14:BI79)</f>
        <v>311.2491</v>
      </c>
      <c r="BO79" s="20">
        <v>2093</v>
      </c>
      <c r="BP79" s="20">
        <v>65</v>
      </c>
      <c r="BQ79" s="30">
        <v>1.552</v>
      </c>
      <c r="BR79" s="30">
        <f t="shared" ref="BR79:BR80" si="45">BQ79 / BQ$14</f>
        <v>1.552</v>
      </c>
      <c r="BS79" s="31">
        <f t="shared" ref="BS79:BS80" si="46">IF(BO79 &lt; BM$15, BM$19, BM$20)</f>
        <v>0.5</v>
      </c>
      <c r="BT79" s="31">
        <f t="shared" ref="BT79:BT80" si="47">BS79 * BR79</f>
        <v>0.77600000000000002</v>
      </c>
      <c r="BU79" s="31">
        <f>SUM(BT$14:BT79)</f>
        <v>40.797499999999999</v>
      </c>
      <c r="BV79" s="31">
        <f t="shared" ref="BV79:BV80" si="48">IF(BO79 &lt; BM$15, BM$29, BM$30)</f>
        <v>16.079999999999998</v>
      </c>
      <c r="BW79" s="31">
        <f t="shared" ref="BW79:BW80" si="49">BV79 * BR79</f>
        <v>24.956159999999997</v>
      </c>
      <c r="BX79" s="31">
        <f>SUM(BW$14:BW79)</f>
        <v>1312.0475999999992</v>
      </c>
      <c r="BY79" s="31">
        <f t="shared" ref="BY79:BY80" si="50">IF(BO79 &lt; BM$15, BM$34, BM$35)</f>
        <v>0</v>
      </c>
      <c r="BZ79" s="31">
        <f t="shared" ref="BZ79:BZ80" si="51">BY79 * BR79</f>
        <v>0</v>
      </c>
      <c r="CA79" s="31">
        <f>SUM(BZ$14:BZ79)</f>
        <v>0</v>
      </c>
      <c r="CB79" s="31">
        <f t="shared" ref="CB79:CB80" si="52">IF(BO79 &lt; BM$15, BM$24, BM$25)</f>
        <v>16.079999999999998</v>
      </c>
      <c r="CC79" s="31">
        <f t="shared" ref="CC79:CC80" si="53">CB79 * BR79</f>
        <v>24.956159999999997</v>
      </c>
      <c r="CD79" s="31">
        <f>SUM(CC$14:CC79)</f>
        <v>1312.0475999999992</v>
      </c>
    </row>
    <row r="80" spans="2:82" x14ac:dyDescent="0.25">
      <c r="G80" s="20" t="str" cm="1">
        <f t="array" ref="G80">"YR" &amp; (ROW(80:80) - ROW($14:$14)) &amp; " = " &amp; (2028 + (ROW(80:80) - ROW($14:$14)))</f>
        <v>YR66 = 2094</v>
      </c>
      <c r="H80" s="20" t="str" cm="1">
        <f t="array" ref="H80">"MY" &amp; (ROW(80:80) - ROW($14:$14)) &amp; " = " &amp; (ROW(80:80) - ROW($14:$14))</f>
        <v>MY66 = 66</v>
      </c>
      <c r="I80" s="20" t="str" cm="1">
        <f t="array" ref="I80">"CD" &amp; (ROW(80:80) - ROW($14:$14))</f>
        <v>CD66</v>
      </c>
      <c r="J80" s="20" t="str" cm="1">
        <f t="array" ref="J80">"CN" &amp; (ROW(80:80) - ROW($14:$14)) &amp; " = CD" &amp; (ROW(80:80) - ROW($14:$14)) &amp; " / CD0" &amp; IF(ROW(80:80) - ROW($14:$14) = 0, " = 1", "")</f>
        <v>CN66 = CD66 / CD0</v>
      </c>
      <c r="K80" s="20" t="str" cm="1">
        <f t="array" ref="K80">"IRM" &amp; (ROW(80:80) - ROW($14:$14)) &amp; " = if (YR" &amp; (ROW(80:80) - ROW($14:$14)) &amp; " ≤ EY) then (IRA0) else (IRP0)"</f>
        <v>IRM66 = if (YR66 ≤ EY) then (IRA0) else (IRP0)</v>
      </c>
      <c r="L80" s="20" t="str" cm="1">
        <f t="array" ref="L80">"IRI" &amp; (ROW(80:80) - ROW($14:$14)) &amp; " = IRM" &amp; (ROW(80:80) - ROW($14:$14)) &amp; " * C" &amp; (ROW(80:80) - ROW($14:$14))</f>
        <v>IRI66 = IRM66 * C66</v>
      </c>
      <c r="M80" s="20" t="str" cm="1">
        <f t="array" ref="M80" xml:space="preserve"> "IRC" &amp; (ROW(80:80) - ROW($14:$14)) &amp; " = ∑IRIx; x: {0, …, MY" &amp; (ROW(80:80) - ROW($14:$14)) &amp; "}"</f>
        <v>IRC66 = ∑IRIx; x: {0, …, MY66}</v>
      </c>
      <c r="N80" s="20" t="str" cm="1">
        <f t="array" ref="N80">"ERM" &amp; (ROW(80:80) - ROW($14:$14)) &amp; " = if (YR" &amp; (ROW(80:80) - ROW($14:$14)) &amp; " ≤ EY) then (ERA0) else (ERP0)"</f>
        <v>ERM66 = if (YR66 ≤ EY) then (ERA0) else (ERP0)</v>
      </c>
      <c r="O80" s="20" t="str" cm="1">
        <f t="array" ref="O80">"ERI" &amp; (ROW(80:80) - ROW($14:$14)) &amp; " = ERM" &amp; (ROW(80:80) - ROW($14:$14)) &amp; " * C" &amp; (ROW(80:80) - ROW($14:$14))</f>
        <v>ERI66 = ERM66 * C66</v>
      </c>
      <c r="P80" s="20" t="str" cm="1">
        <f t="array" ref="P80" xml:space="preserve"> "ERU" &amp; (ROW(80:80) - ROW($14:$14)) &amp; " = ∑ERIx; x: {0, …, MY" &amp; (ROW(80:80) - ROW($14:$14)) &amp; "}"</f>
        <v>ERU66 = ∑ERIx; x: {0, …, MY66}</v>
      </c>
      <c r="Q80" s="20" t="str" cm="1">
        <f t="array" ref="Q80">"PRM" &amp; (ROW(80:80) - ROW($14:$14)) &amp; " = if (YR" &amp; (ROW(80:80) - ROW($14:$14)) &amp; " ≤ EY) then (PRA0) else (PRP0)"</f>
        <v>PRM66 = if (YR66 ≤ EY) then (PRA0) else (PRP0)</v>
      </c>
      <c r="R80" s="20" t="str" cm="1">
        <f t="array" ref="R80">"PRI" &amp; (ROW(80:80) - ROW($14:$14)) &amp; " = PRM" &amp; (ROW(80:80) - ROW($14:$14)) &amp; " * C" &amp; (ROW(80:80) - ROW($14:$14))</f>
        <v>PRI66 = PRM66 * C66</v>
      </c>
      <c r="S80" s="20" t="str" cm="1">
        <f t="array" ref="S80" xml:space="preserve"> "PRU" &amp; (ROW(80:80) - ROW($14:$14)) &amp; " = ∑PRIx; x: {0, …, MY" &amp; (ROW(80:80) - ROW($14:$14)) &amp; "}"</f>
        <v>PRU66 = ∑PRIx; x: {0, …, MY66}</v>
      </c>
      <c r="T80" s="20" t="str" cm="1">
        <f t="array" ref="T80">"ORM" &amp; (ROW(80:80) - ROW($14:$14)) &amp; " = if (YR" &amp; (ROW(80:80) - ROW($14:$14)) &amp; " ≤ EY) then (ORA0) else (ORP0)"</f>
        <v>ORM66 = if (YR66 ≤ EY) then (ORA0) else (ORP0)</v>
      </c>
      <c r="U80" s="20" t="str" cm="1">
        <f t="array" ref="U80">"ORI" &amp; (ROW(80:80) - ROW($14:$14)) &amp; " = ORM" &amp; (ROW(80:80) - ROW($14:$14)) &amp; " * C" &amp; (ROW(80:80) - ROW($14:$14))</f>
        <v>ORI66 = ORM66 * C66</v>
      </c>
      <c r="V80" s="20" t="str" cm="1">
        <f t="array" ref="V80" xml:space="preserve"> "ORC" &amp; (ROW(80:80) - ROW($14:$14)) &amp; " = ∑ORIx; x: {0, …, MY" &amp; (ROW(80:80) - ROW($14:$14)) &amp; "}"</f>
        <v>ORC66 = ∑ORIx; x: {0, …, MY66}</v>
      </c>
      <c r="AA80" s="20">
        <v>2094</v>
      </c>
      <c r="AB80" s="20">
        <v>66</v>
      </c>
      <c r="AC80" s="30">
        <v>1.5629999999999999</v>
      </c>
      <c r="AD80" s="30">
        <f t="shared" si="27"/>
        <v>1.5629999999999999</v>
      </c>
      <c r="AE80" s="31">
        <f t="shared" si="28"/>
        <v>0.125</v>
      </c>
      <c r="AF80" s="31">
        <f t="shared" si="29"/>
        <v>0.19537499999999999</v>
      </c>
      <c r="AG80" s="31">
        <f>SUM(AF$14:AF80)</f>
        <v>12.150874999999999</v>
      </c>
      <c r="AH80" s="31">
        <f t="shared" si="30"/>
        <v>0.02</v>
      </c>
      <c r="AI80" s="31">
        <f t="shared" si="31"/>
        <v>3.1259999999999996E-2</v>
      </c>
      <c r="AJ80" s="31">
        <f>SUM(AI$14:AI80)</f>
        <v>1.66316</v>
      </c>
      <c r="AK80" s="31">
        <f t="shared" si="32"/>
        <v>0</v>
      </c>
      <c r="AL80" s="31">
        <f t="shared" si="33"/>
        <v>0</v>
      </c>
      <c r="AM80" s="31">
        <f>SUM(AL$14:AL80)</f>
        <v>0.14049</v>
      </c>
      <c r="AN80" s="31">
        <f t="shared" si="34"/>
        <v>0.02</v>
      </c>
      <c r="AO80" s="31">
        <f t="shared" si="35"/>
        <v>3.1259999999999996E-2</v>
      </c>
      <c r="AP80" s="31">
        <f>SUM(AO$14:AO80)</f>
        <v>1.80365</v>
      </c>
      <c r="AU80" s="20">
        <v>2094</v>
      </c>
      <c r="AV80" s="20">
        <v>66</v>
      </c>
      <c r="AW80" s="30">
        <v>1.5629999999999999</v>
      </c>
      <c r="AX80" s="30">
        <f t="shared" si="36"/>
        <v>1.5629999999999999</v>
      </c>
      <c r="AY80" s="31">
        <f t="shared" si="37"/>
        <v>0.25</v>
      </c>
      <c r="AZ80" s="31">
        <f t="shared" si="38"/>
        <v>0.39074999999999999</v>
      </c>
      <c r="BA80" s="31">
        <f>SUM(AZ$14:AZ80)</f>
        <v>22.539499999999997</v>
      </c>
      <c r="BB80" s="31">
        <f t="shared" si="39"/>
        <v>3.78</v>
      </c>
      <c r="BC80" s="31">
        <f t="shared" si="40"/>
        <v>5.9081399999999995</v>
      </c>
      <c r="BD80" s="31">
        <f>SUM(BC$14:BC80)</f>
        <v>314.33724000000001</v>
      </c>
      <c r="BE80" s="31">
        <f t="shared" si="41"/>
        <v>0</v>
      </c>
      <c r="BF80" s="31">
        <f t="shared" si="42"/>
        <v>0</v>
      </c>
      <c r="BG80" s="31">
        <f>SUM(BF$14:BF80)</f>
        <v>2.82</v>
      </c>
      <c r="BH80" s="31">
        <f t="shared" si="43"/>
        <v>3.78</v>
      </c>
      <c r="BI80" s="31">
        <f t="shared" si="44"/>
        <v>5.9081399999999995</v>
      </c>
      <c r="BJ80" s="31">
        <f>SUM(BI$14:BI80)</f>
        <v>317.15724</v>
      </c>
      <c r="BO80" s="20">
        <v>2094</v>
      </c>
      <c r="BP80" s="20">
        <v>66</v>
      </c>
      <c r="BQ80" s="30">
        <v>1.5629999999999999</v>
      </c>
      <c r="BR80" s="30">
        <f t="shared" si="45"/>
        <v>1.5629999999999999</v>
      </c>
      <c r="BS80" s="31">
        <f t="shared" si="46"/>
        <v>0.5</v>
      </c>
      <c r="BT80" s="31">
        <f t="shared" si="47"/>
        <v>0.78149999999999997</v>
      </c>
      <c r="BU80" s="31">
        <f>SUM(BT$14:BT80)</f>
        <v>41.579000000000001</v>
      </c>
      <c r="BV80" s="31">
        <f t="shared" si="48"/>
        <v>16.079999999999998</v>
      </c>
      <c r="BW80" s="31">
        <f t="shared" si="49"/>
        <v>25.133039999999998</v>
      </c>
      <c r="BX80" s="31">
        <f>SUM(BW$14:BW80)</f>
        <v>1337.1806399999991</v>
      </c>
      <c r="BY80" s="31">
        <f t="shared" si="50"/>
        <v>0</v>
      </c>
      <c r="BZ80" s="31">
        <f t="shared" si="51"/>
        <v>0</v>
      </c>
      <c r="CA80" s="31">
        <f>SUM(BZ$14:BZ80)</f>
        <v>0</v>
      </c>
      <c r="CB80" s="31">
        <f t="shared" si="52"/>
        <v>16.079999999999998</v>
      </c>
      <c r="CC80" s="31">
        <f t="shared" si="53"/>
        <v>25.133039999999998</v>
      </c>
      <c r="CD80" s="31">
        <f>SUM(CC$14:CC80)</f>
        <v>1337.1806399999991</v>
      </c>
    </row>
  </sheetData>
  <mergeCells count="80">
    <mergeCell ref="P1:S1"/>
    <mergeCell ref="P2:S2"/>
    <mergeCell ref="P3:S3"/>
    <mergeCell ref="P4:S4"/>
    <mergeCell ref="P5:S5"/>
    <mergeCell ref="B35:B40"/>
    <mergeCell ref="B41:B52"/>
    <mergeCell ref="B53:B68"/>
    <mergeCell ref="T11:T13"/>
    <mergeCell ref="U11:U13"/>
    <mergeCell ref="G11:G13"/>
    <mergeCell ref="V11:V13"/>
    <mergeCell ref="B13:B20"/>
    <mergeCell ref="B21:B29"/>
    <mergeCell ref="B30:B34"/>
    <mergeCell ref="N11:N13"/>
    <mergeCell ref="O11:O13"/>
    <mergeCell ref="P11:P13"/>
    <mergeCell ref="Q11:Q13"/>
    <mergeCell ref="R11:R13"/>
    <mergeCell ref="S11:S13"/>
    <mergeCell ref="H11:H13"/>
    <mergeCell ref="I11:I13"/>
    <mergeCell ref="J11:J13"/>
    <mergeCell ref="K11:K13"/>
    <mergeCell ref="L11:L13"/>
    <mergeCell ref="M11:M13"/>
    <mergeCell ref="B1:E1"/>
    <mergeCell ref="B2:E2"/>
    <mergeCell ref="B3:E3"/>
    <mergeCell ref="B4:E4"/>
    <mergeCell ref="B5:E5"/>
    <mergeCell ref="AA11:AA13"/>
    <mergeCell ref="AB11:AB13"/>
    <mergeCell ref="AC11:AC13"/>
    <mergeCell ref="AD11:AD13"/>
    <mergeCell ref="AE11:AE13"/>
    <mergeCell ref="AF11:AF13"/>
    <mergeCell ref="AG11:AG13"/>
    <mergeCell ref="AH11:AH13"/>
    <mergeCell ref="AI11:AI13"/>
    <mergeCell ref="AJ11:AJ13"/>
    <mergeCell ref="AK11:AK13"/>
    <mergeCell ref="AL11:AL13"/>
    <mergeCell ref="AM11:AM13"/>
    <mergeCell ref="AN11:AN13"/>
    <mergeCell ref="AO11:AO13"/>
    <mergeCell ref="AP11:AP13"/>
    <mergeCell ref="AU11:AU13"/>
    <mergeCell ref="AV11:AV13"/>
    <mergeCell ref="AW11:AW13"/>
    <mergeCell ref="AX11:AX13"/>
    <mergeCell ref="AY11:AY13"/>
    <mergeCell ref="AZ11:AZ13"/>
    <mergeCell ref="BA11:BA13"/>
    <mergeCell ref="BB11:BB13"/>
    <mergeCell ref="BC11:BC13"/>
    <mergeCell ref="BD11:BD13"/>
    <mergeCell ref="BE11:BE13"/>
    <mergeCell ref="BF11:BF13"/>
    <mergeCell ref="BG11:BG13"/>
    <mergeCell ref="BH11:BH13"/>
    <mergeCell ref="BI11:BI13"/>
    <mergeCell ref="BJ11:BJ13"/>
    <mergeCell ref="BO11:BO13"/>
    <mergeCell ref="BP11:BP13"/>
    <mergeCell ref="BQ11:BQ13"/>
    <mergeCell ref="BR11:BR13"/>
    <mergeCell ref="BS11:BS13"/>
    <mergeCell ref="BT11:BT13"/>
    <mergeCell ref="BU11:BU13"/>
    <mergeCell ref="BV11:BV13"/>
    <mergeCell ref="CB11:CB13"/>
    <mergeCell ref="CC11:CC13"/>
    <mergeCell ref="CD11:CD13"/>
    <mergeCell ref="BW11:BW13"/>
    <mergeCell ref="BX11:BX13"/>
    <mergeCell ref="BY11:BY13"/>
    <mergeCell ref="BZ11:BZ13"/>
    <mergeCell ref="CA11:CA13"/>
  </mergeCells>
  <printOptions horizontalCentered="1"/>
  <pageMargins left="0.7" right="0.7" top="0.75" bottom="0.75" header="0.3" footer="0.3"/>
  <pageSetup paperSize="3" scale="30" orientation="landscape" r:id="rId1"/>
  <headerFooter>
    <oddHeader>&amp;R&amp;F
&amp;A</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geRetentionTriggerDate xmlns="97e57212-3e02-407f-8b2d-05f7d7f19b15" xsi:nil="true"/>
    <mca9ac2a47d44219b4ff213ace4480ec xmlns="97e57212-3e02-407f-8b2d-05f7d7f19b15">
      <Terms xmlns="http://schemas.microsoft.com/office/infopath/2007/PartnerControls">
        <TermInfo xmlns="http://schemas.microsoft.com/office/infopath/2007/PartnerControls">
          <TermName xmlns="http://schemas.microsoft.com/office/infopath/2007/PartnerControls">ADM15: Program Management</TermName>
          <TermId xmlns="http://schemas.microsoft.com/office/infopath/2007/PartnerControls">f77708e7-d804-4dc8-a338-1158e6b3c273</TermId>
        </TermInfo>
      </Terms>
    </mca9ac2a47d44219b4ff213ace4480ec>
    <Image xmlns="64192cb3-a5ab-49a3-ac6a-26cc30377d2f" xsi:nil="true"/>
    <lcf76f155ced4ddcb4097134ff3c332f xmlns="64192cb3-a5ab-49a3-ac6a-26cc30377d2f">
      <Terms xmlns="http://schemas.microsoft.com/office/infopath/2007/PartnerControls"/>
    </lcf76f155ced4ddcb4097134ff3c332f>
    <Session_x0023_ xmlns="64192cb3-a5ab-49a3-ac6a-26cc30377d2f" xsi:nil="true"/>
    <_Flow_SignoffStatus xmlns="64192cb3-a5ab-49a3-ac6a-26cc30377d2f" xsi:nil="true"/>
    <TaxCatchAll xmlns="97e57212-3e02-407f-8b2d-05f7d7f19b15">
      <Value>18</Value>
    </TaxCatchAll>
    <Subgroup xmlns="64192cb3-a5ab-49a3-ac6a-26cc30377d2f" xsi:nil="true"/>
    <Thumbnail xmlns="64192cb3-a5ab-49a3-ac6a-26cc30377d2f" xsi:nil="true"/>
    <Comments xmlns="64192cb3-a5ab-49a3-ac6a-26cc30377d2f" xsi:nil="true"/>
    <IconOverlay xmlns="http://schemas.microsoft.com/sharepoint/v4" xsi:nil="true"/>
  </documentManagement>
</p:properties>
</file>

<file path=customXml/item3.xml><?xml version="1.0" encoding="utf-8"?>
<?mso-contentType ?>
<SharedContentType xmlns="Microsoft.SharePoint.Taxonomy.ContentTypeSync" SourceId="b06c99b3-cd83-43e5-b4c1-d62f316c1e37" ContentTypeId="0x0101" PreviousValue="true"/>
</file>

<file path=customXml/item4.xml><?xml version="1.0" encoding="utf-8"?>
<ct:contentTypeSchema xmlns:ct="http://schemas.microsoft.com/office/2006/metadata/contentType" xmlns:ma="http://schemas.microsoft.com/office/2006/metadata/properties/metaAttributes" ct:_="" ma:_="" ma:contentTypeName="Document" ma:contentTypeID="0x010100C560442C5452334B9E87366606956D10" ma:contentTypeVersion="30" ma:contentTypeDescription="Create a new document." ma:contentTypeScope="" ma:versionID="c16c709006cb33f9919d1158fa1fbf9f">
  <xsd:schema xmlns:xsd="http://www.w3.org/2001/XMLSchema" xmlns:xs="http://www.w3.org/2001/XMLSchema" xmlns:p="http://schemas.microsoft.com/office/2006/metadata/properties" xmlns:ns2="97e57212-3e02-407f-8b2d-05f7d7f19b15" xmlns:ns3="64192cb3-a5ab-49a3-ac6a-26cc30377d2f" xmlns:ns4="1c10ec90-3ec7-4743-91af-7ae5f9839562" xmlns:ns5="http://schemas.microsoft.com/sharepoint/v4" targetNamespace="http://schemas.microsoft.com/office/2006/metadata/properties" ma:root="true" ma:fieldsID="192fdc10cf20f216d60c2e9370045619" ns2:_="" ns3:_="" ns4:_="" ns5:_="">
    <xsd:import namespace="97e57212-3e02-407f-8b2d-05f7d7f19b15"/>
    <xsd:import namespace="64192cb3-a5ab-49a3-ac6a-26cc30377d2f"/>
    <xsd:import namespace="1c10ec90-3ec7-4743-91af-7ae5f9839562"/>
    <xsd:import namespace="http://schemas.microsoft.com/sharepoint/v4"/>
    <xsd:element name="properties">
      <xsd:complexType>
        <xsd:sequence>
          <xsd:element name="documentManagement">
            <xsd:complexType>
              <xsd:all>
                <xsd:element ref="ns2:pgeRetentionTriggerDate" minOccurs="0"/>
                <xsd:element ref="ns2:mca9ac2a47d44219b4ff213ace4480ec" minOccurs="0"/>
                <xsd:element ref="ns2:TaxCatchAll" minOccurs="0"/>
                <xsd:element ref="ns2:TaxCatchAllLabel"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Location" minOccurs="0"/>
                <xsd:element ref="ns3:MediaServiceGenerationTime" minOccurs="0"/>
                <xsd:element ref="ns3:MediaServiceEventHashCode" minOccurs="0"/>
                <xsd:element ref="ns3:MediaServiceOCR" minOccurs="0"/>
                <xsd:element ref="ns3:MediaLengthInSeconds" minOccurs="0"/>
                <xsd:element ref="ns3:lcf76f155ced4ddcb4097134ff3c332f" minOccurs="0"/>
                <xsd:element ref="ns3:MediaServiceSearchProperties" minOccurs="0"/>
                <xsd:element ref="ns4:SharedWithUsers" minOccurs="0"/>
                <xsd:element ref="ns4:SharedWithDetails" minOccurs="0"/>
                <xsd:element ref="ns3:Session_x0023_" minOccurs="0"/>
                <xsd:element ref="ns3:_Flow_SignoffStatus" minOccurs="0"/>
                <xsd:element ref="ns3:Comments" minOccurs="0"/>
                <xsd:element ref="ns3:Subgroup" minOccurs="0"/>
                <xsd:element ref="ns3:MediaServiceObjectDetectorVersions" minOccurs="0"/>
                <xsd:element ref="ns3:MediaServiceBillingMetadata" minOccurs="0"/>
                <xsd:element ref="ns3:Thumbnail" minOccurs="0"/>
                <xsd:element ref="ns3:Image" minOccurs="0"/>
                <xsd:element ref="ns5:IconOverla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e57212-3e02-407f-8b2d-05f7d7f19b15" elementFormDefault="qualified">
    <xsd:import namespace="http://schemas.microsoft.com/office/2006/documentManagement/types"/>
    <xsd:import namespace="http://schemas.microsoft.com/office/infopath/2007/PartnerControls"/>
    <xsd:element name="pgeRetentionTriggerDate" ma:index="3" nillable="true" ma:displayName="PGE Event Trigger Date" ma:description="This is a date field it will be populated when an event has occurred that will trigger retention" ma:format="DateOnly" ma:internalName="pgeRetentionTriggerDate">
      <xsd:simpleType>
        <xsd:restriction base="dms:DateTime"/>
      </xsd:simpleType>
    </xsd:element>
    <xsd:element name="mca9ac2a47d44219b4ff213ace4480ec" ma:index="8" nillable="true" ma:taxonomy="true" ma:internalName="mca9ac2a47d44219b4ff213ace4480ec" ma:taxonomyFieldName="pgeRecordCategory" ma:displayName="PGE Schedule Title" ma:fieldId="{6ca9ac2a-47d4-4219-b4ff-213ace4480ec}" ma:sspId="b06c99b3-cd83-43e5-b4c1-d62f316c1e37" ma:termSetId="adcc1c58-aad5-4d6c-b2f3-f9d1112c68e9"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4d1fc78c-11d3-4d9b-8258-6f42ca75c065}" ma:internalName="TaxCatchAll" ma:showField="CatchAllData" ma:web="1c10ec90-3ec7-4743-91af-7ae5f9839562">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4d1fc78c-11d3-4d9b-8258-6f42ca75c065}" ma:internalName="TaxCatchAllLabel" ma:readOnly="true" ma:showField="CatchAllDataLabel" ma:web="1c10ec90-3ec7-4743-91af-7ae5f983956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4192cb3-a5ab-49a3-ac6a-26cc30377d2f"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b06c99b3-cd83-43e5-b4c1-d62f316c1e37" ma:termSetId="09814cd3-568e-fe90-9814-8d621ff8fb84" ma:anchorId="fba54fb3-c3e1-fe81-a776-ca4b69148c4d" ma:open="true" ma:isKeyword="false">
      <xsd:complexType>
        <xsd:sequence>
          <xsd:element ref="pc:Terms" minOccurs="0" maxOccurs="1"/>
        </xsd:sequence>
      </xsd:complexType>
    </xsd:element>
    <xsd:element name="MediaServiceSearchProperties" ma:index="25" nillable="true" ma:displayName="MediaServiceSearchProperties" ma:hidden="true" ma:internalName="MediaServiceSearchProperties" ma:readOnly="true">
      <xsd:simpleType>
        <xsd:restriction base="dms:Note"/>
      </xsd:simpleType>
    </xsd:element>
    <xsd:element name="Session_x0023_" ma:index="28" nillable="true" ma:displayName="Session #" ma:format="Dropdown" ma:internalName="Session_x0023_">
      <xsd:simpleType>
        <xsd:restriction base="dms:Text">
          <xsd:maxLength value="255"/>
        </xsd:restriction>
      </xsd:simpleType>
    </xsd:element>
    <xsd:element name="_Flow_SignoffStatus" ma:index="29" nillable="true" ma:displayName="Sign-off status" ma:internalName="Sign_x002d_off_x0020_status">
      <xsd:simpleType>
        <xsd:restriction base="dms:Text"/>
      </xsd:simpleType>
    </xsd:element>
    <xsd:element name="Comments" ma:index="30" nillable="true" ma:displayName="Comments" ma:format="Dropdown" ma:internalName="Comments">
      <xsd:simpleType>
        <xsd:restriction base="dms:Note">
          <xsd:maxLength value="255"/>
        </xsd:restriction>
      </xsd:simpleType>
    </xsd:element>
    <xsd:element name="Subgroup" ma:index="31" nillable="true" ma:displayName="Subgroup" ma:format="Dropdown" ma:internalName="Subgroup">
      <xsd:simpleType>
        <xsd:restriction base="dms:Choice">
          <xsd:enumeration value="Environmental"/>
          <xsd:enumeration value="Permitting"/>
          <xsd:enumeration value="Other"/>
        </xsd:restriction>
      </xsd:simpleType>
    </xsd:element>
    <xsd:element name="MediaServiceObjectDetectorVersions" ma:index="32" nillable="true" ma:displayName="MediaServiceObjectDetectorVersions" ma:hidden="true" ma:indexed="true" ma:internalName="MediaServiceObjectDetectorVersions" ma:readOnly="true">
      <xsd:simpleType>
        <xsd:restriction base="dms:Text"/>
      </xsd:simpleType>
    </xsd:element>
    <xsd:element name="MediaServiceBillingMetadata" ma:index="33" nillable="true" ma:displayName="MediaServiceBillingMetadata" ma:hidden="true" ma:internalName="MediaServiceBillingMetadata" ma:readOnly="true">
      <xsd:simpleType>
        <xsd:restriction base="dms:Note"/>
      </xsd:simpleType>
    </xsd:element>
    <xsd:element name="Thumbnail" ma:index="34" nillable="true" ma:displayName="Thumbnail" ma:format="Thumbnail" ma:internalName="Thumbnail">
      <xsd:simpleType>
        <xsd:restriction base="dms:Unknown"/>
      </xsd:simpleType>
    </xsd:element>
    <xsd:element name="Image" ma:index="35" nillable="true" ma:displayName="Image" ma:format="Thumbnail" ma:internalName="Imag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c10ec90-3ec7-4743-91af-7ae5f9839562" elementFormDefault="qualified">
    <xsd:import namespace="http://schemas.microsoft.com/office/2006/documentManagement/types"/>
    <xsd:import namespace="http://schemas.microsoft.com/office/infopath/2007/PartnerControls"/>
    <xsd:element name="SharedWithUsers" ma:index="2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36"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168D48A-3302-47C7-AC71-D5EF2C56CF6C}">
  <ds:schemaRefs>
    <ds:schemaRef ds:uri="http://schemas.microsoft.com/sharepoint/v3/contenttype/forms"/>
  </ds:schemaRefs>
</ds:datastoreItem>
</file>

<file path=customXml/itemProps2.xml><?xml version="1.0" encoding="utf-8"?>
<ds:datastoreItem xmlns:ds="http://schemas.openxmlformats.org/officeDocument/2006/customXml" ds:itemID="{B87AB14D-0862-40D7-93CE-29D9D3914C3E}">
  <ds:schemaRefs>
    <ds:schemaRef ds:uri="http://schemas.microsoft.com/office/2006/documentManagement/types"/>
    <ds:schemaRef ds:uri="97e57212-3e02-407f-8b2d-05f7d7f19b15"/>
    <ds:schemaRef ds:uri="http://purl.org/dc/elements/1.1/"/>
    <ds:schemaRef ds:uri="http://schemas.openxmlformats.org/package/2006/metadata/core-properties"/>
    <ds:schemaRef ds:uri="1c10ec90-3ec7-4743-91af-7ae5f9839562"/>
    <ds:schemaRef ds:uri="http://schemas.microsoft.com/office/infopath/2007/PartnerControls"/>
    <ds:schemaRef ds:uri="http://schemas.microsoft.com/sharepoint/v4"/>
    <ds:schemaRef ds:uri="http://purl.org/dc/terms/"/>
    <ds:schemaRef ds:uri="64192cb3-a5ab-49a3-ac6a-26cc30377d2f"/>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BCDE4B45-3C6E-49E5-AE25-08A2541BA529}">
  <ds:schemaRefs>
    <ds:schemaRef ds:uri="Microsoft.SharePoint.Taxonomy.ContentTypeSync"/>
  </ds:schemaRefs>
</ds:datastoreItem>
</file>

<file path=customXml/itemProps4.xml><?xml version="1.0" encoding="utf-8"?>
<ds:datastoreItem xmlns:ds="http://schemas.openxmlformats.org/officeDocument/2006/customXml" ds:itemID="{2F20BBD8-18EF-4627-957F-6AE5BC7D33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7e57212-3e02-407f-8b2d-05f7d7f19b15"/>
    <ds:schemaRef ds:uri="64192cb3-a5ab-49a3-ac6a-26cc30377d2f"/>
    <ds:schemaRef ds:uri="1c10ec90-3ec7-4743-91af-7ae5f9839562"/>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6b0d6fe9-5d6a-4bc0-a54c-bcad7a1ba9de}" enabled="1" method="Privileged" siteId="{44ae661a-ece6-41aa-bc96-7c2c85a08941}"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Directory</vt:lpstr>
      <vt:lpstr>Core Capability 6.3</vt:lpstr>
      <vt:lpstr>Core Capability 6.5</vt:lpstr>
      <vt:lpstr>'Core Capability 6.3'!Print_Area</vt:lpstr>
      <vt:lpstr>'Core Capability 6.5'!Print_Area</vt:lpstr>
      <vt:lpstr>'Core Capability 6.3'!Print_Titles</vt:lpstr>
    </vt:vector>
  </TitlesOfParts>
  <Manager/>
  <Company>Pacific Gas and Electric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Vickers, Alex</dc:creator>
  <cp:keywords/>
  <dc:description/>
  <cp:lastModifiedBy>Richardson, Mary</cp:lastModifiedBy>
  <cp:revision/>
  <cp:lastPrinted>2026-09-17T19:23:03Z</cp:lastPrinted>
  <dcterms:created xsi:type="dcterms:W3CDTF">2025-07-30T21:11:00Z</dcterms:created>
  <dcterms:modified xsi:type="dcterms:W3CDTF">2026-09-29T23:18:34Z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0x010100C560442C5452334B9E87366606956D10</vt:lpwstr>
  </property>
  <property fmtid="{D5CDD505-2E9C-101B-9397-08002B2CF9AE}" pid="3" name="MediaServiceImageTags">
    <vt:lpwstr/>
  </property>
  <property fmtid="{D5CDD505-2E9C-101B-9397-08002B2CF9AE}" pid="4" name="pgeRecordCategory">
    <vt:lpwstr>18;#ADM15: Program Management|f77708e7-d804-4dc8-a338-1158e6b3c273</vt:lpwstr>
  </property>
</Properties>
</file>