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ge.sharepoint.com/sites/UG-10KPMO/Shared Documents/General/Regulatory Proceedings/10k Plan/10-Yr Plan EUP Filing/Second pre-submission working folder/Volume 2 - To Edit (Post 2nd Pre-Submission)/Attachment B - Workpapers/Word_Excel_Visio/"/>
    </mc:Choice>
  </mc:AlternateContent>
  <xr:revisionPtr revIDLastSave="1" documentId="8_{9F2D7FDE-6BE4-4310-97CD-1A5DC6104962}" xr6:coauthVersionLast="47" xr6:coauthVersionMax="47" xr10:uidLastSave="{78B36FE3-F7EB-4F28-BA01-25AF5E3EFD84}"/>
  <bookViews>
    <workbookView xWindow="-120" yWindow="-120" windowWidth="29040" windowHeight="15720" xr2:uid="{78BF4AF3-07DE-45E1-9258-B75ADCE26970}"/>
  </bookViews>
  <sheets>
    <sheet name="Directory" sheetId="4" r:id="rId1"/>
    <sheet name="4.1 - Risk Evaluation" sheetId="5" r:id="rId2"/>
    <sheet name="4.2 - Project Timelines" sheetId="6" r:id="rId3"/>
    <sheet name="4.3 - Discount Rates" sheetId="3" r:id="rId4"/>
  </sheets>
  <externalReferences>
    <externalReference r:id="rId5"/>
    <externalReference r:id="rId6"/>
  </externalReferences>
  <definedNames>
    <definedName name="CurrentYear">[1]Placeholders!$C$43</definedName>
    <definedName name="fromyear">[2]Data!$B$26</definedName>
    <definedName name="_xlnm.Print_Area" localSheetId="2">'4.2 - Project Timelines'!$A$1:$N$38</definedName>
    <definedName name="_xlnm.Print_Area" localSheetId="3">'4.3 - Discount Rates'!$A$1:$L$61</definedName>
    <definedName name="toyear">[2]Data!$B$27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3" l="1"/>
  <c r="L8" i="6"/>
  <c r="K9" i="6"/>
  <c r="K10" i="6"/>
  <c r="K8" i="6"/>
  <c r="G9" i="6"/>
  <c r="G10" i="6"/>
  <c r="G8" i="6"/>
  <c r="J9" i="6"/>
  <c r="J10" i="6"/>
  <c r="J8" i="6"/>
  <c r="I9" i="6"/>
  <c r="I10" i="6"/>
  <c r="I8" i="6"/>
  <c r="M8" i="6" l="1"/>
  <c r="BY78" i="5"/>
  <c r="BZ78" i="5" s="1"/>
  <c r="BT78" i="5"/>
  <c r="BS78" i="5"/>
  <c r="BR78" i="5"/>
  <c r="BE78" i="5"/>
  <c r="BF78" i="5" s="1"/>
  <c r="AZ78" i="5"/>
  <c r="AY78" i="5"/>
  <c r="AX78" i="5"/>
  <c r="AK78" i="5"/>
  <c r="AL78" i="5" s="1"/>
  <c r="AE78" i="5"/>
  <c r="AF78" i="5" s="1"/>
  <c r="AD78" i="5"/>
  <c r="BY77" i="5"/>
  <c r="BS77" i="5"/>
  <c r="BT77" i="5" s="1"/>
  <c r="BR77" i="5"/>
  <c r="BZ77" i="5" s="1"/>
  <c r="BE77" i="5"/>
  <c r="AY77" i="5"/>
  <c r="AZ77" i="5" s="1"/>
  <c r="AX77" i="5"/>
  <c r="BF77" i="5" s="1"/>
  <c r="AK77" i="5"/>
  <c r="AE77" i="5"/>
  <c r="AF77" i="5" s="1"/>
  <c r="AD77" i="5"/>
  <c r="AL77" i="5" s="1"/>
  <c r="BY76" i="5"/>
  <c r="BS76" i="5"/>
  <c r="BT76" i="5" s="1"/>
  <c r="BR76" i="5"/>
  <c r="BZ76" i="5" s="1"/>
  <c r="BF76" i="5"/>
  <c r="BE76" i="5"/>
  <c r="AY76" i="5"/>
  <c r="AX76" i="5"/>
  <c r="AZ76" i="5" s="1"/>
  <c r="AK76" i="5"/>
  <c r="AL76" i="5" s="1"/>
  <c r="AF76" i="5"/>
  <c r="AE76" i="5"/>
  <c r="AD76" i="5"/>
  <c r="BY75" i="5"/>
  <c r="BZ75" i="5" s="1"/>
  <c r="BT75" i="5"/>
  <c r="BS75" i="5"/>
  <c r="BR75" i="5"/>
  <c r="BE75" i="5"/>
  <c r="BF75" i="5" s="1"/>
  <c r="AY75" i="5"/>
  <c r="AZ75" i="5" s="1"/>
  <c r="AX75" i="5"/>
  <c r="AK75" i="5"/>
  <c r="AL75" i="5" s="1"/>
  <c r="AE75" i="5"/>
  <c r="AF75" i="5" s="1"/>
  <c r="AD75" i="5"/>
  <c r="BY74" i="5"/>
  <c r="BZ74" i="5" s="1"/>
  <c r="BS74" i="5"/>
  <c r="BT74" i="5" s="1"/>
  <c r="BR74" i="5"/>
  <c r="BE74" i="5"/>
  <c r="AY74" i="5"/>
  <c r="AZ74" i="5" s="1"/>
  <c r="AX74" i="5"/>
  <c r="BF74" i="5" s="1"/>
  <c r="AK74" i="5"/>
  <c r="AE74" i="5"/>
  <c r="AF74" i="5" s="1"/>
  <c r="AD74" i="5"/>
  <c r="AL74" i="5" s="1"/>
  <c r="BY73" i="5"/>
  <c r="BS73" i="5"/>
  <c r="BR73" i="5"/>
  <c r="BE73" i="5"/>
  <c r="BF73" i="5" s="1"/>
  <c r="AZ73" i="5"/>
  <c r="AY73" i="5"/>
  <c r="AX73" i="5"/>
  <c r="AK73" i="5"/>
  <c r="AL73" i="5" s="1"/>
  <c r="AF73" i="5"/>
  <c r="AE73" i="5"/>
  <c r="AD73" i="5"/>
  <c r="BY72" i="5"/>
  <c r="BZ72" i="5" s="1"/>
  <c r="BS72" i="5"/>
  <c r="BT72" i="5" s="1"/>
  <c r="BR72" i="5"/>
  <c r="BE72" i="5"/>
  <c r="BF72" i="5" s="1"/>
  <c r="AY72" i="5"/>
  <c r="AZ72" i="5" s="1"/>
  <c r="AX72" i="5"/>
  <c r="AK72" i="5"/>
  <c r="AL72" i="5" s="1"/>
  <c r="AE72" i="5"/>
  <c r="AF72" i="5" s="1"/>
  <c r="AD72" i="5"/>
  <c r="BY71" i="5"/>
  <c r="BS71" i="5"/>
  <c r="BT71" i="5" s="1"/>
  <c r="BR71" i="5"/>
  <c r="BZ71" i="5" s="1"/>
  <c r="BE71" i="5"/>
  <c r="AY71" i="5"/>
  <c r="AZ71" i="5" s="1"/>
  <c r="AX71" i="5"/>
  <c r="BF71" i="5" s="1"/>
  <c r="AL71" i="5"/>
  <c r="AK71" i="5"/>
  <c r="AE71" i="5"/>
  <c r="AD71" i="5"/>
  <c r="AF71" i="5" s="1"/>
  <c r="BY70" i="5"/>
  <c r="BZ70" i="5" s="1"/>
  <c r="BT70" i="5"/>
  <c r="BS70" i="5"/>
  <c r="BR70" i="5"/>
  <c r="BE70" i="5"/>
  <c r="BF70" i="5" s="1"/>
  <c r="AZ70" i="5"/>
  <c r="AY70" i="5"/>
  <c r="AX70" i="5"/>
  <c r="AK70" i="5"/>
  <c r="AL70" i="5" s="1"/>
  <c r="AE70" i="5"/>
  <c r="AF70" i="5" s="1"/>
  <c r="AD70" i="5"/>
  <c r="BY69" i="5"/>
  <c r="BZ69" i="5" s="1"/>
  <c r="BS69" i="5"/>
  <c r="BT69" i="5" s="1"/>
  <c r="BR69" i="5"/>
  <c r="BE69" i="5"/>
  <c r="BF69" i="5" s="1"/>
  <c r="AY69" i="5"/>
  <c r="AZ69" i="5" s="1"/>
  <c r="AX69" i="5"/>
  <c r="AK69" i="5"/>
  <c r="AE69" i="5"/>
  <c r="AF69" i="5" s="1"/>
  <c r="AD69" i="5"/>
  <c r="AL69" i="5" s="1"/>
  <c r="BY68" i="5"/>
  <c r="BS68" i="5"/>
  <c r="BT68" i="5" s="1"/>
  <c r="BR68" i="5"/>
  <c r="BZ68" i="5" s="1"/>
  <c r="BF68" i="5"/>
  <c r="BE68" i="5"/>
  <c r="AY68" i="5"/>
  <c r="AX68" i="5"/>
  <c r="AZ68" i="5" s="1"/>
  <c r="AK68" i="5"/>
  <c r="AL68" i="5" s="1"/>
  <c r="AF68" i="5"/>
  <c r="AE68" i="5"/>
  <c r="AD68" i="5"/>
  <c r="BY67" i="5"/>
  <c r="BZ67" i="5" s="1"/>
  <c r="BT67" i="5"/>
  <c r="BS67" i="5"/>
  <c r="BR67" i="5"/>
  <c r="BE67" i="5"/>
  <c r="BF67" i="5" s="1"/>
  <c r="AY67" i="5"/>
  <c r="AZ67" i="5" s="1"/>
  <c r="AX67" i="5"/>
  <c r="AK67" i="5"/>
  <c r="AL67" i="5" s="1"/>
  <c r="AE67" i="5"/>
  <c r="AF67" i="5" s="1"/>
  <c r="AD67" i="5"/>
  <c r="BY66" i="5"/>
  <c r="BZ66" i="5" s="1"/>
  <c r="BS66" i="5"/>
  <c r="BT66" i="5" s="1"/>
  <c r="BR66" i="5"/>
  <c r="BE66" i="5"/>
  <c r="AY66" i="5"/>
  <c r="AZ66" i="5" s="1"/>
  <c r="AX66" i="5"/>
  <c r="BF66" i="5" s="1"/>
  <c r="AK66" i="5"/>
  <c r="AE66" i="5"/>
  <c r="AF66" i="5" s="1"/>
  <c r="AD66" i="5"/>
  <c r="AL66" i="5" s="1"/>
  <c r="BZ65" i="5"/>
  <c r="BY65" i="5"/>
  <c r="BS65" i="5"/>
  <c r="BR65" i="5"/>
  <c r="BT65" i="5" s="1"/>
  <c r="BE65" i="5"/>
  <c r="BF65" i="5" s="1"/>
  <c r="AZ65" i="5"/>
  <c r="AY65" i="5"/>
  <c r="AX65" i="5"/>
  <c r="AK65" i="5"/>
  <c r="AL65" i="5" s="1"/>
  <c r="AF65" i="5"/>
  <c r="AE65" i="5"/>
  <c r="AD65" i="5"/>
  <c r="BY64" i="5"/>
  <c r="BZ64" i="5" s="1"/>
  <c r="BS64" i="5"/>
  <c r="BT64" i="5" s="1"/>
  <c r="BR64" i="5"/>
  <c r="BE64" i="5"/>
  <c r="BF64" i="5" s="1"/>
  <c r="AY64" i="5"/>
  <c r="AZ64" i="5" s="1"/>
  <c r="AX64" i="5"/>
  <c r="AK64" i="5"/>
  <c r="AL64" i="5" s="1"/>
  <c r="AE64" i="5"/>
  <c r="AF64" i="5" s="1"/>
  <c r="AD64" i="5"/>
  <c r="BY63" i="5"/>
  <c r="BS63" i="5"/>
  <c r="BT63" i="5" s="1"/>
  <c r="BR63" i="5"/>
  <c r="BZ63" i="5" s="1"/>
  <c r="BE63" i="5"/>
  <c r="AY63" i="5"/>
  <c r="AZ63" i="5" s="1"/>
  <c r="AX63" i="5"/>
  <c r="BF63" i="5" s="1"/>
  <c r="AL63" i="5"/>
  <c r="AK63" i="5"/>
  <c r="AE63" i="5"/>
  <c r="AD63" i="5"/>
  <c r="AF63" i="5" s="1"/>
  <c r="BY62" i="5"/>
  <c r="BZ62" i="5" s="1"/>
  <c r="BT62" i="5"/>
  <c r="BS62" i="5"/>
  <c r="BR62" i="5"/>
  <c r="BE62" i="5"/>
  <c r="BF62" i="5" s="1"/>
  <c r="AZ62" i="5"/>
  <c r="AY62" i="5"/>
  <c r="AX62" i="5"/>
  <c r="AK62" i="5"/>
  <c r="AL62" i="5" s="1"/>
  <c r="AE62" i="5"/>
  <c r="AF62" i="5" s="1"/>
  <c r="AD62" i="5"/>
  <c r="BY61" i="5"/>
  <c r="BZ61" i="5" s="1"/>
  <c r="BS61" i="5"/>
  <c r="BT61" i="5" s="1"/>
  <c r="BR61" i="5"/>
  <c r="BE61" i="5"/>
  <c r="BF61" i="5" s="1"/>
  <c r="AY61" i="5"/>
  <c r="AZ61" i="5" s="1"/>
  <c r="AX61" i="5"/>
  <c r="AK61" i="5"/>
  <c r="AE61" i="5"/>
  <c r="AF61" i="5" s="1"/>
  <c r="AD61" i="5"/>
  <c r="AL61" i="5" s="1"/>
  <c r="BY60" i="5"/>
  <c r="BS60" i="5"/>
  <c r="BT60" i="5" s="1"/>
  <c r="BR60" i="5"/>
  <c r="BZ60" i="5" s="1"/>
  <c r="BE60" i="5"/>
  <c r="AY60" i="5"/>
  <c r="AX60" i="5"/>
  <c r="AZ60" i="5" s="1"/>
  <c r="AK60" i="5"/>
  <c r="AL60" i="5" s="1"/>
  <c r="AF60" i="5"/>
  <c r="AE60" i="5"/>
  <c r="AD60" i="5"/>
  <c r="BY59" i="5"/>
  <c r="BZ59" i="5" s="1"/>
  <c r="BT59" i="5"/>
  <c r="BS59" i="5"/>
  <c r="BR59" i="5"/>
  <c r="BE59" i="5"/>
  <c r="BF59" i="5" s="1"/>
  <c r="AY59" i="5"/>
  <c r="AZ59" i="5" s="1"/>
  <c r="AX59" i="5"/>
  <c r="AK59" i="5"/>
  <c r="AL59" i="5" s="1"/>
  <c r="AE59" i="5"/>
  <c r="AF59" i="5" s="1"/>
  <c r="AD59" i="5"/>
  <c r="BY58" i="5"/>
  <c r="BZ58" i="5" s="1"/>
  <c r="BS58" i="5"/>
  <c r="BT58" i="5" s="1"/>
  <c r="BR58" i="5"/>
  <c r="BE58" i="5"/>
  <c r="AY58" i="5"/>
  <c r="AZ58" i="5" s="1"/>
  <c r="AX58" i="5"/>
  <c r="BF58" i="5" s="1"/>
  <c r="AK58" i="5"/>
  <c r="AE58" i="5"/>
  <c r="AD58" i="5"/>
  <c r="AL58" i="5" s="1"/>
  <c r="BZ57" i="5"/>
  <c r="BY57" i="5"/>
  <c r="BT57" i="5"/>
  <c r="BS57" i="5"/>
  <c r="BR57" i="5"/>
  <c r="BE57" i="5"/>
  <c r="AY57" i="5"/>
  <c r="AX57" i="5"/>
  <c r="BF57" i="5" s="1"/>
  <c r="AK57" i="5"/>
  <c r="AL57" i="5" s="1"/>
  <c r="AH57" i="5"/>
  <c r="AI57" i="5" s="1"/>
  <c r="AF57" i="5"/>
  <c r="AE57" i="5"/>
  <c r="AD57" i="5"/>
  <c r="BY56" i="5"/>
  <c r="BZ56" i="5" s="1"/>
  <c r="BT56" i="5"/>
  <c r="BS56" i="5"/>
  <c r="BR56" i="5"/>
  <c r="BE56" i="5"/>
  <c r="AY56" i="5"/>
  <c r="AX56" i="5"/>
  <c r="AZ56" i="5" s="1"/>
  <c r="AK56" i="5"/>
  <c r="AL56" i="5" s="1"/>
  <c r="AF56" i="5"/>
  <c r="AE56" i="5"/>
  <c r="AD56" i="5"/>
  <c r="BY55" i="5"/>
  <c r="BZ55" i="5" s="1"/>
  <c r="BT55" i="5"/>
  <c r="BS55" i="5"/>
  <c r="BR55" i="5"/>
  <c r="BE55" i="5"/>
  <c r="BF55" i="5" s="1"/>
  <c r="AY55" i="5"/>
  <c r="AZ55" i="5" s="1"/>
  <c r="AX55" i="5"/>
  <c r="AK55" i="5"/>
  <c r="AL55" i="5" s="1"/>
  <c r="AE55" i="5"/>
  <c r="AF55" i="5" s="1"/>
  <c r="AD55" i="5"/>
  <c r="BY54" i="5"/>
  <c r="BZ54" i="5" s="1"/>
  <c r="BS54" i="5"/>
  <c r="BT54" i="5" s="1"/>
  <c r="BR54" i="5"/>
  <c r="BE54" i="5"/>
  <c r="AY54" i="5"/>
  <c r="AZ54" i="5" s="1"/>
  <c r="AX54" i="5"/>
  <c r="BF54" i="5" s="1"/>
  <c r="AK54" i="5"/>
  <c r="AE54" i="5"/>
  <c r="AF54" i="5" s="1"/>
  <c r="AD54" i="5"/>
  <c r="AL54" i="5" s="1"/>
  <c r="BZ53" i="5"/>
  <c r="BY53" i="5"/>
  <c r="BS53" i="5"/>
  <c r="BR53" i="5"/>
  <c r="BT53" i="5" s="1"/>
  <c r="BE53" i="5"/>
  <c r="BF53" i="5" s="1"/>
  <c r="AZ53" i="5"/>
  <c r="AY53" i="5"/>
  <c r="AX53" i="5"/>
  <c r="AK53" i="5"/>
  <c r="AL53" i="5" s="1"/>
  <c r="AF53" i="5"/>
  <c r="AE53" i="5"/>
  <c r="AD53" i="5"/>
  <c r="BY52" i="5"/>
  <c r="BZ52" i="5" s="1"/>
  <c r="BS52" i="5"/>
  <c r="BT52" i="5" s="1"/>
  <c r="BR52" i="5"/>
  <c r="BE52" i="5"/>
  <c r="BF52" i="5" s="1"/>
  <c r="AY52" i="5"/>
  <c r="AZ52" i="5" s="1"/>
  <c r="AX52" i="5"/>
  <c r="AK52" i="5"/>
  <c r="AL52" i="5" s="1"/>
  <c r="AE52" i="5"/>
  <c r="AF52" i="5" s="1"/>
  <c r="AD52" i="5"/>
  <c r="BZ51" i="5"/>
  <c r="BY51" i="5"/>
  <c r="BS51" i="5"/>
  <c r="BR51" i="5"/>
  <c r="BF51" i="5"/>
  <c r="BE51" i="5"/>
  <c r="AY51" i="5"/>
  <c r="AZ51" i="5" s="1"/>
  <c r="AX51" i="5"/>
  <c r="AK51" i="5"/>
  <c r="AE51" i="5"/>
  <c r="AD51" i="5"/>
  <c r="AF51" i="5" s="1"/>
  <c r="BY50" i="5"/>
  <c r="BZ50" i="5" s="1"/>
  <c r="BT50" i="5"/>
  <c r="BS50" i="5"/>
  <c r="BR50" i="5"/>
  <c r="BE50" i="5"/>
  <c r="BF50" i="5" s="1"/>
  <c r="AZ50" i="5"/>
  <c r="AY50" i="5"/>
  <c r="AX50" i="5"/>
  <c r="AK50" i="5"/>
  <c r="AL50" i="5" s="1"/>
  <c r="AE50" i="5"/>
  <c r="AF50" i="5" s="1"/>
  <c r="AD50" i="5"/>
  <c r="BY49" i="5"/>
  <c r="BZ49" i="5" s="1"/>
  <c r="BS49" i="5"/>
  <c r="BT49" i="5" s="1"/>
  <c r="BR49" i="5"/>
  <c r="BE49" i="5"/>
  <c r="BF49" i="5" s="1"/>
  <c r="AY49" i="5"/>
  <c r="AZ49" i="5" s="1"/>
  <c r="AX49" i="5"/>
  <c r="AK49" i="5"/>
  <c r="AE49" i="5"/>
  <c r="AD49" i="5"/>
  <c r="AL49" i="5" s="1"/>
  <c r="BZ48" i="5"/>
  <c r="BY48" i="5"/>
  <c r="BS48" i="5"/>
  <c r="BT48" i="5" s="1"/>
  <c r="BR48" i="5"/>
  <c r="BF48" i="5"/>
  <c r="BE48" i="5"/>
  <c r="AZ48" i="5"/>
  <c r="AY48" i="5"/>
  <c r="AX48" i="5"/>
  <c r="AK48" i="5"/>
  <c r="AL48" i="5" s="1"/>
  <c r="AF48" i="5"/>
  <c r="AE48" i="5"/>
  <c r="AD48" i="5"/>
  <c r="BY47" i="5"/>
  <c r="BZ47" i="5" s="1"/>
  <c r="BT47" i="5"/>
  <c r="BS47" i="5"/>
  <c r="BR47" i="5"/>
  <c r="BE47" i="5"/>
  <c r="BF47" i="5" s="1"/>
  <c r="AY47" i="5"/>
  <c r="AZ47" i="5" s="1"/>
  <c r="AX47" i="5"/>
  <c r="AK47" i="5"/>
  <c r="AL47" i="5" s="1"/>
  <c r="AE47" i="5"/>
  <c r="AF47" i="5" s="1"/>
  <c r="AD47" i="5"/>
  <c r="BY46" i="5"/>
  <c r="BZ46" i="5" s="1"/>
  <c r="BS46" i="5"/>
  <c r="BT46" i="5" s="1"/>
  <c r="BR46" i="5"/>
  <c r="BF46" i="5"/>
  <c r="BE46" i="5"/>
  <c r="AY46" i="5"/>
  <c r="AZ46" i="5" s="1"/>
  <c r="AX46" i="5"/>
  <c r="AK46" i="5"/>
  <c r="AE46" i="5"/>
  <c r="AD46" i="5"/>
  <c r="AL46" i="5" s="1"/>
  <c r="BY45" i="5"/>
  <c r="BS45" i="5"/>
  <c r="BR45" i="5"/>
  <c r="BE45" i="5"/>
  <c r="BF45" i="5" s="1"/>
  <c r="AZ45" i="5"/>
  <c r="AY45" i="5"/>
  <c r="AX45" i="5"/>
  <c r="AK45" i="5"/>
  <c r="AL45" i="5" s="1"/>
  <c r="AF45" i="5"/>
  <c r="AE45" i="5"/>
  <c r="AD45" i="5"/>
  <c r="BY44" i="5"/>
  <c r="BZ44" i="5" s="1"/>
  <c r="BV44" i="5"/>
  <c r="BW44" i="5" s="1"/>
  <c r="BS44" i="5"/>
  <c r="BT44" i="5" s="1"/>
  <c r="BR44" i="5"/>
  <c r="BE44" i="5"/>
  <c r="BF44" i="5" s="1"/>
  <c r="BB44" i="5"/>
  <c r="BC44" i="5" s="1"/>
  <c r="AY44" i="5"/>
  <c r="AZ44" i="5" s="1"/>
  <c r="AX44" i="5"/>
  <c r="AK44" i="5"/>
  <c r="AL44" i="5" s="1"/>
  <c r="AE44" i="5"/>
  <c r="AF44" i="5" s="1"/>
  <c r="AD44" i="5"/>
  <c r="BY43" i="5"/>
  <c r="BS43" i="5"/>
  <c r="BR43" i="5"/>
  <c r="BZ43" i="5" s="1"/>
  <c r="BE43" i="5"/>
  <c r="AY43" i="5"/>
  <c r="AZ43" i="5" s="1"/>
  <c r="AX43" i="5"/>
  <c r="BF43" i="5" s="1"/>
  <c r="AL43" i="5"/>
  <c r="AK43" i="5"/>
  <c r="AE43" i="5"/>
  <c r="AD43" i="5"/>
  <c r="AF43" i="5" s="1"/>
  <c r="BY42" i="5"/>
  <c r="BZ42" i="5" s="1"/>
  <c r="BT42" i="5"/>
  <c r="BS42" i="5"/>
  <c r="BR42" i="5"/>
  <c r="BE42" i="5"/>
  <c r="BF42" i="5" s="1"/>
  <c r="BB42" i="5"/>
  <c r="BC42" i="5" s="1"/>
  <c r="AZ42" i="5"/>
  <c r="AY42" i="5"/>
  <c r="AX42" i="5"/>
  <c r="AK42" i="5"/>
  <c r="AL42" i="5" s="1"/>
  <c r="AE42" i="5"/>
  <c r="AF42" i="5" s="1"/>
  <c r="AD42" i="5"/>
  <c r="BY41" i="5"/>
  <c r="BZ41" i="5" s="1"/>
  <c r="BS41" i="5"/>
  <c r="BT41" i="5" s="1"/>
  <c r="BR41" i="5"/>
  <c r="BE41" i="5"/>
  <c r="BF41" i="5" s="1"/>
  <c r="AY41" i="5"/>
  <c r="AZ41" i="5" s="1"/>
  <c r="AX41" i="5"/>
  <c r="AL41" i="5"/>
  <c r="AK41" i="5"/>
  <c r="AE41" i="5"/>
  <c r="AF41" i="5" s="1"/>
  <c r="AD41" i="5"/>
  <c r="BZ40" i="5"/>
  <c r="BY40" i="5"/>
  <c r="BS40" i="5"/>
  <c r="BT40" i="5" s="1"/>
  <c r="BR40" i="5"/>
  <c r="BF40" i="5"/>
  <c r="BE40" i="5"/>
  <c r="AZ40" i="5"/>
  <c r="AY40" i="5"/>
  <c r="AX40" i="5"/>
  <c r="AL40" i="5"/>
  <c r="AK40" i="5"/>
  <c r="AE40" i="5"/>
  <c r="AD40" i="5"/>
  <c r="AF40" i="5" s="1"/>
  <c r="BY39" i="5"/>
  <c r="BZ39" i="5" s="1"/>
  <c r="BS39" i="5"/>
  <c r="BR39" i="5"/>
  <c r="BT39" i="5" s="1"/>
  <c r="BE39" i="5"/>
  <c r="BF39" i="5" s="1"/>
  <c r="AZ39" i="5"/>
  <c r="AY39" i="5"/>
  <c r="AX39" i="5"/>
  <c r="AK39" i="5"/>
  <c r="AL39" i="5" s="1"/>
  <c r="AE39" i="5"/>
  <c r="AF39" i="5" s="1"/>
  <c r="AD39" i="5"/>
  <c r="BY38" i="5"/>
  <c r="BZ38" i="5" s="1"/>
  <c r="BS38" i="5"/>
  <c r="BT38" i="5" s="1"/>
  <c r="BR38" i="5"/>
  <c r="BF38" i="5"/>
  <c r="BE38" i="5"/>
  <c r="AY38" i="5"/>
  <c r="AZ38" i="5" s="1"/>
  <c r="AX38" i="5"/>
  <c r="AL38" i="5"/>
  <c r="AK38" i="5"/>
  <c r="AE38" i="5"/>
  <c r="AF38" i="5" s="1"/>
  <c r="AD38" i="5"/>
  <c r="BZ37" i="5"/>
  <c r="BY37" i="5"/>
  <c r="BS37" i="5"/>
  <c r="BR37" i="5"/>
  <c r="BT37" i="5" s="1"/>
  <c r="BE37" i="5"/>
  <c r="AY37" i="5"/>
  <c r="AX37" i="5"/>
  <c r="AZ37" i="5" s="1"/>
  <c r="AL37" i="5"/>
  <c r="AK37" i="5"/>
  <c r="AF37" i="5"/>
  <c r="AE37" i="5"/>
  <c r="AD37" i="5"/>
  <c r="BY36" i="5"/>
  <c r="BS36" i="5"/>
  <c r="BR36" i="5"/>
  <c r="BT36" i="5" s="1"/>
  <c r="BE36" i="5"/>
  <c r="BF36" i="5" s="1"/>
  <c r="AZ36" i="5"/>
  <c r="AY36" i="5"/>
  <c r="AX36" i="5"/>
  <c r="AK36" i="5"/>
  <c r="AL36" i="5" s="1"/>
  <c r="AH36" i="5"/>
  <c r="AI36" i="5" s="1"/>
  <c r="AE36" i="5"/>
  <c r="AD36" i="5"/>
  <c r="AF36" i="5" s="1"/>
  <c r="BY35" i="5"/>
  <c r="BZ35" i="5" s="1"/>
  <c r="BV35" i="5"/>
  <c r="BW35" i="5" s="1"/>
  <c r="BS35" i="5"/>
  <c r="BT35" i="5" s="1"/>
  <c r="BR35" i="5"/>
  <c r="BE35" i="5"/>
  <c r="AZ35" i="5"/>
  <c r="AY35" i="5"/>
  <c r="AX35" i="5"/>
  <c r="BF35" i="5" s="1"/>
  <c r="AK35" i="5"/>
  <c r="AL35" i="5" s="1"/>
  <c r="AE35" i="5"/>
  <c r="AF35" i="5" s="1"/>
  <c r="AD35" i="5"/>
  <c r="BY34" i="5"/>
  <c r="BV34" i="5"/>
  <c r="BW34" i="5" s="1"/>
  <c r="BS34" i="5"/>
  <c r="BR34" i="5"/>
  <c r="BT34" i="5" s="1"/>
  <c r="BF34" i="5"/>
  <c r="BE34" i="5"/>
  <c r="AY34" i="5"/>
  <c r="AX34" i="5"/>
  <c r="AK34" i="5"/>
  <c r="AE34" i="5"/>
  <c r="AD34" i="5"/>
  <c r="AF34" i="5" s="1"/>
  <c r="BY33" i="5"/>
  <c r="BZ33" i="5" s="1"/>
  <c r="BT33" i="5"/>
  <c r="BS33" i="5"/>
  <c r="BR33" i="5"/>
  <c r="BE33" i="5"/>
  <c r="BF33" i="5" s="1"/>
  <c r="AY33" i="5"/>
  <c r="AX33" i="5"/>
  <c r="AZ33" i="5" s="1"/>
  <c r="AK33" i="5"/>
  <c r="AL33" i="5" s="1"/>
  <c r="AI33" i="5"/>
  <c r="AH33" i="5"/>
  <c r="AE33" i="5"/>
  <c r="AF33" i="5" s="1"/>
  <c r="AD33" i="5"/>
  <c r="BY32" i="5"/>
  <c r="BV32" i="5"/>
  <c r="BW32" i="5" s="1"/>
  <c r="BT32" i="5"/>
  <c r="BS32" i="5"/>
  <c r="BR32" i="5"/>
  <c r="BZ32" i="5" s="1"/>
  <c r="BE32" i="5"/>
  <c r="BF32" i="5" s="1"/>
  <c r="AY32" i="5"/>
  <c r="AZ32" i="5" s="1"/>
  <c r="AX32" i="5"/>
  <c r="AK32" i="5"/>
  <c r="AH32" i="5"/>
  <c r="AI32" i="5" s="1"/>
  <c r="AE32" i="5"/>
  <c r="AD32" i="5"/>
  <c r="AF32" i="5" s="1"/>
  <c r="BY31" i="5"/>
  <c r="BS31" i="5"/>
  <c r="BR31" i="5"/>
  <c r="BZ31" i="5" s="1"/>
  <c r="BE31" i="5"/>
  <c r="AY31" i="5"/>
  <c r="AX31" i="5"/>
  <c r="AZ31" i="5" s="1"/>
  <c r="AK31" i="5"/>
  <c r="AL31" i="5" s="1"/>
  <c r="AI31" i="5"/>
  <c r="AH31" i="5"/>
  <c r="AF31" i="5"/>
  <c r="AE31" i="5"/>
  <c r="AD31" i="5"/>
  <c r="BY30" i="5"/>
  <c r="BZ30" i="5" s="1"/>
  <c r="BV30" i="5"/>
  <c r="BW30" i="5" s="1"/>
  <c r="BS30" i="5"/>
  <c r="BR30" i="5"/>
  <c r="BT30" i="5" s="1"/>
  <c r="BE30" i="5"/>
  <c r="BF30" i="5" s="1"/>
  <c r="BC30" i="5"/>
  <c r="BB30" i="5"/>
  <c r="AY30" i="5"/>
  <c r="AZ30" i="5" s="1"/>
  <c r="AX30" i="5"/>
  <c r="AK30" i="5"/>
  <c r="AH30" i="5"/>
  <c r="AI30" i="5" s="1"/>
  <c r="AF30" i="5"/>
  <c r="AE30" i="5"/>
  <c r="AD30" i="5"/>
  <c r="AL30" i="5" s="1"/>
  <c r="BY29" i="5"/>
  <c r="BZ29" i="5" s="1"/>
  <c r="BS29" i="5"/>
  <c r="BT29" i="5" s="1"/>
  <c r="BR29" i="5"/>
  <c r="BE29" i="5"/>
  <c r="BB29" i="5"/>
  <c r="BC29" i="5" s="1"/>
  <c r="AY29" i="5"/>
  <c r="AX29" i="5"/>
  <c r="AZ29" i="5" s="1"/>
  <c r="AK29" i="5"/>
  <c r="AH29" i="5"/>
  <c r="AE29" i="5"/>
  <c r="AD29" i="5"/>
  <c r="AI29" i="5" s="1"/>
  <c r="BZ28" i="5"/>
  <c r="BY28" i="5"/>
  <c r="BS28" i="5"/>
  <c r="BR28" i="5"/>
  <c r="BT28" i="5" s="1"/>
  <c r="BM28" i="5"/>
  <c r="BE28" i="5"/>
  <c r="BB28" i="5"/>
  <c r="BC28" i="5" s="1"/>
  <c r="AY28" i="5"/>
  <c r="AX28" i="5"/>
  <c r="AZ28" i="5" s="1"/>
  <c r="AS28" i="5"/>
  <c r="BB50" i="5" s="1"/>
  <c r="BC50" i="5" s="1"/>
  <c r="AK28" i="5"/>
  <c r="AH28" i="5"/>
  <c r="AI28" i="5" s="1"/>
  <c r="AE28" i="5"/>
  <c r="AF28" i="5" s="1"/>
  <c r="AD28" i="5"/>
  <c r="AL28" i="5" s="1"/>
  <c r="Y28" i="5"/>
  <c r="AH55" i="5" s="1"/>
  <c r="AI55" i="5" s="1"/>
  <c r="BY27" i="5"/>
  <c r="BV27" i="5"/>
  <c r="BT27" i="5"/>
  <c r="BS27" i="5"/>
  <c r="BR27" i="5"/>
  <c r="BZ27" i="5" s="1"/>
  <c r="BE27" i="5"/>
  <c r="BF27" i="5" s="1"/>
  <c r="BB27" i="5"/>
  <c r="BC27" i="5" s="1"/>
  <c r="AY27" i="5"/>
  <c r="AZ27" i="5" s="1"/>
  <c r="AX27" i="5"/>
  <c r="AK27" i="5"/>
  <c r="AH27" i="5"/>
  <c r="AI27" i="5" s="1"/>
  <c r="AF27" i="5"/>
  <c r="AE27" i="5"/>
  <c r="AD27" i="5"/>
  <c r="AL27" i="5" s="1"/>
  <c r="BY26" i="5"/>
  <c r="BZ26" i="5" s="1"/>
  <c r="BS26" i="5"/>
  <c r="BT26" i="5" s="1"/>
  <c r="BR26" i="5"/>
  <c r="BE26" i="5"/>
  <c r="BB26" i="5"/>
  <c r="AY26" i="5"/>
  <c r="AX26" i="5"/>
  <c r="AZ26" i="5" s="1"/>
  <c r="AL26" i="5"/>
  <c r="AK26" i="5"/>
  <c r="AI26" i="5"/>
  <c r="AH26" i="5"/>
  <c r="AE26" i="5"/>
  <c r="AF26" i="5" s="1"/>
  <c r="AD26" i="5"/>
  <c r="BZ25" i="5"/>
  <c r="BY25" i="5"/>
  <c r="BT25" i="5"/>
  <c r="BS25" i="5"/>
  <c r="BR25" i="5"/>
  <c r="BE25" i="5"/>
  <c r="BF25" i="5" s="1"/>
  <c r="BC25" i="5"/>
  <c r="BB25" i="5"/>
  <c r="AZ25" i="5"/>
  <c r="AY25" i="5"/>
  <c r="AX25" i="5"/>
  <c r="AK25" i="5"/>
  <c r="AL25" i="5" s="1"/>
  <c r="AH25" i="5"/>
  <c r="AF25" i="5"/>
  <c r="AE25" i="5"/>
  <c r="AD25" i="5"/>
  <c r="BY24" i="5"/>
  <c r="BZ24" i="5" s="1"/>
  <c r="BW24" i="5"/>
  <c r="BV24" i="5"/>
  <c r="BS24" i="5"/>
  <c r="BT24" i="5" s="1"/>
  <c r="BR24" i="5"/>
  <c r="BE24" i="5"/>
  <c r="BB24" i="5"/>
  <c r="BC24" i="5" s="1"/>
  <c r="AY24" i="5"/>
  <c r="AZ24" i="5" s="1"/>
  <c r="AX24" i="5"/>
  <c r="BF24" i="5" s="1"/>
  <c r="AK24" i="5"/>
  <c r="AL24" i="5" s="1"/>
  <c r="AH24" i="5"/>
  <c r="AE24" i="5"/>
  <c r="AD24" i="5"/>
  <c r="AI24" i="5" s="1"/>
  <c r="BZ23" i="5"/>
  <c r="BY23" i="5"/>
  <c r="BW23" i="5"/>
  <c r="BV23" i="5"/>
  <c r="BS23" i="5"/>
  <c r="BR23" i="5"/>
  <c r="BT23" i="5" s="1"/>
  <c r="BM23" i="5"/>
  <c r="CB22" i="5" s="1"/>
  <c r="CC22" i="5" s="1"/>
  <c r="BE23" i="5"/>
  <c r="BB23" i="5"/>
  <c r="BC23" i="5" s="1"/>
  <c r="AY23" i="5"/>
  <c r="AZ23" i="5" s="1"/>
  <c r="AX23" i="5"/>
  <c r="BF23" i="5" s="1"/>
  <c r="AK23" i="5"/>
  <c r="AL23" i="5" s="1"/>
  <c r="AH23" i="5"/>
  <c r="AI23" i="5" s="1"/>
  <c r="AE23" i="5"/>
  <c r="AF23" i="5" s="1"/>
  <c r="AD23" i="5"/>
  <c r="Y23" i="5"/>
  <c r="AN31" i="5" s="1"/>
  <c r="AO31" i="5" s="1"/>
  <c r="BZ22" i="5"/>
  <c r="BY22" i="5"/>
  <c r="BW22" i="5"/>
  <c r="BV22" i="5"/>
  <c r="BT22" i="5"/>
  <c r="BS22" i="5"/>
  <c r="BR22" i="5"/>
  <c r="BM22" i="5"/>
  <c r="BF22" i="5"/>
  <c r="BE22" i="5"/>
  <c r="BB22" i="5"/>
  <c r="BC22" i="5" s="1"/>
  <c r="AY22" i="5"/>
  <c r="AX22" i="5"/>
  <c r="AZ22" i="5" s="1"/>
  <c r="AS22" i="5"/>
  <c r="BH12" i="5" s="1"/>
  <c r="BI12" i="5" s="1"/>
  <c r="AK22" i="5"/>
  <c r="AH22" i="5"/>
  <c r="AI22" i="5" s="1"/>
  <c r="AF22" i="5"/>
  <c r="AE22" i="5"/>
  <c r="AD22" i="5"/>
  <c r="AL22" i="5" s="1"/>
  <c r="Y22" i="5"/>
  <c r="CB21" i="5"/>
  <c r="CC21" i="5" s="1"/>
  <c r="BY21" i="5"/>
  <c r="BV21" i="5"/>
  <c r="BS21" i="5"/>
  <c r="BT21" i="5" s="1"/>
  <c r="BR21" i="5"/>
  <c r="BZ21" i="5" s="1"/>
  <c r="BE21" i="5"/>
  <c r="BF21" i="5" s="1"/>
  <c r="BB21" i="5"/>
  <c r="BC21" i="5" s="1"/>
  <c r="AY21" i="5"/>
  <c r="AZ21" i="5" s="1"/>
  <c r="AX21" i="5"/>
  <c r="AK21" i="5"/>
  <c r="AI21" i="5"/>
  <c r="AH21" i="5"/>
  <c r="AE21" i="5"/>
  <c r="AF21" i="5" s="1"/>
  <c r="AD21" i="5"/>
  <c r="AL21" i="5" s="1"/>
  <c r="BY20" i="5"/>
  <c r="BZ20" i="5" s="1"/>
  <c r="BW20" i="5"/>
  <c r="BV20" i="5"/>
  <c r="BS20" i="5"/>
  <c r="BT20" i="5" s="1"/>
  <c r="BR20" i="5"/>
  <c r="BE20" i="5"/>
  <c r="BC20" i="5"/>
  <c r="BB20" i="5"/>
  <c r="AY20" i="5"/>
  <c r="AX20" i="5"/>
  <c r="AZ20" i="5" s="1"/>
  <c r="AN20" i="5"/>
  <c r="AO20" i="5" s="1"/>
  <c r="AL20" i="5"/>
  <c r="AK20" i="5"/>
  <c r="AH20" i="5"/>
  <c r="AI20" i="5" s="1"/>
  <c r="AE20" i="5"/>
  <c r="AF20" i="5" s="1"/>
  <c r="AD20" i="5"/>
  <c r="BZ19" i="5"/>
  <c r="BY19" i="5"/>
  <c r="BW19" i="5"/>
  <c r="BV19" i="5"/>
  <c r="BT19" i="5"/>
  <c r="BS19" i="5"/>
  <c r="BR19" i="5"/>
  <c r="BE19" i="5"/>
  <c r="BF19" i="5" s="1"/>
  <c r="BB19" i="5"/>
  <c r="BC19" i="5" s="1"/>
  <c r="AY19" i="5"/>
  <c r="AZ19" i="5" s="1"/>
  <c r="AX19" i="5"/>
  <c r="AK19" i="5"/>
  <c r="AI19" i="5"/>
  <c r="AH19" i="5"/>
  <c r="AE19" i="5"/>
  <c r="AF19" i="5" s="1"/>
  <c r="AD19" i="5"/>
  <c r="AL19" i="5" s="1"/>
  <c r="CB18" i="5"/>
  <c r="CC18" i="5" s="1"/>
  <c r="BY18" i="5"/>
  <c r="BV18" i="5"/>
  <c r="BT18" i="5"/>
  <c r="BS18" i="5"/>
  <c r="BR18" i="5"/>
  <c r="BZ18" i="5" s="1"/>
  <c r="BE18" i="5"/>
  <c r="BF18" i="5" s="1"/>
  <c r="BC18" i="5"/>
  <c r="BB18" i="5"/>
  <c r="AZ18" i="5"/>
  <c r="AY18" i="5"/>
  <c r="AX18" i="5"/>
  <c r="AN18" i="5"/>
  <c r="AO18" i="5" s="1"/>
  <c r="AK18" i="5"/>
  <c r="AL18" i="5" s="1"/>
  <c r="AH18" i="5"/>
  <c r="AI18" i="5" s="1"/>
  <c r="AF18" i="5"/>
  <c r="AE18" i="5"/>
  <c r="AD18" i="5"/>
  <c r="BY17" i="5"/>
  <c r="BZ17" i="5" s="1"/>
  <c r="BV17" i="5"/>
  <c r="BW17" i="5" s="1"/>
  <c r="BS17" i="5"/>
  <c r="BT17" i="5" s="1"/>
  <c r="BR17" i="5"/>
  <c r="BE17" i="5"/>
  <c r="BF17" i="5" s="1"/>
  <c r="BB17" i="5"/>
  <c r="BC17" i="5" s="1"/>
  <c r="AY17" i="5"/>
  <c r="AZ17" i="5" s="1"/>
  <c r="AX17" i="5"/>
  <c r="AK17" i="5"/>
  <c r="AL17" i="5" s="1"/>
  <c r="AH17" i="5"/>
  <c r="AI17" i="5" s="1"/>
  <c r="AE17" i="5"/>
  <c r="AF17" i="5" s="1"/>
  <c r="AD17" i="5"/>
  <c r="BY16" i="5"/>
  <c r="BV16" i="5"/>
  <c r="BW16" i="5" s="1"/>
  <c r="BS16" i="5"/>
  <c r="BT16" i="5" s="1"/>
  <c r="BR16" i="5"/>
  <c r="BZ16" i="5" s="1"/>
  <c r="BE16" i="5"/>
  <c r="BC16" i="5"/>
  <c r="BB16" i="5"/>
  <c r="AY16" i="5"/>
  <c r="AZ16" i="5" s="1"/>
  <c r="AX16" i="5"/>
  <c r="BF16" i="5" s="1"/>
  <c r="AN16" i="5"/>
  <c r="AO16" i="5" s="1"/>
  <c r="AK16" i="5"/>
  <c r="AH16" i="5"/>
  <c r="AF16" i="5"/>
  <c r="AE16" i="5"/>
  <c r="AD16" i="5"/>
  <c r="AL16" i="5" s="1"/>
  <c r="CB15" i="5"/>
  <c r="CC15" i="5" s="1"/>
  <c r="BY15" i="5"/>
  <c r="BZ15" i="5" s="1"/>
  <c r="BW15" i="5"/>
  <c r="BV15" i="5"/>
  <c r="BT15" i="5"/>
  <c r="BS15" i="5"/>
  <c r="BR15" i="5"/>
  <c r="BE15" i="5"/>
  <c r="BF15" i="5" s="1"/>
  <c r="BB15" i="5"/>
  <c r="BC15" i="5" s="1"/>
  <c r="AZ15" i="5"/>
  <c r="AY15" i="5"/>
  <c r="AX15" i="5"/>
  <c r="AK15" i="5"/>
  <c r="AL15" i="5" s="1"/>
  <c r="AH15" i="5"/>
  <c r="AI15" i="5" s="1"/>
  <c r="AE15" i="5"/>
  <c r="AF15" i="5" s="1"/>
  <c r="AD15" i="5"/>
  <c r="CB14" i="5"/>
  <c r="CC14" i="5" s="1"/>
  <c r="BY14" i="5"/>
  <c r="BZ14" i="5" s="1"/>
  <c r="BV14" i="5"/>
  <c r="BW14" i="5" s="1"/>
  <c r="BS14" i="5"/>
  <c r="BT14" i="5" s="1"/>
  <c r="BR14" i="5"/>
  <c r="BE14" i="5"/>
  <c r="BF14" i="5" s="1"/>
  <c r="BB14" i="5"/>
  <c r="BC14" i="5" s="1"/>
  <c r="AY14" i="5"/>
  <c r="AZ14" i="5" s="1"/>
  <c r="AX14" i="5"/>
  <c r="AK14" i="5"/>
  <c r="AH14" i="5"/>
  <c r="AI14" i="5" s="1"/>
  <c r="AE14" i="5"/>
  <c r="AF14" i="5" s="1"/>
  <c r="AD14" i="5"/>
  <c r="AL14" i="5" s="1"/>
  <c r="BY13" i="5"/>
  <c r="BW13" i="5"/>
  <c r="BV13" i="5"/>
  <c r="BS13" i="5"/>
  <c r="BT13" i="5" s="1"/>
  <c r="BR13" i="5"/>
  <c r="BZ13" i="5" s="1"/>
  <c r="BE13" i="5"/>
  <c r="BB13" i="5"/>
  <c r="AZ13" i="5"/>
  <c r="AY13" i="5"/>
  <c r="AX13" i="5"/>
  <c r="BF13" i="5" s="1"/>
  <c r="AN13" i="5"/>
  <c r="AO13" i="5" s="1"/>
  <c r="AK13" i="5"/>
  <c r="AL13" i="5" s="1"/>
  <c r="AI13" i="5"/>
  <c r="AH13" i="5"/>
  <c r="AF13" i="5"/>
  <c r="AE13" i="5"/>
  <c r="AD13" i="5"/>
  <c r="CB12" i="5"/>
  <c r="CC12" i="5" s="1"/>
  <c r="BY12" i="5"/>
  <c r="BZ12" i="5" s="1"/>
  <c r="BV12" i="5"/>
  <c r="BW12" i="5" s="1"/>
  <c r="BT12" i="5"/>
  <c r="BS12" i="5"/>
  <c r="BR12" i="5"/>
  <c r="BE12" i="5"/>
  <c r="BF12" i="5" s="1"/>
  <c r="BB12" i="5"/>
  <c r="BC12" i="5" s="1"/>
  <c r="AY12" i="5"/>
  <c r="AZ12" i="5" s="1"/>
  <c r="AX12" i="5"/>
  <c r="AN12" i="5"/>
  <c r="AO12" i="5" s="1"/>
  <c r="AK12" i="5"/>
  <c r="AL12" i="5" s="1"/>
  <c r="AH12" i="5"/>
  <c r="AI12" i="5" s="1"/>
  <c r="AE12" i="5"/>
  <c r="AF12" i="5" s="1"/>
  <c r="AD12" i="5"/>
  <c r="BD12" i="5" l="1"/>
  <c r="BD13" i="5"/>
  <c r="BD15" i="5"/>
  <c r="BG13" i="5"/>
  <c r="BG14" i="5"/>
  <c r="BG15" i="5"/>
  <c r="BG16" i="5"/>
  <c r="BG12" i="5"/>
  <c r="BG17" i="5"/>
  <c r="BG18" i="5"/>
  <c r="BG19" i="5"/>
  <c r="AG45" i="5"/>
  <c r="AG48" i="5"/>
  <c r="AG46" i="5"/>
  <c r="AG22" i="5"/>
  <c r="AG18" i="5"/>
  <c r="AG21" i="5"/>
  <c r="AG19" i="5"/>
  <c r="AG12" i="5"/>
  <c r="AG13" i="5"/>
  <c r="AG14" i="5"/>
  <c r="AG29" i="5"/>
  <c r="AG23" i="5"/>
  <c r="AG20" i="5"/>
  <c r="AG15" i="5"/>
  <c r="AG16" i="5"/>
  <c r="AG17" i="5"/>
  <c r="AJ13" i="5"/>
  <c r="AJ14" i="5"/>
  <c r="AJ24" i="5"/>
  <c r="AJ15" i="5"/>
  <c r="AJ18" i="5"/>
  <c r="AJ12" i="5"/>
  <c r="AM25" i="5"/>
  <c r="AM20" i="5"/>
  <c r="AM16" i="5"/>
  <c r="AM23" i="5"/>
  <c r="AM17" i="5"/>
  <c r="AM28" i="5"/>
  <c r="AM18" i="5"/>
  <c r="AM27" i="5"/>
  <c r="AM26" i="5"/>
  <c r="AM22" i="5"/>
  <c r="AM19" i="5"/>
  <c r="AM21" i="5"/>
  <c r="AM12" i="5"/>
  <c r="AM13" i="5"/>
  <c r="AM15" i="5"/>
  <c r="AM14" i="5"/>
  <c r="AM24" i="5"/>
  <c r="BU14" i="5"/>
  <c r="AP12" i="5"/>
  <c r="AP13" i="5"/>
  <c r="AP18" i="5"/>
  <c r="BX15" i="5"/>
  <c r="BX16" i="5"/>
  <c r="BX17" i="5"/>
  <c r="BX12" i="5"/>
  <c r="BX14" i="5"/>
  <c r="BX13" i="5"/>
  <c r="CA67" i="5"/>
  <c r="CA78" i="5"/>
  <c r="CA65" i="5"/>
  <c r="CA53" i="5"/>
  <c r="CA33" i="5"/>
  <c r="CA23" i="5"/>
  <c r="CA28" i="5"/>
  <c r="CA25" i="5"/>
  <c r="CA29" i="5"/>
  <c r="CA30" i="5"/>
  <c r="CA27" i="5"/>
  <c r="CA21" i="5"/>
  <c r="CA18" i="5"/>
  <c r="CA17" i="5"/>
  <c r="CA12" i="5"/>
  <c r="CA26" i="5"/>
  <c r="CA22" i="5"/>
  <c r="CA19" i="5"/>
  <c r="CA13" i="5"/>
  <c r="CA14" i="5"/>
  <c r="CA24" i="5"/>
  <c r="CA15" i="5"/>
  <c r="CA31" i="5"/>
  <c r="CA32" i="5"/>
  <c r="CA16" i="5"/>
  <c r="CA20" i="5"/>
  <c r="BA39" i="5"/>
  <c r="BA44" i="5"/>
  <c r="BA30" i="5"/>
  <c r="BA27" i="5"/>
  <c r="BA21" i="5"/>
  <c r="BA49" i="5"/>
  <c r="BA31" i="5"/>
  <c r="BA32" i="5"/>
  <c r="BA33" i="5"/>
  <c r="BA35" i="5"/>
  <c r="BA25" i="5"/>
  <c r="BA15" i="5"/>
  <c r="BA20" i="5"/>
  <c r="BA16" i="5"/>
  <c r="BA24" i="5"/>
  <c r="BA23" i="5"/>
  <c r="BA17" i="5"/>
  <c r="BA18" i="5"/>
  <c r="BA28" i="5"/>
  <c r="BA22" i="5"/>
  <c r="BA19" i="5"/>
  <c r="BA29" i="5"/>
  <c r="BA12" i="5"/>
  <c r="BA13" i="5"/>
  <c r="BA26" i="5"/>
  <c r="BA14" i="5"/>
  <c r="CD13" i="5"/>
  <c r="CD12" i="5"/>
  <c r="BJ12" i="5"/>
  <c r="AN15" i="5"/>
  <c r="AO15" i="5" s="1"/>
  <c r="CB17" i="5"/>
  <c r="CC17" i="5" s="1"/>
  <c r="BU18" i="5"/>
  <c r="CB20" i="5"/>
  <c r="CC20" i="5" s="1"/>
  <c r="BU23" i="5"/>
  <c r="BC26" i="5"/>
  <c r="BD69" i="5" s="1"/>
  <c r="BU26" i="5"/>
  <c r="BW27" i="5"/>
  <c r="AF29" i="5"/>
  <c r="BZ45" i="5"/>
  <c r="BT45" i="5"/>
  <c r="AN14" i="5"/>
  <c r="AO14" i="5" s="1"/>
  <c r="CB16" i="5"/>
  <c r="CC16" i="5" s="1"/>
  <c r="BU17" i="5"/>
  <c r="BU20" i="5"/>
  <c r="AF24" i="5"/>
  <c r="AN25" i="5"/>
  <c r="AO25" i="5" s="1"/>
  <c r="AN30" i="5"/>
  <c r="AO30" i="5" s="1"/>
  <c r="CB32" i="5"/>
  <c r="CC32" i="5" s="1"/>
  <c r="CB33" i="5"/>
  <c r="CC33" i="5" s="1"/>
  <c r="AZ34" i="5"/>
  <c r="BC13" i="5"/>
  <c r="AI16" i="5"/>
  <c r="BU16" i="5"/>
  <c r="BW18" i="5"/>
  <c r="BF20" i="5"/>
  <c r="BU21" i="5"/>
  <c r="AN45" i="5"/>
  <c r="AO45" i="5" s="1"/>
  <c r="BU15" i="5"/>
  <c r="AN21" i="5"/>
  <c r="AO21" i="5" s="1"/>
  <c r="BW21" i="5"/>
  <c r="CB25" i="5"/>
  <c r="CC25" i="5" s="1"/>
  <c r="BF26" i="5"/>
  <c r="CB27" i="5"/>
  <c r="CC27" i="5" s="1"/>
  <c r="AN39" i="5"/>
  <c r="AO39" i="5" s="1"/>
  <c r="AN43" i="5"/>
  <c r="AO43" i="5" s="1"/>
  <c r="CB13" i="5"/>
  <c r="CC13" i="5" s="1"/>
  <c r="AN19" i="5"/>
  <c r="AO19" i="5" s="1"/>
  <c r="CB19" i="5"/>
  <c r="CC19" i="5" s="1"/>
  <c r="AN22" i="5"/>
  <c r="AO22" i="5" s="1"/>
  <c r="AN27" i="5"/>
  <c r="AO27" i="5" s="1"/>
  <c r="AL29" i="5"/>
  <c r="AM34" i="5" s="1"/>
  <c r="BT31" i="5"/>
  <c r="BU40" i="5" s="1"/>
  <c r="AF46" i="5"/>
  <c r="BU67" i="5"/>
  <c r="BU47" i="5"/>
  <c r="BU39" i="5"/>
  <c r="BU57" i="5"/>
  <c r="BU41" i="5"/>
  <c r="BU42" i="5"/>
  <c r="BU37" i="5"/>
  <c r="BU35" i="5"/>
  <c r="BU24" i="5"/>
  <c r="BU36" i="5"/>
  <c r="BU28" i="5"/>
  <c r="BU25" i="5"/>
  <c r="BU22" i="5"/>
  <c r="BU19" i="5"/>
  <c r="BU29" i="5"/>
  <c r="BU30" i="5"/>
  <c r="BU27" i="5"/>
  <c r="BU38" i="5"/>
  <c r="BU31" i="5"/>
  <c r="BU32" i="5"/>
  <c r="BU13" i="5"/>
  <c r="AN74" i="5"/>
  <c r="AO74" i="5" s="1"/>
  <c r="AN66" i="5"/>
  <c r="AO66" i="5" s="1"/>
  <c r="AN58" i="5"/>
  <c r="AO58" i="5" s="1"/>
  <c r="AN75" i="5"/>
  <c r="AO75" i="5" s="1"/>
  <c r="AN67" i="5"/>
  <c r="AO67" i="5" s="1"/>
  <c r="AN59" i="5"/>
  <c r="AO59" i="5" s="1"/>
  <c r="AN76" i="5"/>
  <c r="AO76" i="5" s="1"/>
  <c r="AN68" i="5"/>
  <c r="AO68" i="5" s="1"/>
  <c r="AN60" i="5"/>
  <c r="AO60" i="5" s="1"/>
  <c r="AN77" i="5"/>
  <c r="AO77" i="5" s="1"/>
  <c r="AN69" i="5"/>
  <c r="AO69" i="5" s="1"/>
  <c r="AN61" i="5"/>
  <c r="AO61" i="5" s="1"/>
  <c r="AN78" i="5"/>
  <c r="AO78" i="5" s="1"/>
  <c r="AN70" i="5"/>
  <c r="AO70" i="5" s="1"/>
  <c r="AN62" i="5"/>
  <c r="AO62" i="5" s="1"/>
  <c r="AN71" i="5"/>
  <c r="AO71" i="5" s="1"/>
  <c r="AN63" i="5"/>
  <c r="AO63" i="5" s="1"/>
  <c r="AN72" i="5"/>
  <c r="AO72" i="5" s="1"/>
  <c r="AN64" i="5"/>
  <c r="AO64" i="5" s="1"/>
  <c r="AN56" i="5"/>
  <c r="AO56" i="5" s="1"/>
  <c r="AN49" i="5"/>
  <c r="AO49" i="5" s="1"/>
  <c r="AN41" i="5"/>
  <c r="AO41" i="5" s="1"/>
  <c r="AN57" i="5"/>
  <c r="AO57" i="5" s="1"/>
  <c r="AN50" i="5"/>
  <c r="AO50" i="5" s="1"/>
  <c r="AN42" i="5"/>
  <c r="AO42" i="5" s="1"/>
  <c r="AN73" i="5"/>
  <c r="AO73" i="5" s="1"/>
  <c r="AN65" i="5"/>
  <c r="AO65" i="5" s="1"/>
  <c r="AN52" i="5"/>
  <c r="AO52" i="5" s="1"/>
  <c r="AN44" i="5"/>
  <c r="AO44" i="5" s="1"/>
  <c r="AN54" i="5"/>
  <c r="AO54" i="5" s="1"/>
  <c r="AN46" i="5"/>
  <c r="AO46" i="5" s="1"/>
  <c r="AN38" i="5"/>
  <c r="AO38" i="5" s="1"/>
  <c r="AN55" i="5"/>
  <c r="AO55" i="5" s="1"/>
  <c r="AN47" i="5"/>
  <c r="AO47" i="5" s="1"/>
  <c r="AN37" i="5"/>
  <c r="AO37" i="5" s="1"/>
  <c r="AN32" i="5"/>
  <c r="AO32" i="5" s="1"/>
  <c r="AN48" i="5"/>
  <c r="AO48" i="5" s="1"/>
  <c r="AN33" i="5"/>
  <c r="AO33" i="5" s="1"/>
  <c r="AN34" i="5"/>
  <c r="AO34" i="5" s="1"/>
  <c r="AN53" i="5"/>
  <c r="AO53" i="5" s="1"/>
  <c r="AN40" i="5"/>
  <c r="AO40" i="5" s="1"/>
  <c r="AN35" i="5"/>
  <c r="AO35" i="5" s="1"/>
  <c r="AN24" i="5"/>
  <c r="AO24" i="5" s="1"/>
  <c r="AP74" i="5" s="1"/>
  <c r="AN51" i="5"/>
  <c r="AO51" i="5" s="1"/>
  <c r="AN36" i="5"/>
  <c r="AO36" i="5" s="1"/>
  <c r="AN29" i="5"/>
  <c r="AO29" i="5" s="1"/>
  <c r="AN26" i="5"/>
  <c r="AO26" i="5" s="1"/>
  <c r="CB76" i="5"/>
  <c r="CC76" i="5" s="1"/>
  <c r="CB68" i="5"/>
  <c r="CC68" i="5" s="1"/>
  <c r="CB60" i="5"/>
  <c r="CC60" i="5" s="1"/>
  <c r="CB77" i="5"/>
  <c r="CC77" i="5" s="1"/>
  <c r="CB69" i="5"/>
  <c r="CC69" i="5" s="1"/>
  <c r="CB61" i="5"/>
  <c r="CC61" i="5" s="1"/>
  <c r="CB78" i="5"/>
  <c r="CC78" i="5" s="1"/>
  <c r="CB70" i="5"/>
  <c r="CC70" i="5" s="1"/>
  <c r="CB62" i="5"/>
  <c r="CC62" i="5" s="1"/>
  <c r="CB71" i="5"/>
  <c r="CC71" i="5" s="1"/>
  <c r="CB63" i="5"/>
  <c r="CC63" i="5" s="1"/>
  <c r="CB72" i="5"/>
  <c r="CC72" i="5" s="1"/>
  <c r="CB64" i="5"/>
  <c r="CC64" i="5" s="1"/>
  <c r="CB73" i="5"/>
  <c r="CC73" i="5" s="1"/>
  <c r="CB65" i="5"/>
  <c r="CC65" i="5" s="1"/>
  <c r="CB74" i="5"/>
  <c r="CC74" i="5" s="1"/>
  <c r="CB66" i="5"/>
  <c r="CC66" i="5" s="1"/>
  <c r="CB58" i="5"/>
  <c r="CC58" i="5" s="1"/>
  <c r="CB75" i="5"/>
  <c r="CC75" i="5" s="1"/>
  <c r="CB67" i="5"/>
  <c r="CC67" i="5" s="1"/>
  <c r="CB51" i="5"/>
  <c r="CC51" i="5" s="1"/>
  <c r="CB43" i="5"/>
  <c r="CC43" i="5" s="1"/>
  <c r="CB59" i="5"/>
  <c r="CC59" i="5" s="1"/>
  <c r="CB57" i="5"/>
  <c r="CC57" i="5" s="1"/>
  <c r="CB56" i="5"/>
  <c r="CC56" i="5" s="1"/>
  <c r="CB52" i="5"/>
  <c r="CC52" i="5" s="1"/>
  <c r="CB44" i="5"/>
  <c r="CC44" i="5" s="1"/>
  <c r="CB53" i="5"/>
  <c r="CC53" i="5" s="1"/>
  <c r="CB54" i="5"/>
  <c r="CC54" i="5" s="1"/>
  <c r="CB46" i="5"/>
  <c r="CC46" i="5" s="1"/>
  <c r="CB38" i="5"/>
  <c r="CC38" i="5" s="1"/>
  <c r="CB48" i="5"/>
  <c r="CC48" i="5" s="1"/>
  <c r="CB40" i="5"/>
  <c r="CC40" i="5" s="1"/>
  <c r="CB49" i="5"/>
  <c r="CC49" i="5" s="1"/>
  <c r="CB55" i="5"/>
  <c r="CC55" i="5" s="1"/>
  <c r="CB47" i="5"/>
  <c r="CC47" i="5" s="1"/>
  <c r="CB45" i="5"/>
  <c r="CC45" i="5" s="1"/>
  <c r="CB34" i="5"/>
  <c r="CC34" i="5" s="1"/>
  <c r="CB23" i="5"/>
  <c r="CC23" i="5" s="1"/>
  <c r="CD52" i="5" s="1"/>
  <c r="CB41" i="5"/>
  <c r="CC41" i="5" s="1"/>
  <c r="CB35" i="5"/>
  <c r="CC35" i="5" s="1"/>
  <c r="CB24" i="5"/>
  <c r="CC24" i="5" s="1"/>
  <c r="CB28" i="5"/>
  <c r="CC28" i="5" s="1"/>
  <c r="CB50" i="5"/>
  <c r="CC50" i="5" s="1"/>
  <c r="CB37" i="5"/>
  <c r="CC37" i="5" s="1"/>
  <c r="CB36" i="5"/>
  <c r="CC36" i="5" s="1"/>
  <c r="CB29" i="5"/>
  <c r="CC29" i="5" s="1"/>
  <c r="CB26" i="5"/>
  <c r="CC26" i="5" s="1"/>
  <c r="CB39" i="5"/>
  <c r="CC39" i="5" s="1"/>
  <c r="CB30" i="5"/>
  <c r="CC30" i="5" s="1"/>
  <c r="CB42" i="5"/>
  <c r="CC42" i="5" s="1"/>
  <c r="CB31" i="5"/>
  <c r="CC31" i="5" s="1"/>
  <c r="AN28" i="5"/>
  <c r="AO28" i="5" s="1"/>
  <c r="AP70" i="5" s="1"/>
  <c r="BU46" i="5"/>
  <c r="BU12" i="5"/>
  <c r="AN17" i="5"/>
  <c r="AO17" i="5" s="1"/>
  <c r="AN23" i="5"/>
  <c r="AO23" i="5" s="1"/>
  <c r="AI25" i="5"/>
  <c r="AJ64" i="5" s="1"/>
  <c r="BF37" i="5"/>
  <c r="BV78" i="5"/>
  <c r="BW78" i="5" s="1"/>
  <c r="BV70" i="5"/>
  <c r="BW70" i="5" s="1"/>
  <c r="BV62" i="5"/>
  <c r="BW62" i="5" s="1"/>
  <c r="BV71" i="5"/>
  <c r="BW71" i="5" s="1"/>
  <c r="BV63" i="5"/>
  <c r="BW63" i="5" s="1"/>
  <c r="BV72" i="5"/>
  <c r="BW72" i="5" s="1"/>
  <c r="BV64" i="5"/>
  <c r="BW64" i="5" s="1"/>
  <c r="BV73" i="5"/>
  <c r="BW73" i="5" s="1"/>
  <c r="BV65" i="5"/>
  <c r="BW65" i="5" s="1"/>
  <c r="BV57" i="5"/>
  <c r="BW57" i="5" s="1"/>
  <c r="BV74" i="5"/>
  <c r="BW74" i="5" s="1"/>
  <c r="BV66" i="5"/>
  <c r="BW66" i="5" s="1"/>
  <c r="BV58" i="5"/>
  <c r="BW58" i="5" s="1"/>
  <c r="BV75" i="5"/>
  <c r="BW75" i="5" s="1"/>
  <c r="BV67" i="5"/>
  <c r="BW67" i="5" s="1"/>
  <c r="BV59" i="5"/>
  <c r="BW59" i="5" s="1"/>
  <c r="BV76" i="5"/>
  <c r="BW76" i="5" s="1"/>
  <c r="BV68" i="5"/>
  <c r="BW68" i="5" s="1"/>
  <c r="BV60" i="5"/>
  <c r="BW60" i="5" s="1"/>
  <c r="BV69" i="5"/>
  <c r="BW69" i="5" s="1"/>
  <c r="BV52" i="5"/>
  <c r="BW52" i="5" s="1"/>
  <c r="BV61" i="5"/>
  <c r="BW61" i="5" s="1"/>
  <c r="BV53" i="5"/>
  <c r="BW53" i="5" s="1"/>
  <c r="BV45" i="5"/>
  <c r="BW45" i="5" s="1"/>
  <c r="BV37" i="5"/>
  <c r="BW37" i="5" s="1"/>
  <c r="BV54" i="5"/>
  <c r="BW54" i="5" s="1"/>
  <c r="BV46" i="5"/>
  <c r="BW46" i="5" s="1"/>
  <c r="BV55" i="5"/>
  <c r="BW55" i="5" s="1"/>
  <c r="BV48" i="5"/>
  <c r="BW48" i="5" s="1"/>
  <c r="BV40" i="5"/>
  <c r="BW40" i="5" s="1"/>
  <c r="BV50" i="5"/>
  <c r="BW50" i="5" s="1"/>
  <c r="BV42" i="5"/>
  <c r="BW42" i="5" s="1"/>
  <c r="BV77" i="5"/>
  <c r="BW77" i="5" s="1"/>
  <c r="BV56" i="5"/>
  <c r="BW56" i="5" s="1"/>
  <c r="BV51" i="5"/>
  <c r="BW51" i="5" s="1"/>
  <c r="BV43" i="5"/>
  <c r="BW43" i="5" s="1"/>
  <c r="BV33" i="5"/>
  <c r="BW33" i="5" s="1"/>
  <c r="BB36" i="5"/>
  <c r="BC36" i="5" s="1"/>
  <c r="BZ36" i="5"/>
  <c r="AH37" i="5"/>
  <c r="AI37" i="5" s="1"/>
  <c r="BB38" i="5"/>
  <c r="BC38" i="5" s="1"/>
  <c r="AH41" i="5"/>
  <c r="AI41" i="5" s="1"/>
  <c r="BV41" i="5"/>
  <c r="BW41" i="5" s="1"/>
  <c r="AH42" i="5"/>
  <c r="AI42" i="5" s="1"/>
  <c r="BT43" i="5"/>
  <c r="BU53" i="5" s="1"/>
  <c r="AL51" i="5"/>
  <c r="BB52" i="5"/>
  <c r="BC52" i="5" s="1"/>
  <c r="BB72" i="5"/>
  <c r="BC72" i="5" s="1"/>
  <c r="BF31" i="5"/>
  <c r="AL34" i="5"/>
  <c r="BB35" i="5"/>
  <c r="BC35" i="5" s="1"/>
  <c r="BB73" i="5"/>
  <c r="BC73" i="5" s="1"/>
  <c r="BB65" i="5"/>
  <c r="BC65" i="5" s="1"/>
  <c r="BB57" i="5"/>
  <c r="BC57" i="5" s="1"/>
  <c r="BB74" i="5"/>
  <c r="BC74" i="5" s="1"/>
  <c r="BB66" i="5"/>
  <c r="BC66" i="5" s="1"/>
  <c r="BB58" i="5"/>
  <c r="BC58" i="5" s="1"/>
  <c r="BB75" i="5"/>
  <c r="BC75" i="5" s="1"/>
  <c r="BB67" i="5"/>
  <c r="BC67" i="5" s="1"/>
  <c r="BB59" i="5"/>
  <c r="BC59" i="5" s="1"/>
  <c r="BB76" i="5"/>
  <c r="BC76" i="5" s="1"/>
  <c r="BB68" i="5"/>
  <c r="BC68" i="5" s="1"/>
  <c r="BB60" i="5"/>
  <c r="BC60" i="5" s="1"/>
  <c r="BB77" i="5"/>
  <c r="BC77" i="5" s="1"/>
  <c r="BB69" i="5"/>
  <c r="BC69" i="5" s="1"/>
  <c r="BB61" i="5"/>
  <c r="BC61" i="5" s="1"/>
  <c r="BB78" i="5"/>
  <c r="BC78" i="5" s="1"/>
  <c r="BB70" i="5"/>
  <c r="BC70" i="5" s="1"/>
  <c r="BB62" i="5"/>
  <c r="BC62" i="5" s="1"/>
  <c r="BB71" i="5"/>
  <c r="BC71" i="5" s="1"/>
  <c r="BB63" i="5"/>
  <c r="BC63" i="5" s="1"/>
  <c r="BB55" i="5"/>
  <c r="BC55" i="5" s="1"/>
  <c r="BB56" i="5"/>
  <c r="BC56" i="5" s="1"/>
  <c r="BB48" i="5"/>
  <c r="BC48" i="5" s="1"/>
  <c r="BB40" i="5"/>
  <c r="BC40" i="5" s="1"/>
  <c r="BB49" i="5"/>
  <c r="BC49" i="5" s="1"/>
  <c r="BB41" i="5"/>
  <c r="BC41" i="5" s="1"/>
  <c r="BB51" i="5"/>
  <c r="BC51" i="5" s="1"/>
  <c r="BB43" i="5"/>
  <c r="BC43" i="5" s="1"/>
  <c r="BB64" i="5"/>
  <c r="BC64" i="5" s="1"/>
  <c r="BB53" i="5"/>
  <c r="BC53" i="5" s="1"/>
  <c r="BB45" i="5"/>
  <c r="BC45" i="5" s="1"/>
  <c r="BB54" i="5"/>
  <c r="BC54" i="5" s="1"/>
  <c r="BB46" i="5"/>
  <c r="BC46" i="5" s="1"/>
  <c r="BV31" i="5"/>
  <c r="BW31" i="5" s="1"/>
  <c r="BB34" i="5"/>
  <c r="BC34" i="5" s="1"/>
  <c r="BV38" i="5"/>
  <c r="BW38" i="5" s="1"/>
  <c r="AH50" i="5"/>
  <c r="AI50" i="5" s="1"/>
  <c r="BT51" i="5"/>
  <c r="BU64" i="5" s="1"/>
  <c r="BF28" i="5"/>
  <c r="BG63" i="5" s="1"/>
  <c r="BF29" i="5"/>
  <c r="AL32" i="5"/>
  <c r="AM63" i="5" s="1"/>
  <c r="BB33" i="5"/>
  <c r="BC33" i="5" s="1"/>
  <c r="BZ34" i="5"/>
  <c r="CA74" i="5" s="1"/>
  <c r="BB37" i="5"/>
  <c r="BC37" i="5" s="1"/>
  <c r="AH39" i="5"/>
  <c r="AI39" i="5" s="1"/>
  <c r="BV47" i="5"/>
  <c r="BW47" i="5" s="1"/>
  <c r="BV49" i="5"/>
  <c r="BW49" i="5" s="1"/>
  <c r="AS23" i="5"/>
  <c r="BV26" i="5"/>
  <c r="BW26" i="5" s="1"/>
  <c r="AH76" i="5"/>
  <c r="AI76" i="5" s="1"/>
  <c r="AH68" i="5"/>
  <c r="AI68" i="5" s="1"/>
  <c r="AH60" i="5"/>
  <c r="AI60" i="5" s="1"/>
  <c r="AH77" i="5"/>
  <c r="AI77" i="5" s="1"/>
  <c r="AH69" i="5"/>
  <c r="AI69" i="5" s="1"/>
  <c r="AH61" i="5"/>
  <c r="AI61" i="5" s="1"/>
  <c r="AH78" i="5"/>
  <c r="AI78" i="5" s="1"/>
  <c r="AH70" i="5"/>
  <c r="AI70" i="5" s="1"/>
  <c r="AH62" i="5"/>
  <c r="AI62" i="5" s="1"/>
  <c r="AH71" i="5"/>
  <c r="AI71" i="5" s="1"/>
  <c r="AH63" i="5"/>
  <c r="AI63" i="5" s="1"/>
  <c r="AH72" i="5"/>
  <c r="AI72" i="5" s="1"/>
  <c r="AH64" i="5"/>
  <c r="AI64" i="5" s="1"/>
  <c r="AH73" i="5"/>
  <c r="AI73" i="5" s="1"/>
  <c r="AH65" i="5"/>
  <c r="AI65" i="5" s="1"/>
  <c r="AH74" i="5"/>
  <c r="AI74" i="5" s="1"/>
  <c r="AH66" i="5"/>
  <c r="AI66" i="5" s="1"/>
  <c r="AH58" i="5"/>
  <c r="AI58" i="5" s="1"/>
  <c r="AH51" i="5"/>
  <c r="AI51" i="5" s="1"/>
  <c r="AH43" i="5"/>
  <c r="AI43" i="5" s="1"/>
  <c r="AH75" i="5"/>
  <c r="AI75" i="5" s="1"/>
  <c r="AH52" i="5"/>
  <c r="AI52" i="5" s="1"/>
  <c r="AH44" i="5"/>
  <c r="AI44" i="5" s="1"/>
  <c r="AH67" i="5"/>
  <c r="AI67" i="5" s="1"/>
  <c r="AH53" i="5"/>
  <c r="AI53" i="5" s="1"/>
  <c r="AH59" i="5"/>
  <c r="AI59" i="5" s="1"/>
  <c r="AH54" i="5"/>
  <c r="AI54" i="5" s="1"/>
  <c r="AH46" i="5"/>
  <c r="AI46" i="5" s="1"/>
  <c r="AH38" i="5"/>
  <c r="AI38" i="5" s="1"/>
  <c r="AJ39" i="5" s="1"/>
  <c r="AH56" i="5"/>
  <c r="AI56" i="5" s="1"/>
  <c r="AH48" i="5"/>
  <c r="AI48" i="5" s="1"/>
  <c r="AH40" i="5"/>
  <c r="AI40" i="5" s="1"/>
  <c r="AJ41" i="5" s="1"/>
  <c r="AH49" i="5"/>
  <c r="AI49" i="5" s="1"/>
  <c r="BV29" i="5"/>
  <c r="BW29" i="5" s="1"/>
  <c r="BB32" i="5"/>
  <c r="BC32" i="5" s="1"/>
  <c r="AH35" i="5"/>
  <c r="AI35" i="5" s="1"/>
  <c r="BB39" i="5"/>
  <c r="BC39" i="5" s="1"/>
  <c r="BB47" i="5"/>
  <c r="BC47" i="5" s="1"/>
  <c r="AF49" i="5"/>
  <c r="AG78" i="5" s="1"/>
  <c r="BV25" i="5"/>
  <c r="BW25" i="5" s="1"/>
  <c r="BX57" i="5" s="1"/>
  <c r="BV28" i="5"/>
  <c r="BW28" i="5" s="1"/>
  <c r="BB31" i="5"/>
  <c r="BC31" i="5" s="1"/>
  <c r="AH34" i="5"/>
  <c r="AI34" i="5" s="1"/>
  <c r="BV36" i="5"/>
  <c r="BW36" i="5" s="1"/>
  <c r="BV39" i="5"/>
  <c r="BW39" i="5" s="1"/>
  <c r="AH45" i="5"/>
  <c r="AI45" i="5" s="1"/>
  <c r="AH47" i="5"/>
  <c r="AI47" i="5" s="1"/>
  <c r="BT73" i="5"/>
  <c r="BU75" i="5" s="1"/>
  <c r="BZ73" i="5"/>
  <c r="BF56" i="5"/>
  <c r="AF58" i="5"/>
  <c r="AZ57" i="5"/>
  <c r="BA66" i="5" s="1"/>
  <c r="BF60" i="5"/>
  <c r="BD75" i="5" l="1"/>
  <c r="CD71" i="5"/>
  <c r="AM74" i="5"/>
  <c r="BG41" i="5"/>
  <c r="BU55" i="5"/>
  <c r="BU62" i="5"/>
  <c r="CD63" i="5"/>
  <c r="BA75" i="5"/>
  <c r="CD34" i="5"/>
  <c r="BX71" i="5"/>
  <c r="AJ42" i="5"/>
  <c r="BG36" i="5"/>
  <c r="BD30" i="5"/>
  <c r="BH71" i="5"/>
  <c r="BI71" i="5" s="1"/>
  <c r="BH63" i="5"/>
  <c r="BI63" i="5" s="1"/>
  <c r="BH72" i="5"/>
  <c r="BI72" i="5" s="1"/>
  <c r="BH64" i="5"/>
  <c r="BI64" i="5" s="1"/>
  <c r="BH73" i="5"/>
  <c r="BI73" i="5" s="1"/>
  <c r="BH65" i="5"/>
  <c r="BI65" i="5" s="1"/>
  <c r="BH74" i="5"/>
  <c r="BI74" i="5" s="1"/>
  <c r="BH66" i="5"/>
  <c r="BI66" i="5" s="1"/>
  <c r="BH58" i="5"/>
  <c r="BI58" i="5" s="1"/>
  <c r="BH75" i="5"/>
  <c r="BI75" i="5" s="1"/>
  <c r="BH67" i="5"/>
  <c r="BI67" i="5" s="1"/>
  <c r="BH59" i="5"/>
  <c r="BI59" i="5" s="1"/>
  <c r="BH76" i="5"/>
  <c r="BI76" i="5" s="1"/>
  <c r="BH68" i="5"/>
  <c r="BI68" i="5" s="1"/>
  <c r="BH60" i="5"/>
  <c r="BI60" i="5" s="1"/>
  <c r="BH77" i="5"/>
  <c r="BI77" i="5" s="1"/>
  <c r="BH69" i="5"/>
  <c r="BI69" i="5" s="1"/>
  <c r="BH61" i="5"/>
  <c r="BI61" i="5" s="1"/>
  <c r="BH53" i="5"/>
  <c r="BI53" i="5" s="1"/>
  <c r="BH54" i="5"/>
  <c r="BI54" i="5" s="1"/>
  <c r="BH46" i="5"/>
  <c r="BI46" i="5" s="1"/>
  <c r="BH38" i="5"/>
  <c r="BI38" i="5" s="1"/>
  <c r="BH57" i="5"/>
  <c r="BI57" i="5" s="1"/>
  <c r="BH55" i="5"/>
  <c r="BI55" i="5" s="1"/>
  <c r="BH47" i="5"/>
  <c r="BI47" i="5" s="1"/>
  <c r="BH49" i="5"/>
  <c r="BI49" i="5" s="1"/>
  <c r="BH41" i="5"/>
  <c r="BI41" i="5" s="1"/>
  <c r="BH70" i="5"/>
  <c r="BI70" i="5" s="1"/>
  <c r="BH51" i="5"/>
  <c r="BI51" i="5" s="1"/>
  <c r="BH43" i="5"/>
  <c r="BI43" i="5" s="1"/>
  <c r="BH62" i="5"/>
  <c r="BI62" i="5" s="1"/>
  <c r="BH52" i="5"/>
  <c r="BI52" i="5" s="1"/>
  <c r="BH44" i="5"/>
  <c r="BI44" i="5" s="1"/>
  <c r="BH29" i="5"/>
  <c r="BI29" i="5" s="1"/>
  <c r="BH28" i="5"/>
  <c r="BI28" i="5" s="1"/>
  <c r="BH26" i="5"/>
  <c r="BI26" i="5" s="1"/>
  <c r="BH22" i="5"/>
  <c r="BI22" i="5" s="1"/>
  <c r="BH40" i="5"/>
  <c r="BI40" i="5" s="1"/>
  <c r="BH30" i="5"/>
  <c r="BI30" i="5" s="1"/>
  <c r="BH27" i="5"/>
  <c r="BI27" i="5" s="1"/>
  <c r="BH21" i="5"/>
  <c r="BI21" i="5" s="1"/>
  <c r="BH50" i="5"/>
  <c r="BI50" i="5" s="1"/>
  <c r="BH48" i="5"/>
  <c r="BI48" i="5" s="1"/>
  <c r="BH31" i="5"/>
  <c r="BI31" i="5" s="1"/>
  <c r="BH32" i="5"/>
  <c r="BI32" i="5" s="1"/>
  <c r="BH78" i="5"/>
  <c r="BI78" i="5" s="1"/>
  <c r="BH42" i="5"/>
  <c r="BI42" i="5" s="1"/>
  <c r="BH33" i="5"/>
  <c r="BI33" i="5" s="1"/>
  <c r="BH39" i="5"/>
  <c r="BI39" i="5" s="1"/>
  <c r="BH34" i="5"/>
  <c r="BI34" i="5" s="1"/>
  <c r="BH36" i="5"/>
  <c r="BI36" i="5" s="1"/>
  <c r="BH14" i="5"/>
  <c r="BI14" i="5" s="1"/>
  <c r="BH35" i="5"/>
  <c r="BI35" i="5" s="1"/>
  <c r="BH15" i="5"/>
  <c r="BI15" i="5" s="1"/>
  <c r="BH16" i="5"/>
  <c r="BI16" i="5" s="1"/>
  <c r="BH56" i="5"/>
  <c r="BI56" i="5" s="1"/>
  <c r="BH20" i="5"/>
  <c r="BI20" i="5" s="1"/>
  <c r="BH17" i="5"/>
  <c r="BI17" i="5" s="1"/>
  <c r="BH25" i="5"/>
  <c r="BI25" i="5" s="1"/>
  <c r="BH23" i="5"/>
  <c r="BI23" i="5" s="1"/>
  <c r="BH18" i="5"/>
  <c r="BI18" i="5" s="1"/>
  <c r="BH24" i="5"/>
  <c r="BI24" i="5" s="1"/>
  <c r="BH45" i="5"/>
  <c r="BI45" i="5" s="1"/>
  <c r="BH37" i="5"/>
  <c r="BI37" i="5" s="1"/>
  <c r="BH19" i="5"/>
  <c r="BI19" i="5" s="1"/>
  <c r="BH13" i="5"/>
  <c r="BI13" i="5" s="1"/>
  <c r="AJ73" i="5"/>
  <c r="BU51" i="5"/>
  <c r="BU76" i="5"/>
  <c r="AP76" i="5"/>
  <c r="AP62" i="5"/>
  <c r="AP66" i="5"/>
  <c r="AP52" i="5"/>
  <c r="AP40" i="5"/>
  <c r="AP42" i="5"/>
  <c r="AP31" i="5"/>
  <c r="AP23" i="5"/>
  <c r="AP68" i="5"/>
  <c r="AP71" i="5"/>
  <c r="AP58" i="5"/>
  <c r="AP44" i="5"/>
  <c r="AP49" i="5"/>
  <c r="AP36" i="5"/>
  <c r="AP32" i="5"/>
  <c r="AP14" i="5"/>
  <c r="AP17" i="5"/>
  <c r="AP60" i="5"/>
  <c r="AP63" i="5"/>
  <c r="AP75" i="5"/>
  <c r="AP53" i="5"/>
  <c r="AP55" i="5"/>
  <c r="AP29" i="5"/>
  <c r="AP28" i="5"/>
  <c r="AP37" i="5"/>
  <c r="AP33" i="5"/>
  <c r="AP77" i="5"/>
  <c r="AP72" i="5"/>
  <c r="AP67" i="5"/>
  <c r="AP54" i="5"/>
  <c r="AP50" i="5"/>
  <c r="AP26" i="5"/>
  <c r="AP22" i="5"/>
  <c r="AP25" i="5"/>
  <c r="AP69" i="5"/>
  <c r="AP64" i="5"/>
  <c r="AP57" i="5"/>
  <c r="AP46" i="5"/>
  <c r="AP41" i="5"/>
  <c r="AP47" i="5"/>
  <c r="AP19" i="5"/>
  <c r="AP15" i="5"/>
  <c r="AP61" i="5"/>
  <c r="AP73" i="5"/>
  <c r="AP51" i="5"/>
  <c r="AP38" i="5"/>
  <c r="AP34" i="5"/>
  <c r="AP30" i="5"/>
  <c r="AP27" i="5"/>
  <c r="AP20" i="5"/>
  <c r="AP78" i="5"/>
  <c r="AP65" i="5"/>
  <c r="AP43" i="5"/>
  <c r="AP56" i="5"/>
  <c r="AP35" i="5"/>
  <c r="AP45" i="5"/>
  <c r="AP21" i="5"/>
  <c r="AP16" i="5"/>
  <c r="BX51" i="5"/>
  <c r="AP39" i="5"/>
  <c r="AJ37" i="5"/>
  <c r="BG61" i="5"/>
  <c r="BD35" i="5"/>
  <c r="BU74" i="5"/>
  <c r="CD66" i="5"/>
  <c r="AM39" i="5"/>
  <c r="AM60" i="5"/>
  <c r="CA59" i="5"/>
  <c r="CA70" i="5"/>
  <c r="CA57" i="5"/>
  <c r="CA45" i="5"/>
  <c r="CA38" i="5"/>
  <c r="CA76" i="5"/>
  <c r="CA62" i="5"/>
  <c r="CA50" i="5"/>
  <c r="CA37" i="5"/>
  <c r="CA68" i="5"/>
  <c r="CA71" i="5"/>
  <c r="CA42" i="5"/>
  <c r="CA66" i="5"/>
  <c r="CA34" i="5"/>
  <c r="CA46" i="5"/>
  <c r="CA60" i="5"/>
  <c r="CA63" i="5"/>
  <c r="CA51" i="5"/>
  <c r="CA55" i="5"/>
  <c r="CA36" i="5"/>
  <c r="CA77" i="5"/>
  <c r="CA72" i="5"/>
  <c r="CA43" i="5"/>
  <c r="CA47" i="5"/>
  <c r="CA41" i="5"/>
  <c r="CA69" i="5"/>
  <c r="CA64" i="5"/>
  <c r="CA56" i="5"/>
  <c r="CA39" i="5"/>
  <c r="CA40" i="5"/>
  <c r="CA54" i="5"/>
  <c r="CA49" i="5"/>
  <c r="CA75" i="5"/>
  <c r="CA61" i="5"/>
  <c r="CA73" i="5"/>
  <c r="CA52" i="5"/>
  <c r="CA58" i="5"/>
  <c r="CA35" i="5"/>
  <c r="CA44" i="5"/>
  <c r="CD30" i="5"/>
  <c r="BA69" i="5"/>
  <c r="BX63" i="5"/>
  <c r="AP24" i="5"/>
  <c r="AJ59" i="5"/>
  <c r="BG53" i="5"/>
  <c r="BD55" i="5"/>
  <c r="AG67" i="5"/>
  <c r="BU71" i="5"/>
  <c r="BU66" i="5"/>
  <c r="BU45" i="5"/>
  <c r="BU49" i="5"/>
  <c r="BU54" i="5"/>
  <c r="BU43" i="5"/>
  <c r="BU77" i="5"/>
  <c r="BU72" i="5"/>
  <c r="BU69" i="5"/>
  <c r="BU61" i="5"/>
  <c r="BU56" i="5"/>
  <c r="BU73" i="5"/>
  <c r="BU52" i="5"/>
  <c r="BU60" i="5"/>
  <c r="BU68" i="5"/>
  <c r="BU50" i="5"/>
  <c r="BU59" i="5"/>
  <c r="AM66" i="5"/>
  <c r="AM77" i="5"/>
  <c r="AM72" i="5"/>
  <c r="AM51" i="5"/>
  <c r="AM50" i="5"/>
  <c r="AM35" i="5"/>
  <c r="AM58" i="5"/>
  <c r="AM69" i="5"/>
  <c r="AM55" i="5"/>
  <c r="AM43" i="5"/>
  <c r="AM37" i="5"/>
  <c r="AM47" i="5"/>
  <c r="AM75" i="5"/>
  <c r="AM61" i="5"/>
  <c r="AM64" i="5"/>
  <c r="AM53" i="5"/>
  <c r="AM32" i="5"/>
  <c r="AM36" i="5"/>
  <c r="AM67" i="5"/>
  <c r="AM78" i="5"/>
  <c r="AM56" i="5"/>
  <c r="AM45" i="5"/>
  <c r="AM44" i="5"/>
  <c r="AM73" i="5"/>
  <c r="AM59" i="5"/>
  <c r="AM70" i="5"/>
  <c r="AM48" i="5"/>
  <c r="AM54" i="5"/>
  <c r="AM38" i="5"/>
  <c r="AM30" i="5"/>
  <c r="AM65" i="5"/>
  <c r="AM76" i="5"/>
  <c r="AM62" i="5"/>
  <c r="AM40" i="5"/>
  <c r="AM46" i="5"/>
  <c r="AM33" i="5"/>
  <c r="AM57" i="5"/>
  <c r="AM68" i="5"/>
  <c r="AM71" i="5"/>
  <c r="AM49" i="5"/>
  <c r="AM52" i="5"/>
  <c r="AM42" i="5"/>
  <c r="AM29" i="5"/>
  <c r="BG72" i="5"/>
  <c r="CD41" i="5"/>
  <c r="CA48" i="5"/>
  <c r="BX26" i="5"/>
  <c r="BX58" i="5"/>
  <c r="AP48" i="5"/>
  <c r="AM31" i="5"/>
  <c r="BG58" i="5"/>
  <c r="BD51" i="5"/>
  <c r="BX74" i="5"/>
  <c r="CD48" i="5"/>
  <c r="BX60" i="5"/>
  <c r="AP59" i="5"/>
  <c r="AM41" i="5"/>
  <c r="AG65" i="5"/>
  <c r="BD64" i="5"/>
  <c r="AG59" i="5"/>
  <c r="BX28" i="5"/>
  <c r="BU44" i="5"/>
  <c r="BU65" i="5"/>
  <c r="BU70" i="5"/>
  <c r="BU34" i="5"/>
  <c r="CD35" i="5"/>
  <c r="CD38" i="5"/>
  <c r="CD20" i="5"/>
  <c r="CD43" i="5"/>
  <c r="CD55" i="5"/>
  <c r="CD60" i="5"/>
  <c r="CD74" i="5"/>
  <c r="CD62" i="5"/>
  <c r="BA36" i="5"/>
  <c r="BA41" i="5"/>
  <c r="BA51" i="5"/>
  <c r="BA52" i="5"/>
  <c r="BA47" i="5"/>
  <c r="BA77" i="5"/>
  <c r="BA74" i="5"/>
  <c r="BX29" i="5"/>
  <c r="BX33" i="5"/>
  <c r="BX21" i="5"/>
  <c r="BX42" i="5"/>
  <c r="BX54" i="5"/>
  <c r="BX68" i="5"/>
  <c r="BX65" i="5"/>
  <c r="AJ22" i="5"/>
  <c r="AJ44" i="5"/>
  <c r="AJ23" i="5"/>
  <c r="AJ50" i="5"/>
  <c r="AJ45" i="5"/>
  <c r="AJ67" i="5"/>
  <c r="AJ72" i="5"/>
  <c r="AG31" i="5"/>
  <c r="AG24" i="5"/>
  <c r="AG25" i="5"/>
  <c r="AG56" i="5"/>
  <c r="AG53" i="5"/>
  <c r="AG73" i="5"/>
  <c r="AG61" i="5"/>
  <c r="AG75" i="5"/>
  <c r="BG21" i="5"/>
  <c r="BG20" i="5"/>
  <c r="BG43" i="5"/>
  <c r="BG55" i="5"/>
  <c r="BG52" i="5"/>
  <c r="BG66" i="5"/>
  <c r="BG71" i="5"/>
  <c r="BD26" i="5"/>
  <c r="BD44" i="5"/>
  <c r="BD54" i="5"/>
  <c r="BD58" i="5"/>
  <c r="BD74" i="5"/>
  <c r="BD72" i="5"/>
  <c r="BD77" i="5"/>
  <c r="BU78" i="5"/>
  <c r="BU33" i="5"/>
  <c r="CD23" i="5"/>
  <c r="CD16" i="5"/>
  <c r="CD33" i="5"/>
  <c r="CD26" i="5"/>
  <c r="CD51" i="5"/>
  <c r="CD46" i="5"/>
  <c r="CD68" i="5"/>
  <c r="CD57" i="5"/>
  <c r="CD70" i="5"/>
  <c r="BA34" i="5"/>
  <c r="BA42" i="5"/>
  <c r="BA55" i="5"/>
  <c r="BA60" i="5"/>
  <c r="BA57" i="5"/>
  <c r="BX18" i="5"/>
  <c r="BX43" i="5"/>
  <c r="BX27" i="5"/>
  <c r="BX50" i="5"/>
  <c r="BX62" i="5"/>
  <c r="BX76" i="5"/>
  <c r="BX73" i="5"/>
  <c r="AJ27" i="5"/>
  <c r="AJ31" i="5"/>
  <c r="AJ25" i="5"/>
  <c r="AJ40" i="5"/>
  <c r="AJ53" i="5"/>
  <c r="AJ75" i="5"/>
  <c r="AJ63" i="5"/>
  <c r="AG38" i="5"/>
  <c r="AG32" i="5"/>
  <c r="AG36" i="5"/>
  <c r="AG74" i="5"/>
  <c r="AG43" i="5"/>
  <c r="AG64" i="5"/>
  <c r="AG69" i="5"/>
  <c r="BG22" i="5"/>
  <c r="BG51" i="5"/>
  <c r="BG69" i="5"/>
  <c r="BG60" i="5"/>
  <c r="BG74" i="5"/>
  <c r="BG62" i="5"/>
  <c r="BD31" i="5"/>
  <c r="BD28" i="5"/>
  <c r="BD46" i="5"/>
  <c r="BD34" i="5"/>
  <c r="BD37" i="5"/>
  <c r="BD42" i="5"/>
  <c r="BD63" i="5"/>
  <c r="BD60" i="5"/>
  <c r="CD18" i="5"/>
  <c r="CD15" i="5"/>
  <c r="CD32" i="5"/>
  <c r="CD29" i="5"/>
  <c r="CD61" i="5"/>
  <c r="CD54" i="5"/>
  <c r="CD76" i="5"/>
  <c r="CD65" i="5"/>
  <c r="CD78" i="5"/>
  <c r="BA50" i="5"/>
  <c r="BA54" i="5"/>
  <c r="BA68" i="5"/>
  <c r="BA65" i="5"/>
  <c r="BX19" i="5"/>
  <c r="BX23" i="5"/>
  <c r="BX46" i="5"/>
  <c r="BX56" i="5"/>
  <c r="BX30" i="5"/>
  <c r="BX40" i="5"/>
  <c r="BX70" i="5"/>
  <c r="BX59" i="5"/>
  <c r="BX64" i="5"/>
  <c r="AJ17" i="5"/>
  <c r="AJ34" i="5"/>
  <c r="AJ30" i="5"/>
  <c r="AJ36" i="5"/>
  <c r="AJ48" i="5"/>
  <c r="AJ61" i="5"/>
  <c r="AJ66" i="5"/>
  <c r="AJ71" i="5"/>
  <c r="AG41" i="5"/>
  <c r="AG54" i="5"/>
  <c r="AG26" i="5"/>
  <c r="AG52" i="5"/>
  <c r="AG39" i="5"/>
  <c r="AG51" i="5"/>
  <c r="AG72" i="5"/>
  <c r="AG77" i="5"/>
  <c r="BG47" i="5"/>
  <c r="BG27" i="5"/>
  <c r="BG33" i="5"/>
  <c r="BG26" i="5"/>
  <c r="BG42" i="5"/>
  <c r="BG46" i="5"/>
  <c r="BG68" i="5"/>
  <c r="BG57" i="5"/>
  <c r="BG70" i="5"/>
  <c r="BD32" i="5"/>
  <c r="BD19" i="5"/>
  <c r="BD38" i="5"/>
  <c r="BD33" i="5"/>
  <c r="BD45" i="5"/>
  <c r="BD50" i="5"/>
  <c r="BD71" i="5"/>
  <c r="BD68" i="5"/>
  <c r="CD21" i="5"/>
  <c r="CD27" i="5"/>
  <c r="CD44" i="5"/>
  <c r="CD36" i="5"/>
  <c r="CD42" i="5"/>
  <c r="CD37" i="5"/>
  <c r="CD59" i="5"/>
  <c r="CD73" i="5"/>
  <c r="BA37" i="5"/>
  <c r="BA63" i="5"/>
  <c r="BA62" i="5"/>
  <c r="BA76" i="5"/>
  <c r="BA73" i="5"/>
  <c r="BX22" i="5"/>
  <c r="BX36" i="5"/>
  <c r="BX24" i="5"/>
  <c r="BX32" i="5"/>
  <c r="BX45" i="5"/>
  <c r="BX48" i="5"/>
  <c r="BX78" i="5"/>
  <c r="BX67" i="5"/>
  <c r="BX72" i="5"/>
  <c r="AJ28" i="5"/>
  <c r="AJ35" i="5"/>
  <c r="AJ52" i="5"/>
  <c r="AJ58" i="5"/>
  <c r="AJ56" i="5"/>
  <c r="AJ69" i="5"/>
  <c r="AJ74" i="5"/>
  <c r="AJ62" i="5"/>
  <c r="AG40" i="5"/>
  <c r="AG27" i="5"/>
  <c r="AG35" i="5"/>
  <c r="AG47" i="5"/>
  <c r="AG42" i="5"/>
  <c r="AG63" i="5"/>
  <c r="AG60" i="5"/>
  <c r="BG24" i="5"/>
  <c r="BG32" i="5"/>
  <c r="BG28" i="5"/>
  <c r="BG50" i="5"/>
  <c r="BG54" i="5"/>
  <c r="BG76" i="5"/>
  <c r="BG65" i="5"/>
  <c r="BG78" i="5"/>
  <c r="BD21" i="5"/>
  <c r="BD22" i="5"/>
  <c r="BD40" i="5"/>
  <c r="BD49" i="5"/>
  <c r="BD53" i="5"/>
  <c r="BD56" i="5"/>
  <c r="BD62" i="5"/>
  <c r="BD76" i="5"/>
  <c r="CD49" i="5"/>
  <c r="CD14" i="5"/>
  <c r="CD77" i="5"/>
  <c r="CD22" i="5"/>
  <c r="CD50" i="5"/>
  <c r="CD45" i="5"/>
  <c r="CD67" i="5"/>
  <c r="CD64" i="5"/>
  <c r="BA43" i="5"/>
  <c r="BA45" i="5"/>
  <c r="BA48" i="5"/>
  <c r="BA70" i="5"/>
  <c r="BA59" i="5"/>
  <c r="BA64" i="5"/>
  <c r="BX25" i="5"/>
  <c r="BX37" i="5"/>
  <c r="BX35" i="5"/>
  <c r="BX38" i="5"/>
  <c r="BX53" i="5"/>
  <c r="BX39" i="5"/>
  <c r="BX61" i="5"/>
  <c r="BX75" i="5"/>
  <c r="AJ19" i="5"/>
  <c r="AJ47" i="5"/>
  <c r="AJ33" i="5"/>
  <c r="AJ20" i="5"/>
  <c r="AJ43" i="5"/>
  <c r="AJ55" i="5"/>
  <c r="AJ60" i="5"/>
  <c r="AJ57" i="5"/>
  <c r="AJ70" i="5"/>
  <c r="AG28" i="5"/>
  <c r="AG34" i="5"/>
  <c r="AG55" i="5"/>
  <c r="AG50" i="5"/>
  <c r="AG71" i="5"/>
  <c r="AG68" i="5"/>
  <c r="BG39" i="5"/>
  <c r="BG34" i="5"/>
  <c r="BG31" i="5"/>
  <c r="BG29" i="5"/>
  <c r="BG56" i="5"/>
  <c r="BG77" i="5"/>
  <c r="BG59" i="5"/>
  <c r="BG73" i="5"/>
  <c r="BD16" i="5"/>
  <c r="BD29" i="5"/>
  <c r="BD18" i="5"/>
  <c r="BD41" i="5"/>
  <c r="BD48" i="5"/>
  <c r="BD52" i="5"/>
  <c r="BD57" i="5"/>
  <c r="BD70" i="5"/>
  <c r="BD59" i="5"/>
  <c r="BU58" i="5"/>
  <c r="BU63" i="5"/>
  <c r="BU48" i="5"/>
  <c r="CD17" i="5"/>
  <c r="CD19" i="5"/>
  <c r="CD31" i="5"/>
  <c r="CD25" i="5"/>
  <c r="CD69" i="5"/>
  <c r="CD53" i="5"/>
  <c r="CD75" i="5"/>
  <c r="CD72" i="5"/>
  <c r="BA38" i="5"/>
  <c r="BA53" i="5"/>
  <c r="BA56" i="5"/>
  <c r="BA78" i="5"/>
  <c r="BA67" i="5"/>
  <c r="BA72" i="5"/>
  <c r="BX34" i="5"/>
  <c r="BX31" i="5"/>
  <c r="BX44" i="5"/>
  <c r="BX47" i="5"/>
  <c r="BX69" i="5"/>
  <c r="BX66" i="5"/>
  <c r="AJ21" i="5"/>
  <c r="AJ16" i="5"/>
  <c r="AJ38" i="5"/>
  <c r="AJ26" i="5"/>
  <c r="AJ51" i="5"/>
  <c r="AJ46" i="5"/>
  <c r="AJ68" i="5"/>
  <c r="AJ65" i="5"/>
  <c r="AJ78" i="5"/>
  <c r="AG30" i="5"/>
  <c r="AG33" i="5"/>
  <c r="AG58" i="5"/>
  <c r="AG66" i="5"/>
  <c r="AG62" i="5"/>
  <c r="AG76" i="5"/>
  <c r="BG35" i="5"/>
  <c r="BG44" i="5"/>
  <c r="BG38" i="5"/>
  <c r="BG40" i="5"/>
  <c r="BG37" i="5"/>
  <c r="BG67" i="5"/>
  <c r="BG64" i="5"/>
  <c r="BD20" i="5"/>
  <c r="BD17" i="5"/>
  <c r="BD24" i="5"/>
  <c r="BD25" i="5"/>
  <c r="BD39" i="5"/>
  <c r="BD66" i="5"/>
  <c r="BD65" i="5"/>
  <c r="BD78" i="5"/>
  <c r="BD67" i="5"/>
  <c r="CD24" i="5"/>
  <c r="CD47" i="5"/>
  <c r="CD39" i="5"/>
  <c r="CD28" i="5"/>
  <c r="CD40" i="5"/>
  <c r="CD56" i="5"/>
  <c r="CD58" i="5"/>
  <c r="BA46" i="5"/>
  <c r="BA40" i="5"/>
  <c r="BA58" i="5"/>
  <c r="BA71" i="5"/>
  <c r="BA61" i="5"/>
  <c r="BX20" i="5"/>
  <c r="BX41" i="5"/>
  <c r="BX49" i="5"/>
  <c r="BX52" i="5"/>
  <c r="BX55" i="5"/>
  <c r="BX77" i="5"/>
  <c r="AJ49" i="5"/>
  <c r="AJ32" i="5"/>
  <c r="AJ29" i="5"/>
  <c r="AJ77" i="5"/>
  <c r="AJ54" i="5"/>
  <c r="AJ76" i="5"/>
  <c r="AG44" i="5"/>
  <c r="AG49" i="5"/>
  <c r="AG37" i="5"/>
  <c r="AG57" i="5"/>
  <c r="AG70" i="5"/>
  <c r="BG23" i="5"/>
  <c r="BG49" i="5"/>
  <c r="BG30" i="5"/>
  <c r="BG25" i="5"/>
  <c r="BG48" i="5"/>
  <c r="BG45" i="5"/>
  <c r="BG75" i="5"/>
  <c r="BD23" i="5"/>
  <c r="BD14" i="5"/>
  <c r="BD27" i="5"/>
  <c r="BD36" i="5"/>
  <c r="BD47" i="5"/>
  <c r="BD43" i="5"/>
  <c r="BD73" i="5"/>
  <c r="BD61" i="5"/>
  <c r="BJ65" i="5" l="1"/>
  <c r="BJ76" i="5"/>
  <c r="BJ62" i="5"/>
  <c r="BJ72" i="5"/>
  <c r="BJ46" i="5"/>
  <c r="BJ34" i="5"/>
  <c r="BJ16" i="5"/>
  <c r="BJ19" i="5"/>
  <c r="BJ14" i="5"/>
  <c r="BJ57" i="5"/>
  <c r="BJ68" i="5"/>
  <c r="BJ71" i="5"/>
  <c r="BJ56" i="5"/>
  <c r="BJ31" i="5"/>
  <c r="BJ39" i="5"/>
  <c r="BJ26" i="5"/>
  <c r="BJ28" i="5"/>
  <c r="BJ74" i="5"/>
  <c r="BJ60" i="5"/>
  <c r="BJ63" i="5"/>
  <c r="BJ64" i="5"/>
  <c r="BJ50" i="5"/>
  <c r="BJ37" i="5"/>
  <c r="BJ20" i="5"/>
  <c r="BJ15" i="5"/>
  <c r="BJ66" i="5"/>
  <c r="BJ77" i="5"/>
  <c r="BJ55" i="5"/>
  <c r="BJ51" i="5"/>
  <c r="BJ32" i="5"/>
  <c r="BJ35" i="5"/>
  <c r="BJ17" i="5"/>
  <c r="BJ38" i="5"/>
  <c r="BJ58" i="5"/>
  <c r="BJ69" i="5"/>
  <c r="BJ48" i="5"/>
  <c r="BJ43" i="5"/>
  <c r="BJ44" i="5"/>
  <c r="BJ36" i="5"/>
  <c r="BJ27" i="5"/>
  <c r="BJ22" i="5"/>
  <c r="BJ75" i="5"/>
  <c r="BJ61" i="5"/>
  <c r="BJ40" i="5"/>
  <c r="BJ53" i="5"/>
  <c r="BJ33" i="5"/>
  <c r="BJ25" i="5"/>
  <c r="BJ23" i="5"/>
  <c r="BJ13" i="5"/>
  <c r="BJ67" i="5"/>
  <c r="BJ78" i="5"/>
  <c r="BJ49" i="5"/>
  <c r="BJ45" i="5"/>
  <c r="BJ52" i="5"/>
  <c r="BJ29" i="5"/>
  <c r="BJ18" i="5"/>
  <c r="BJ30" i="5"/>
  <c r="BJ59" i="5"/>
  <c r="BJ47" i="5"/>
  <c r="BJ70" i="5"/>
  <c r="BJ41" i="5"/>
  <c r="BJ73" i="5"/>
  <c r="BJ54" i="5"/>
  <c r="BJ42" i="5"/>
  <c r="BJ24" i="5"/>
  <c r="BJ21" i="5"/>
  <c r="M13" i="6" l="1"/>
  <c r="L14" i="6"/>
  <c r="G12" i="5" a="1"/>
  <c r="G12" i="5" s="1"/>
  <c r="H12" i="5" a="1"/>
  <c r="H12" i="5" s="1"/>
  <c r="I12" i="5" a="1"/>
  <c r="I12" i="5" s="1"/>
  <c r="J12" i="5" a="1"/>
  <c r="J12" i="5" s="1"/>
  <c r="K12" i="5" a="1"/>
  <c r="K12" i="5" s="1"/>
  <c r="L12" i="5" a="1"/>
  <c r="L12" i="5" s="1"/>
  <c r="M12" i="5" a="1"/>
  <c r="M12" i="5" s="1"/>
  <c r="N12" i="5" a="1"/>
  <c r="N12" i="5" s="1"/>
  <c r="O12" i="5" a="1"/>
  <c r="O12" i="5" s="1"/>
  <c r="P12" i="5" a="1"/>
  <c r="P12" i="5" s="1"/>
  <c r="Q12" i="5" a="1"/>
  <c r="Q12" i="5" s="1"/>
  <c r="R12" i="5" a="1"/>
  <c r="R12" i="5" s="1"/>
  <c r="S12" i="5" a="1"/>
  <c r="S12" i="5" s="1"/>
  <c r="T12" i="5" a="1"/>
  <c r="T12" i="5" s="1"/>
  <c r="U12" i="5" a="1"/>
  <c r="U12" i="5" s="1"/>
  <c r="V12" i="5" a="1"/>
  <c r="V12" i="5" s="1"/>
  <c r="G13" i="5" a="1"/>
  <c r="G13" i="5" s="1"/>
  <c r="H13" i="5" a="1"/>
  <c r="H13" i="5" s="1"/>
  <c r="I13" i="5" a="1"/>
  <c r="I13" i="5" s="1"/>
  <c r="J13" i="5" a="1"/>
  <c r="J13" i="5" s="1"/>
  <c r="K13" i="5" a="1"/>
  <c r="K13" i="5" s="1"/>
  <c r="L13" i="5" a="1"/>
  <c r="L13" i="5" s="1"/>
  <c r="M13" i="5" a="1"/>
  <c r="M13" i="5" s="1"/>
  <c r="N13" i="5" a="1"/>
  <c r="N13" i="5" s="1"/>
  <c r="O13" i="5" a="1"/>
  <c r="O13" i="5" s="1"/>
  <c r="P13" i="5" a="1"/>
  <c r="P13" i="5" s="1"/>
  <c r="Q13" i="5" a="1"/>
  <c r="Q13" i="5" s="1"/>
  <c r="R13" i="5" a="1"/>
  <c r="R13" i="5" s="1"/>
  <c r="S13" i="5" a="1"/>
  <c r="S13" i="5" s="1"/>
  <c r="T13" i="5" a="1"/>
  <c r="T13" i="5" s="1"/>
  <c r="U13" i="5" a="1"/>
  <c r="U13" i="5" s="1"/>
  <c r="V13" i="5" a="1"/>
  <c r="V13" i="5" s="1"/>
  <c r="G14" i="5" a="1"/>
  <c r="G14" i="5" s="1"/>
  <c r="H14" i="5" a="1"/>
  <c r="H14" i="5" s="1"/>
  <c r="I14" i="5" a="1"/>
  <c r="I14" i="5" s="1"/>
  <c r="J14" i="5" a="1"/>
  <c r="J14" i="5" s="1"/>
  <c r="K14" i="5" a="1"/>
  <c r="K14" i="5" s="1"/>
  <c r="L14" i="5" a="1"/>
  <c r="L14" i="5" s="1"/>
  <c r="M14" i="5" a="1"/>
  <c r="M14" i="5" s="1"/>
  <c r="N14" i="5" a="1"/>
  <c r="N14" i="5" s="1"/>
  <c r="O14" i="5" a="1"/>
  <c r="O14" i="5" s="1"/>
  <c r="P14" i="5" a="1"/>
  <c r="P14" i="5" s="1"/>
  <c r="Q14" i="5" a="1"/>
  <c r="Q14" i="5" s="1"/>
  <c r="R14" i="5" a="1"/>
  <c r="R14" i="5" s="1"/>
  <c r="S14" i="5" a="1"/>
  <c r="S14" i="5" s="1"/>
  <c r="T14" i="5" a="1"/>
  <c r="T14" i="5" s="1"/>
  <c r="U14" i="5" a="1"/>
  <c r="U14" i="5" s="1"/>
  <c r="V14" i="5" a="1"/>
  <c r="V14" i="5" s="1"/>
  <c r="G15" i="5" a="1"/>
  <c r="G15" i="5" s="1"/>
  <c r="H15" i="5" a="1"/>
  <c r="H15" i="5" s="1"/>
  <c r="I15" i="5" a="1"/>
  <c r="I15" i="5" s="1"/>
  <c r="J15" i="5" a="1"/>
  <c r="J15" i="5" s="1"/>
  <c r="K15" i="5" a="1"/>
  <c r="K15" i="5" s="1"/>
  <c r="L15" i="5" a="1"/>
  <c r="L15" i="5" s="1"/>
  <c r="M15" i="5" a="1"/>
  <c r="M15" i="5" s="1"/>
  <c r="N15" i="5" a="1"/>
  <c r="N15" i="5" s="1"/>
  <c r="O15" i="5" a="1"/>
  <c r="O15" i="5" s="1"/>
  <c r="P15" i="5" a="1"/>
  <c r="P15" i="5" s="1"/>
  <c r="Q15" i="5" a="1"/>
  <c r="Q15" i="5" s="1"/>
  <c r="R15" i="5" a="1"/>
  <c r="R15" i="5" s="1"/>
  <c r="S15" i="5" a="1"/>
  <c r="S15" i="5" s="1"/>
  <c r="T15" i="5" a="1"/>
  <c r="T15" i="5" s="1"/>
  <c r="U15" i="5" a="1"/>
  <c r="U15" i="5" s="1"/>
  <c r="V15" i="5" a="1"/>
  <c r="V15" i="5" s="1"/>
  <c r="G16" i="5" a="1"/>
  <c r="G16" i="5" s="1"/>
  <c r="H16" i="5" a="1"/>
  <c r="H16" i="5" s="1"/>
  <c r="I16" i="5" a="1"/>
  <c r="I16" i="5" s="1"/>
  <c r="J16" i="5" a="1"/>
  <c r="J16" i="5" s="1"/>
  <c r="K16" i="5" a="1"/>
  <c r="K16" i="5" s="1"/>
  <c r="L16" i="5" a="1"/>
  <c r="L16" i="5" s="1"/>
  <c r="M16" i="5" a="1"/>
  <c r="M16" i="5" s="1"/>
  <c r="N16" i="5" a="1"/>
  <c r="N16" i="5" s="1"/>
  <c r="O16" i="5" a="1"/>
  <c r="O16" i="5" s="1"/>
  <c r="P16" i="5" a="1"/>
  <c r="P16" i="5" s="1"/>
  <c r="Q16" i="5" a="1"/>
  <c r="Q16" i="5" s="1"/>
  <c r="R16" i="5" a="1"/>
  <c r="R16" i="5" s="1"/>
  <c r="S16" i="5" a="1"/>
  <c r="S16" i="5" s="1"/>
  <c r="T16" i="5" a="1"/>
  <c r="T16" i="5" s="1"/>
  <c r="U16" i="5" a="1"/>
  <c r="U16" i="5" s="1"/>
  <c r="V16" i="5" a="1"/>
  <c r="V16" i="5" s="1"/>
  <c r="G17" i="5" a="1"/>
  <c r="G17" i="5" s="1"/>
  <c r="H17" i="5" a="1"/>
  <c r="H17" i="5" s="1"/>
  <c r="I17" i="5" a="1"/>
  <c r="I17" i="5" s="1"/>
  <c r="J17" i="5" a="1"/>
  <c r="J17" i="5" s="1"/>
  <c r="K17" i="5" a="1"/>
  <c r="K17" i="5" s="1"/>
  <c r="L17" i="5" a="1"/>
  <c r="L17" i="5" s="1"/>
  <c r="M17" i="5" a="1"/>
  <c r="M17" i="5" s="1"/>
  <c r="N17" i="5" a="1"/>
  <c r="N17" i="5" s="1"/>
  <c r="O17" i="5" a="1"/>
  <c r="O17" i="5" s="1"/>
  <c r="P17" i="5" a="1"/>
  <c r="P17" i="5" s="1"/>
  <c r="Q17" i="5" a="1"/>
  <c r="Q17" i="5" s="1"/>
  <c r="R17" i="5" a="1"/>
  <c r="R17" i="5" s="1"/>
  <c r="S17" i="5" a="1"/>
  <c r="S17" i="5" s="1"/>
  <c r="T17" i="5" a="1"/>
  <c r="T17" i="5" s="1"/>
  <c r="U17" i="5" a="1"/>
  <c r="U17" i="5" s="1"/>
  <c r="V17" i="5" a="1"/>
  <c r="V17" i="5" s="1"/>
  <c r="G18" i="5" a="1"/>
  <c r="G18" i="5" s="1"/>
  <c r="H18" i="5" a="1"/>
  <c r="H18" i="5" s="1"/>
  <c r="I18" i="5" a="1"/>
  <c r="I18" i="5" s="1"/>
  <c r="J18" i="5" a="1"/>
  <c r="J18" i="5" s="1"/>
  <c r="K18" i="5" a="1"/>
  <c r="K18" i="5" s="1"/>
  <c r="L18" i="5" a="1"/>
  <c r="L18" i="5" s="1"/>
  <c r="M18" i="5" a="1"/>
  <c r="M18" i="5" s="1"/>
  <c r="N18" i="5" a="1"/>
  <c r="N18" i="5" s="1"/>
  <c r="O18" i="5" a="1"/>
  <c r="O18" i="5" s="1"/>
  <c r="P18" i="5" a="1"/>
  <c r="P18" i="5" s="1"/>
  <c r="Q18" i="5" a="1"/>
  <c r="Q18" i="5" s="1"/>
  <c r="R18" i="5" a="1"/>
  <c r="R18" i="5" s="1"/>
  <c r="S18" i="5" a="1"/>
  <c r="S18" i="5" s="1"/>
  <c r="T18" i="5" a="1"/>
  <c r="T18" i="5" s="1"/>
  <c r="U18" i="5" a="1"/>
  <c r="U18" i="5" s="1"/>
  <c r="V18" i="5" a="1"/>
  <c r="V18" i="5" s="1"/>
  <c r="G19" i="5" a="1"/>
  <c r="G19" i="5" s="1"/>
  <c r="H19" i="5" a="1"/>
  <c r="H19" i="5" s="1"/>
  <c r="I19" i="5" a="1"/>
  <c r="I19" i="5" s="1"/>
  <c r="J19" i="5" a="1"/>
  <c r="J19" i="5" s="1"/>
  <c r="K19" i="5" a="1"/>
  <c r="K19" i="5" s="1"/>
  <c r="L19" i="5" a="1"/>
  <c r="L19" i="5" s="1"/>
  <c r="M19" i="5" a="1"/>
  <c r="M19" i="5" s="1"/>
  <c r="N19" i="5" a="1"/>
  <c r="N19" i="5" s="1"/>
  <c r="O19" i="5" a="1"/>
  <c r="O19" i="5" s="1"/>
  <c r="P19" i="5" a="1"/>
  <c r="P19" i="5" s="1"/>
  <c r="Q19" i="5" a="1"/>
  <c r="Q19" i="5" s="1"/>
  <c r="R19" i="5" a="1"/>
  <c r="R19" i="5" s="1"/>
  <c r="S19" i="5" a="1"/>
  <c r="S19" i="5" s="1"/>
  <c r="T19" i="5" a="1"/>
  <c r="T19" i="5" s="1"/>
  <c r="U19" i="5" a="1"/>
  <c r="U19" i="5" s="1"/>
  <c r="V19" i="5" a="1"/>
  <c r="V19" i="5" s="1"/>
  <c r="G20" i="5" a="1"/>
  <c r="G20" i="5" s="1"/>
  <c r="H20" i="5" a="1"/>
  <c r="H20" i="5" s="1"/>
  <c r="I20" i="5" a="1"/>
  <c r="I20" i="5" s="1"/>
  <c r="J20" i="5" a="1"/>
  <c r="J20" i="5" s="1"/>
  <c r="K20" i="5" a="1"/>
  <c r="K20" i="5" s="1"/>
  <c r="L20" i="5" a="1"/>
  <c r="L20" i="5" s="1"/>
  <c r="M20" i="5" a="1"/>
  <c r="M20" i="5" s="1"/>
  <c r="N20" i="5" a="1"/>
  <c r="N20" i="5" s="1"/>
  <c r="O20" i="5" a="1"/>
  <c r="O20" i="5" s="1"/>
  <c r="P20" i="5" a="1"/>
  <c r="P20" i="5" s="1"/>
  <c r="Q20" i="5" a="1"/>
  <c r="Q20" i="5" s="1"/>
  <c r="R20" i="5" a="1"/>
  <c r="R20" i="5" s="1"/>
  <c r="S20" i="5" a="1"/>
  <c r="S20" i="5" s="1"/>
  <c r="T20" i="5" a="1"/>
  <c r="T20" i="5" s="1"/>
  <c r="U20" i="5" a="1"/>
  <c r="U20" i="5" s="1"/>
  <c r="V20" i="5" a="1"/>
  <c r="V20" i="5" s="1"/>
  <c r="G21" i="5" a="1"/>
  <c r="G21" i="5" s="1"/>
  <c r="H21" i="5" a="1"/>
  <c r="H21" i="5" s="1"/>
  <c r="I21" i="5" a="1"/>
  <c r="I21" i="5" s="1"/>
  <c r="J21" i="5" a="1"/>
  <c r="J21" i="5" s="1"/>
  <c r="K21" i="5" a="1"/>
  <c r="K21" i="5" s="1"/>
  <c r="L21" i="5" a="1"/>
  <c r="L21" i="5" s="1"/>
  <c r="M21" i="5" a="1"/>
  <c r="M21" i="5" s="1"/>
  <c r="N21" i="5" a="1"/>
  <c r="N21" i="5" s="1"/>
  <c r="O21" i="5" a="1"/>
  <c r="O21" i="5" s="1"/>
  <c r="P21" i="5" a="1"/>
  <c r="P21" i="5" s="1"/>
  <c r="Q21" i="5" a="1"/>
  <c r="Q21" i="5" s="1"/>
  <c r="R21" i="5" a="1"/>
  <c r="R21" i="5" s="1"/>
  <c r="S21" i="5" a="1"/>
  <c r="S21" i="5" s="1"/>
  <c r="T21" i="5" a="1"/>
  <c r="T21" i="5" s="1"/>
  <c r="U21" i="5" a="1"/>
  <c r="U21" i="5" s="1"/>
  <c r="V21" i="5" a="1"/>
  <c r="V21" i="5" s="1"/>
  <c r="G22" i="5" a="1"/>
  <c r="G22" i="5" s="1"/>
  <c r="H22" i="5" a="1"/>
  <c r="H22" i="5" s="1"/>
  <c r="I22" i="5" a="1"/>
  <c r="I22" i="5" s="1"/>
  <c r="J22" i="5" a="1"/>
  <c r="J22" i="5" s="1"/>
  <c r="K22" i="5" a="1"/>
  <c r="K22" i="5" s="1"/>
  <c r="L22" i="5" a="1"/>
  <c r="L22" i="5" s="1"/>
  <c r="M22" i="5" a="1"/>
  <c r="M22" i="5" s="1"/>
  <c r="N22" i="5" a="1"/>
  <c r="N22" i="5" s="1"/>
  <c r="O22" i="5" a="1"/>
  <c r="O22" i="5" s="1"/>
  <c r="P22" i="5" a="1"/>
  <c r="P22" i="5" s="1"/>
  <c r="Q22" i="5" a="1"/>
  <c r="Q22" i="5" s="1"/>
  <c r="R22" i="5" a="1"/>
  <c r="R22" i="5" s="1"/>
  <c r="S22" i="5" a="1"/>
  <c r="S22" i="5" s="1"/>
  <c r="T22" i="5" a="1"/>
  <c r="T22" i="5" s="1"/>
  <c r="U22" i="5" a="1"/>
  <c r="U22" i="5" s="1"/>
  <c r="V22" i="5" a="1"/>
  <c r="V22" i="5" s="1"/>
  <c r="G23" i="5" a="1"/>
  <c r="G23" i="5" s="1"/>
  <c r="H23" i="5" a="1"/>
  <c r="H23" i="5" s="1"/>
  <c r="I23" i="5" a="1"/>
  <c r="I23" i="5" s="1"/>
  <c r="J23" i="5" a="1"/>
  <c r="J23" i="5" s="1"/>
  <c r="K23" i="5" a="1"/>
  <c r="K23" i="5" s="1"/>
  <c r="L23" i="5" a="1"/>
  <c r="L23" i="5" s="1"/>
  <c r="M23" i="5" a="1"/>
  <c r="M23" i="5" s="1"/>
  <c r="N23" i="5" a="1"/>
  <c r="N23" i="5" s="1"/>
  <c r="O23" i="5" a="1"/>
  <c r="O23" i="5" s="1"/>
  <c r="P23" i="5" a="1"/>
  <c r="P23" i="5" s="1"/>
  <c r="Q23" i="5" a="1"/>
  <c r="Q23" i="5" s="1"/>
  <c r="R23" i="5" a="1"/>
  <c r="R23" i="5" s="1"/>
  <c r="S23" i="5" a="1"/>
  <c r="S23" i="5" s="1"/>
  <c r="T23" i="5" a="1"/>
  <c r="T23" i="5" s="1"/>
  <c r="U23" i="5" a="1"/>
  <c r="U23" i="5" s="1"/>
  <c r="V23" i="5" a="1"/>
  <c r="V23" i="5" s="1"/>
  <c r="G24" i="5" a="1"/>
  <c r="G24" i="5" s="1"/>
  <c r="H24" i="5" a="1"/>
  <c r="H24" i="5" s="1"/>
  <c r="I24" i="5" a="1"/>
  <c r="I24" i="5" s="1"/>
  <c r="J24" i="5" a="1"/>
  <c r="J24" i="5" s="1"/>
  <c r="K24" i="5" a="1"/>
  <c r="K24" i="5" s="1"/>
  <c r="L24" i="5" a="1"/>
  <c r="L24" i="5" s="1"/>
  <c r="M24" i="5" a="1"/>
  <c r="M24" i="5" s="1"/>
  <c r="N24" i="5" a="1"/>
  <c r="N24" i="5" s="1"/>
  <c r="O24" i="5" a="1"/>
  <c r="O24" i="5" s="1"/>
  <c r="P24" i="5" a="1"/>
  <c r="P24" i="5" s="1"/>
  <c r="Q24" i="5" a="1"/>
  <c r="Q24" i="5" s="1"/>
  <c r="R24" i="5" a="1"/>
  <c r="R24" i="5" s="1"/>
  <c r="S24" i="5" a="1"/>
  <c r="S24" i="5" s="1"/>
  <c r="T24" i="5" a="1"/>
  <c r="T24" i="5" s="1"/>
  <c r="U24" i="5" a="1"/>
  <c r="U24" i="5" s="1"/>
  <c r="V24" i="5" a="1"/>
  <c r="V24" i="5" s="1"/>
  <c r="G25" i="5" a="1"/>
  <c r="G25" i="5" s="1"/>
  <c r="H25" i="5" a="1"/>
  <c r="H25" i="5" s="1"/>
  <c r="I25" i="5" a="1"/>
  <c r="I25" i="5" s="1"/>
  <c r="J25" i="5" a="1"/>
  <c r="J25" i="5" s="1"/>
  <c r="K25" i="5" a="1"/>
  <c r="K25" i="5" s="1"/>
  <c r="L25" i="5" a="1"/>
  <c r="L25" i="5" s="1"/>
  <c r="M25" i="5" a="1"/>
  <c r="M25" i="5" s="1"/>
  <c r="N25" i="5" a="1"/>
  <c r="N25" i="5" s="1"/>
  <c r="O25" i="5" a="1"/>
  <c r="O25" i="5" s="1"/>
  <c r="P25" i="5" a="1"/>
  <c r="P25" i="5" s="1"/>
  <c r="Q25" i="5" a="1"/>
  <c r="Q25" i="5" s="1"/>
  <c r="R25" i="5" a="1"/>
  <c r="R25" i="5" s="1"/>
  <c r="S25" i="5" a="1"/>
  <c r="S25" i="5" s="1"/>
  <c r="T25" i="5" a="1"/>
  <c r="T25" i="5" s="1"/>
  <c r="U25" i="5" a="1"/>
  <c r="U25" i="5" s="1"/>
  <c r="V25" i="5" a="1"/>
  <c r="V25" i="5" s="1"/>
  <c r="G26" i="5" a="1"/>
  <c r="G26" i="5" s="1"/>
  <c r="H26" i="5" a="1"/>
  <c r="H26" i="5" s="1"/>
  <c r="I26" i="5" a="1"/>
  <c r="I26" i="5" s="1"/>
  <c r="J26" i="5" a="1"/>
  <c r="J26" i="5" s="1"/>
  <c r="K26" i="5" a="1"/>
  <c r="K26" i="5" s="1"/>
  <c r="L26" i="5" a="1"/>
  <c r="L26" i="5" s="1"/>
  <c r="M26" i="5" a="1"/>
  <c r="M26" i="5" s="1"/>
  <c r="N26" i="5" a="1"/>
  <c r="N26" i="5" s="1"/>
  <c r="O26" i="5" a="1"/>
  <c r="O26" i="5" s="1"/>
  <c r="P26" i="5" a="1"/>
  <c r="P26" i="5" s="1"/>
  <c r="Q26" i="5" a="1"/>
  <c r="Q26" i="5" s="1"/>
  <c r="R26" i="5" a="1"/>
  <c r="R26" i="5" s="1"/>
  <c r="S26" i="5" a="1"/>
  <c r="S26" i="5" s="1"/>
  <c r="T26" i="5" a="1"/>
  <c r="T26" i="5" s="1"/>
  <c r="U26" i="5" a="1"/>
  <c r="U26" i="5" s="1"/>
  <c r="V26" i="5" a="1"/>
  <c r="V26" i="5" s="1"/>
  <c r="G27" i="5" a="1"/>
  <c r="G27" i="5" s="1"/>
  <c r="H27" i="5" a="1"/>
  <c r="H27" i="5" s="1"/>
  <c r="I27" i="5" a="1"/>
  <c r="I27" i="5" s="1"/>
  <c r="J27" i="5" a="1"/>
  <c r="J27" i="5" s="1"/>
  <c r="K27" i="5" a="1"/>
  <c r="K27" i="5" s="1"/>
  <c r="L27" i="5" a="1"/>
  <c r="L27" i="5" s="1"/>
  <c r="M27" i="5" a="1"/>
  <c r="M27" i="5" s="1"/>
  <c r="N27" i="5" a="1"/>
  <c r="N27" i="5" s="1"/>
  <c r="O27" i="5" a="1"/>
  <c r="O27" i="5" s="1"/>
  <c r="P27" i="5" a="1"/>
  <c r="P27" i="5" s="1"/>
  <c r="Q27" i="5" a="1"/>
  <c r="Q27" i="5" s="1"/>
  <c r="R27" i="5" a="1"/>
  <c r="R27" i="5" s="1"/>
  <c r="S27" i="5" a="1"/>
  <c r="S27" i="5" s="1"/>
  <c r="T27" i="5" a="1"/>
  <c r="T27" i="5" s="1"/>
  <c r="U27" i="5" a="1"/>
  <c r="U27" i="5" s="1"/>
  <c r="V27" i="5" a="1"/>
  <c r="V27" i="5" s="1"/>
  <c r="G28" i="5" a="1"/>
  <c r="G28" i="5" s="1"/>
  <c r="H28" i="5" a="1"/>
  <c r="H28" i="5" s="1"/>
  <c r="I28" i="5" a="1"/>
  <c r="I28" i="5" s="1"/>
  <c r="J28" i="5" a="1"/>
  <c r="J28" i="5" s="1"/>
  <c r="K28" i="5" a="1"/>
  <c r="K28" i="5" s="1"/>
  <c r="L28" i="5" a="1"/>
  <c r="L28" i="5" s="1"/>
  <c r="M28" i="5" a="1"/>
  <c r="M28" i="5" s="1"/>
  <c r="N28" i="5" a="1"/>
  <c r="N28" i="5" s="1"/>
  <c r="O28" i="5" a="1"/>
  <c r="O28" i="5" s="1"/>
  <c r="P28" i="5" a="1"/>
  <c r="P28" i="5" s="1"/>
  <c r="Q28" i="5" a="1"/>
  <c r="Q28" i="5" s="1"/>
  <c r="R28" i="5" a="1"/>
  <c r="R28" i="5" s="1"/>
  <c r="S28" i="5" a="1"/>
  <c r="S28" i="5" s="1"/>
  <c r="T28" i="5" a="1"/>
  <c r="T28" i="5" s="1"/>
  <c r="U28" i="5" a="1"/>
  <c r="U28" i="5" s="1"/>
  <c r="V28" i="5" a="1"/>
  <c r="V28" i="5" s="1"/>
  <c r="G29" i="5" a="1"/>
  <c r="G29" i="5" s="1"/>
  <c r="H29" i="5" a="1"/>
  <c r="H29" i="5" s="1"/>
  <c r="I29" i="5" a="1"/>
  <c r="I29" i="5" s="1"/>
  <c r="J29" i="5" a="1"/>
  <c r="J29" i="5" s="1"/>
  <c r="K29" i="5" a="1"/>
  <c r="K29" i="5" s="1"/>
  <c r="L29" i="5" a="1"/>
  <c r="L29" i="5" s="1"/>
  <c r="M29" i="5" a="1"/>
  <c r="M29" i="5" s="1"/>
  <c r="N29" i="5" a="1"/>
  <c r="N29" i="5" s="1"/>
  <c r="O29" i="5" a="1"/>
  <c r="O29" i="5" s="1"/>
  <c r="P29" i="5" a="1"/>
  <c r="P29" i="5" s="1"/>
  <c r="Q29" i="5" a="1"/>
  <c r="Q29" i="5" s="1"/>
  <c r="R29" i="5" a="1"/>
  <c r="R29" i="5" s="1"/>
  <c r="S29" i="5" a="1"/>
  <c r="S29" i="5" s="1"/>
  <c r="T29" i="5" a="1"/>
  <c r="T29" i="5" s="1"/>
  <c r="U29" i="5" a="1"/>
  <c r="U29" i="5" s="1"/>
  <c r="V29" i="5" a="1"/>
  <c r="V29" i="5" s="1"/>
  <c r="G30" i="5" a="1"/>
  <c r="G30" i="5" s="1"/>
  <c r="H30" i="5" a="1"/>
  <c r="H30" i="5" s="1"/>
  <c r="I30" i="5" a="1"/>
  <c r="I30" i="5" s="1"/>
  <c r="J30" i="5" a="1"/>
  <c r="J30" i="5" s="1"/>
  <c r="K30" i="5" a="1"/>
  <c r="K30" i="5" s="1"/>
  <c r="L30" i="5" a="1"/>
  <c r="L30" i="5" s="1"/>
  <c r="M30" i="5" a="1"/>
  <c r="M30" i="5" s="1"/>
  <c r="N30" i="5" a="1"/>
  <c r="N30" i="5" s="1"/>
  <c r="O30" i="5" a="1"/>
  <c r="O30" i="5" s="1"/>
  <c r="P30" i="5" a="1"/>
  <c r="P30" i="5" s="1"/>
  <c r="Q30" i="5" a="1"/>
  <c r="Q30" i="5" s="1"/>
  <c r="R30" i="5" a="1"/>
  <c r="R30" i="5" s="1"/>
  <c r="S30" i="5" a="1"/>
  <c r="S30" i="5" s="1"/>
  <c r="T30" i="5" a="1"/>
  <c r="T30" i="5" s="1"/>
  <c r="U30" i="5" a="1"/>
  <c r="U30" i="5" s="1"/>
  <c r="V30" i="5" a="1"/>
  <c r="V30" i="5" s="1"/>
  <c r="G31" i="5" a="1"/>
  <c r="G31" i="5" s="1"/>
  <c r="H31" i="5" a="1"/>
  <c r="H31" i="5" s="1"/>
  <c r="I31" i="5" a="1"/>
  <c r="I31" i="5" s="1"/>
  <c r="J31" i="5" a="1"/>
  <c r="J31" i="5" s="1"/>
  <c r="K31" i="5" a="1"/>
  <c r="K31" i="5" s="1"/>
  <c r="L31" i="5" a="1"/>
  <c r="L31" i="5" s="1"/>
  <c r="M31" i="5" a="1"/>
  <c r="M31" i="5" s="1"/>
  <c r="N31" i="5" a="1"/>
  <c r="N31" i="5" s="1"/>
  <c r="O31" i="5" a="1"/>
  <c r="O31" i="5" s="1"/>
  <c r="P31" i="5" a="1"/>
  <c r="P31" i="5" s="1"/>
  <c r="Q31" i="5" a="1"/>
  <c r="Q31" i="5" s="1"/>
  <c r="R31" i="5" a="1"/>
  <c r="R31" i="5" s="1"/>
  <c r="S31" i="5" a="1"/>
  <c r="S31" i="5" s="1"/>
  <c r="T31" i="5" a="1"/>
  <c r="T31" i="5" s="1"/>
  <c r="U31" i="5" a="1"/>
  <c r="U31" i="5" s="1"/>
  <c r="V31" i="5" a="1"/>
  <c r="V31" i="5" s="1"/>
  <c r="G32" i="5" a="1"/>
  <c r="G32" i="5" s="1"/>
  <c r="H32" i="5" a="1"/>
  <c r="H32" i="5" s="1"/>
  <c r="I32" i="5" a="1"/>
  <c r="I32" i="5" s="1"/>
  <c r="J32" i="5" a="1"/>
  <c r="J32" i="5" s="1"/>
  <c r="K32" i="5" a="1"/>
  <c r="K32" i="5" s="1"/>
  <c r="L32" i="5" a="1"/>
  <c r="L32" i="5" s="1"/>
  <c r="M32" i="5" a="1"/>
  <c r="M32" i="5" s="1"/>
  <c r="N32" i="5" a="1"/>
  <c r="N32" i="5" s="1"/>
  <c r="O32" i="5" a="1"/>
  <c r="O32" i="5" s="1"/>
  <c r="P32" i="5" a="1"/>
  <c r="P32" i="5" s="1"/>
  <c r="Q32" i="5" a="1"/>
  <c r="Q32" i="5" s="1"/>
  <c r="R32" i="5" a="1"/>
  <c r="R32" i="5" s="1"/>
  <c r="S32" i="5" a="1"/>
  <c r="S32" i="5" s="1"/>
  <c r="T32" i="5" a="1"/>
  <c r="T32" i="5" s="1"/>
  <c r="U32" i="5" a="1"/>
  <c r="U32" i="5" s="1"/>
  <c r="V32" i="5" a="1"/>
  <c r="V32" i="5" s="1"/>
  <c r="G33" i="5" a="1"/>
  <c r="G33" i="5" s="1"/>
  <c r="H33" i="5" a="1"/>
  <c r="H33" i="5" s="1"/>
  <c r="I33" i="5" a="1"/>
  <c r="I33" i="5" s="1"/>
  <c r="J33" i="5" a="1"/>
  <c r="J33" i="5" s="1"/>
  <c r="K33" i="5" a="1"/>
  <c r="K33" i="5" s="1"/>
  <c r="L33" i="5" a="1"/>
  <c r="L33" i="5" s="1"/>
  <c r="M33" i="5" a="1"/>
  <c r="M33" i="5" s="1"/>
  <c r="N33" i="5" a="1"/>
  <c r="N33" i="5" s="1"/>
  <c r="O33" i="5" a="1"/>
  <c r="O33" i="5" s="1"/>
  <c r="P33" i="5" a="1"/>
  <c r="P33" i="5" s="1"/>
  <c r="Q33" i="5" a="1"/>
  <c r="Q33" i="5" s="1"/>
  <c r="R33" i="5" a="1"/>
  <c r="R33" i="5" s="1"/>
  <c r="S33" i="5" a="1"/>
  <c r="S33" i="5" s="1"/>
  <c r="T33" i="5" a="1"/>
  <c r="T33" i="5" s="1"/>
  <c r="U33" i="5" a="1"/>
  <c r="U33" i="5" s="1"/>
  <c r="V33" i="5" a="1"/>
  <c r="V33" i="5" s="1"/>
  <c r="G34" i="5" a="1"/>
  <c r="G34" i="5" s="1"/>
  <c r="H34" i="5" a="1"/>
  <c r="H34" i="5" s="1"/>
  <c r="I34" i="5" a="1"/>
  <c r="I34" i="5" s="1"/>
  <c r="J34" i="5" a="1"/>
  <c r="J34" i="5" s="1"/>
  <c r="K34" i="5" a="1"/>
  <c r="K34" i="5" s="1"/>
  <c r="L34" i="5" a="1"/>
  <c r="L34" i="5" s="1"/>
  <c r="M34" i="5" a="1"/>
  <c r="M34" i="5" s="1"/>
  <c r="N34" i="5" a="1"/>
  <c r="N34" i="5" s="1"/>
  <c r="O34" i="5" a="1"/>
  <c r="O34" i="5" s="1"/>
  <c r="P34" i="5" a="1"/>
  <c r="P34" i="5" s="1"/>
  <c r="Q34" i="5" a="1"/>
  <c r="Q34" i="5" s="1"/>
  <c r="R34" i="5" a="1"/>
  <c r="R34" i="5" s="1"/>
  <c r="S34" i="5" a="1"/>
  <c r="S34" i="5" s="1"/>
  <c r="T34" i="5" a="1"/>
  <c r="T34" i="5" s="1"/>
  <c r="U34" i="5" a="1"/>
  <c r="U34" i="5" s="1"/>
  <c r="V34" i="5" a="1"/>
  <c r="V34" i="5" s="1"/>
  <c r="G35" i="5" a="1"/>
  <c r="G35" i="5" s="1"/>
  <c r="H35" i="5" a="1"/>
  <c r="H35" i="5" s="1"/>
  <c r="I35" i="5" a="1"/>
  <c r="I35" i="5" s="1"/>
  <c r="J35" i="5" a="1"/>
  <c r="J35" i="5" s="1"/>
  <c r="K35" i="5" a="1"/>
  <c r="K35" i="5" s="1"/>
  <c r="L35" i="5" a="1"/>
  <c r="L35" i="5" s="1"/>
  <c r="M35" i="5" a="1"/>
  <c r="M35" i="5" s="1"/>
  <c r="N35" i="5" a="1"/>
  <c r="N35" i="5" s="1"/>
  <c r="O35" i="5" a="1"/>
  <c r="O35" i="5" s="1"/>
  <c r="P35" i="5" a="1"/>
  <c r="P35" i="5" s="1"/>
  <c r="Q35" i="5" a="1"/>
  <c r="Q35" i="5" s="1"/>
  <c r="R35" i="5" a="1"/>
  <c r="R35" i="5" s="1"/>
  <c r="S35" i="5" a="1"/>
  <c r="S35" i="5" s="1"/>
  <c r="T35" i="5" a="1"/>
  <c r="T35" i="5" s="1"/>
  <c r="U35" i="5" a="1"/>
  <c r="U35" i="5" s="1"/>
  <c r="V35" i="5" a="1"/>
  <c r="V35" i="5" s="1"/>
  <c r="G36" i="5" a="1"/>
  <c r="G36" i="5" s="1"/>
  <c r="H36" i="5" a="1"/>
  <c r="H36" i="5" s="1"/>
  <c r="I36" i="5" a="1"/>
  <c r="I36" i="5" s="1"/>
  <c r="J36" i="5" a="1"/>
  <c r="J36" i="5" s="1"/>
  <c r="K36" i="5" a="1"/>
  <c r="K36" i="5" s="1"/>
  <c r="L36" i="5" a="1"/>
  <c r="L36" i="5" s="1"/>
  <c r="M36" i="5" a="1"/>
  <c r="M36" i="5" s="1"/>
  <c r="N36" i="5" a="1"/>
  <c r="N36" i="5" s="1"/>
  <c r="O36" i="5" a="1"/>
  <c r="O36" i="5" s="1"/>
  <c r="P36" i="5" a="1"/>
  <c r="P36" i="5" s="1"/>
  <c r="Q36" i="5" a="1"/>
  <c r="Q36" i="5" s="1"/>
  <c r="R36" i="5" a="1"/>
  <c r="R36" i="5" s="1"/>
  <c r="S36" i="5" a="1"/>
  <c r="S36" i="5" s="1"/>
  <c r="T36" i="5" a="1"/>
  <c r="T36" i="5" s="1"/>
  <c r="U36" i="5" a="1"/>
  <c r="U36" i="5" s="1"/>
  <c r="V36" i="5" a="1"/>
  <c r="V36" i="5" s="1"/>
  <c r="G37" i="5" a="1"/>
  <c r="G37" i="5" s="1"/>
  <c r="H37" i="5" a="1"/>
  <c r="H37" i="5" s="1"/>
  <c r="I37" i="5" a="1"/>
  <c r="I37" i="5" s="1"/>
  <c r="J37" i="5" a="1"/>
  <c r="J37" i="5" s="1"/>
  <c r="K37" i="5" a="1"/>
  <c r="K37" i="5" s="1"/>
  <c r="L37" i="5" a="1"/>
  <c r="L37" i="5" s="1"/>
  <c r="M37" i="5" a="1"/>
  <c r="M37" i="5" s="1"/>
  <c r="N37" i="5" a="1"/>
  <c r="N37" i="5" s="1"/>
  <c r="O37" i="5" a="1"/>
  <c r="O37" i="5" s="1"/>
  <c r="P37" i="5" a="1"/>
  <c r="P37" i="5" s="1"/>
  <c r="Q37" i="5" a="1"/>
  <c r="Q37" i="5" s="1"/>
  <c r="R37" i="5" a="1"/>
  <c r="R37" i="5" s="1"/>
  <c r="S37" i="5" a="1"/>
  <c r="S37" i="5" s="1"/>
  <c r="T37" i="5" a="1"/>
  <c r="T37" i="5" s="1"/>
  <c r="U37" i="5" a="1"/>
  <c r="U37" i="5" s="1"/>
  <c r="V37" i="5" a="1"/>
  <c r="V37" i="5" s="1"/>
  <c r="G38" i="5" a="1"/>
  <c r="G38" i="5" s="1"/>
  <c r="H38" i="5" a="1"/>
  <c r="H38" i="5" s="1"/>
  <c r="I38" i="5" a="1"/>
  <c r="I38" i="5" s="1"/>
  <c r="J38" i="5" a="1"/>
  <c r="J38" i="5" s="1"/>
  <c r="K38" i="5" a="1"/>
  <c r="K38" i="5" s="1"/>
  <c r="L38" i="5" a="1"/>
  <c r="L38" i="5" s="1"/>
  <c r="M38" i="5" a="1"/>
  <c r="M38" i="5" s="1"/>
  <c r="N38" i="5" a="1"/>
  <c r="N38" i="5" s="1"/>
  <c r="O38" i="5" a="1"/>
  <c r="O38" i="5" s="1"/>
  <c r="P38" i="5" a="1"/>
  <c r="P38" i="5" s="1"/>
  <c r="Q38" i="5" a="1"/>
  <c r="Q38" i="5" s="1"/>
  <c r="R38" i="5" a="1"/>
  <c r="R38" i="5" s="1"/>
  <c r="S38" i="5" a="1"/>
  <c r="S38" i="5" s="1"/>
  <c r="T38" i="5" a="1"/>
  <c r="T38" i="5" s="1"/>
  <c r="U38" i="5" a="1"/>
  <c r="U38" i="5" s="1"/>
  <c r="V38" i="5" a="1"/>
  <c r="V38" i="5" s="1"/>
  <c r="G39" i="5" a="1"/>
  <c r="G39" i="5" s="1"/>
  <c r="H39" i="5" a="1"/>
  <c r="H39" i="5" s="1"/>
  <c r="I39" i="5" a="1"/>
  <c r="I39" i="5" s="1"/>
  <c r="J39" i="5" a="1"/>
  <c r="J39" i="5" s="1"/>
  <c r="K39" i="5" a="1"/>
  <c r="K39" i="5" s="1"/>
  <c r="L39" i="5" a="1"/>
  <c r="L39" i="5" s="1"/>
  <c r="M39" i="5" a="1"/>
  <c r="M39" i="5" s="1"/>
  <c r="N39" i="5" a="1"/>
  <c r="N39" i="5" s="1"/>
  <c r="O39" i="5" a="1"/>
  <c r="O39" i="5" s="1"/>
  <c r="P39" i="5" a="1"/>
  <c r="P39" i="5" s="1"/>
  <c r="Q39" i="5" a="1"/>
  <c r="Q39" i="5" s="1"/>
  <c r="R39" i="5" a="1"/>
  <c r="R39" i="5" s="1"/>
  <c r="S39" i="5" a="1"/>
  <c r="S39" i="5" s="1"/>
  <c r="T39" i="5" a="1"/>
  <c r="T39" i="5" s="1"/>
  <c r="U39" i="5" a="1"/>
  <c r="U39" i="5" s="1"/>
  <c r="V39" i="5" a="1"/>
  <c r="V39" i="5" s="1"/>
  <c r="G40" i="5" a="1"/>
  <c r="G40" i="5" s="1"/>
  <c r="H40" i="5" a="1"/>
  <c r="H40" i="5" s="1"/>
  <c r="I40" i="5" a="1"/>
  <c r="I40" i="5" s="1"/>
  <c r="J40" i="5" a="1"/>
  <c r="J40" i="5" s="1"/>
  <c r="K40" i="5" a="1"/>
  <c r="K40" i="5" s="1"/>
  <c r="L40" i="5" a="1"/>
  <c r="L40" i="5" s="1"/>
  <c r="M40" i="5" a="1"/>
  <c r="M40" i="5" s="1"/>
  <c r="N40" i="5" a="1"/>
  <c r="N40" i="5" s="1"/>
  <c r="O40" i="5" a="1"/>
  <c r="O40" i="5" s="1"/>
  <c r="P40" i="5" a="1"/>
  <c r="P40" i="5" s="1"/>
  <c r="Q40" i="5" a="1"/>
  <c r="Q40" i="5" s="1"/>
  <c r="R40" i="5" a="1"/>
  <c r="R40" i="5" s="1"/>
  <c r="S40" i="5" a="1"/>
  <c r="S40" i="5" s="1"/>
  <c r="T40" i="5" a="1"/>
  <c r="T40" i="5" s="1"/>
  <c r="U40" i="5" a="1"/>
  <c r="U40" i="5" s="1"/>
  <c r="V40" i="5" a="1"/>
  <c r="V40" i="5" s="1"/>
  <c r="G41" i="5" a="1"/>
  <c r="G41" i="5" s="1"/>
  <c r="H41" i="5" a="1"/>
  <c r="H41" i="5" s="1"/>
  <c r="I41" i="5" a="1"/>
  <c r="I41" i="5" s="1"/>
  <c r="J41" i="5" a="1"/>
  <c r="J41" i="5" s="1"/>
  <c r="K41" i="5" a="1"/>
  <c r="K41" i="5" s="1"/>
  <c r="L41" i="5" a="1"/>
  <c r="L41" i="5" s="1"/>
  <c r="M41" i="5" a="1"/>
  <c r="M41" i="5" s="1"/>
  <c r="N41" i="5" a="1"/>
  <c r="N41" i="5" s="1"/>
  <c r="O41" i="5" a="1"/>
  <c r="O41" i="5" s="1"/>
  <c r="P41" i="5" a="1"/>
  <c r="P41" i="5" s="1"/>
  <c r="Q41" i="5" a="1"/>
  <c r="Q41" i="5" s="1"/>
  <c r="R41" i="5" a="1"/>
  <c r="R41" i="5" s="1"/>
  <c r="S41" i="5" a="1"/>
  <c r="S41" i="5" s="1"/>
  <c r="T41" i="5" a="1"/>
  <c r="T41" i="5" s="1"/>
  <c r="U41" i="5" a="1"/>
  <c r="U41" i="5" s="1"/>
  <c r="V41" i="5" a="1"/>
  <c r="V41" i="5" s="1"/>
  <c r="G42" i="5" a="1"/>
  <c r="G42" i="5" s="1"/>
  <c r="H42" i="5" a="1"/>
  <c r="H42" i="5" s="1"/>
  <c r="I42" i="5" a="1"/>
  <c r="I42" i="5" s="1"/>
  <c r="J42" i="5" a="1"/>
  <c r="J42" i="5" s="1"/>
  <c r="K42" i="5" a="1"/>
  <c r="K42" i="5" s="1"/>
  <c r="L42" i="5" a="1"/>
  <c r="L42" i="5" s="1"/>
  <c r="M42" i="5" a="1"/>
  <c r="M42" i="5" s="1"/>
  <c r="N42" i="5" a="1"/>
  <c r="N42" i="5" s="1"/>
  <c r="O42" i="5" a="1"/>
  <c r="O42" i="5" s="1"/>
  <c r="P42" i="5" a="1"/>
  <c r="P42" i="5" s="1"/>
  <c r="Q42" i="5" a="1"/>
  <c r="Q42" i="5" s="1"/>
  <c r="R42" i="5" a="1"/>
  <c r="R42" i="5" s="1"/>
  <c r="S42" i="5" a="1"/>
  <c r="S42" i="5" s="1"/>
  <c r="T42" i="5" a="1"/>
  <c r="T42" i="5" s="1"/>
  <c r="U42" i="5" a="1"/>
  <c r="U42" i="5" s="1"/>
  <c r="V42" i="5" a="1"/>
  <c r="V42" i="5" s="1"/>
  <c r="G43" i="5" a="1"/>
  <c r="G43" i="5" s="1"/>
  <c r="H43" i="5" a="1"/>
  <c r="H43" i="5" s="1"/>
  <c r="I43" i="5" a="1"/>
  <c r="I43" i="5" s="1"/>
  <c r="J43" i="5" a="1"/>
  <c r="J43" i="5" s="1"/>
  <c r="K43" i="5" a="1"/>
  <c r="K43" i="5" s="1"/>
  <c r="L43" i="5" a="1"/>
  <c r="L43" i="5" s="1"/>
  <c r="M43" i="5" a="1"/>
  <c r="M43" i="5" s="1"/>
  <c r="N43" i="5" a="1"/>
  <c r="N43" i="5" s="1"/>
  <c r="O43" i="5" a="1"/>
  <c r="O43" i="5" s="1"/>
  <c r="P43" i="5" a="1"/>
  <c r="P43" i="5" s="1"/>
  <c r="Q43" i="5" a="1"/>
  <c r="Q43" i="5"/>
  <c r="R43" i="5" a="1"/>
  <c r="R43" i="5" s="1"/>
  <c r="S43" i="5" a="1"/>
  <c r="S43" i="5" s="1"/>
  <c r="T43" i="5" a="1"/>
  <c r="T43" i="5" s="1"/>
  <c r="U43" i="5" a="1"/>
  <c r="U43" i="5" s="1"/>
  <c r="V43" i="5" a="1"/>
  <c r="V43" i="5" s="1"/>
  <c r="G44" i="5" a="1"/>
  <c r="G44" i="5" s="1"/>
  <c r="H44" i="5" a="1"/>
  <c r="H44" i="5" s="1"/>
  <c r="I44" i="5" a="1"/>
  <c r="I44" i="5" s="1"/>
  <c r="J44" i="5" a="1"/>
  <c r="J44" i="5" s="1"/>
  <c r="K44" i="5" a="1"/>
  <c r="K44" i="5" s="1"/>
  <c r="L44" i="5" a="1"/>
  <c r="L44" i="5" s="1"/>
  <c r="M44" i="5" a="1"/>
  <c r="M44" i="5" s="1"/>
  <c r="N44" i="5" a="1"/>
  <c r="N44" i="5" s="1"/>
  <c r="O44" i="5" a="1"/>
  <c r="O44" i="5" s="1"/>
  <c r="P44" i="5" a="1"/>
  <c r="P44" i="5" s="1"/>
  <c r="Q44" i="5" a="1"/>
  <c r="Q44" i="5" s="1"/>
  <c r="R44" i="5" a="1"/>
  <c r="R44" i="5" s="1"/>
  <c r="S44" i="5" a="1"/>
  <c r="S44" i="5" s="1"/>
  <c r="T44" i="5" a="1"/>
  <c r="T44" i="5" s="1"/>
  <c r="U44" i="5" a="1"/>
  <c r="U44" i="5" s="1"/>
  <c r="V44" i="5" a="1"/>
  <c r="V44" i="5" s="1"/>
  <c r="G45" i="5" a="1"/>
  <c r="G45" i="5" s="1"/>
  <c r="H45" i="5" a="1"/>
  <c r="H45" i="5" s="1"/>
  <c r="I45" i="5" a="1"/>
  <c r="I45" i="5" s="1"/>
  <c r="J45" i="5" a="1"/>
  <c r="J45" i="5" s="1"/>
  <c r="K45" i="5" a="1"/>
  <c r="K45" i="5" s="1"/>
  <c r="L45" i="5" a="1"/>
  <c r="L45" i="5" s="1"/>
  <c r="M45" i="5" a="1"/>
  <c r="M45" i="5" s="1"/>
  <c r="N45" i="5" a="1"/>
  <c r="N45" i="5" s="1"/>
  <c r="O45" i="5" a="1"/>
  <c r="O45" i="5" s="1"/>
  <c r="P45" i="5" a="1"/>
  <c r="P45" i="5" s="1"/>
  <c r="Q45" i="5" a="1"/>
  <c r="Q45" i="5" s="1"/>
  <c r="R45" i="5" a="1"/>
  <c r="R45" i="5" s="1"/>
  <c r="S45" i="5" a="1"/>
  <c r="S45" i="5" s="1"/>
  <c r="T45" i="5" a="1"/>
  <c r="T45" i="5" s="1"/>
  <c r="U45" i="5" a="1"/>
  <c r="U45" i="5" s="1"/>
  <c r="V45" i="5" a="1"/>
  <c r="V45" i="5" s="1"/>
  <c r="G46" i="5" a="1"/>
  <c r="G46" i="5" s="1"/>
  <c r="H46" i="5" a="1"/>
  <c r="H46" i="5" s="1"/>
  <c r="I46" i="5" a="1"/>
  <c r="I46" i="5" s="1"/>
  <c r="J46" i="5" a="1"/>
  <c r="J46" i="5" s="1"/>
  <c r="K46" i="5" a="1"/>
  <c r="K46" i="5" s="1"/>
  <c r="L46" i="5" a="1"/>
  <c r="L46" i="5" s="1"/>
  <c r="M46" i="5" a="1"/>
  <c r="M46" i="5" s="1"/>
  <c r="N46" i="5" a="1"/>
  <c r="N46" i="5" s="1"/>
  <c r="O46" i="5" a="1"/>
  <c r="O46" i="5" s="1"/>
  <c r="P46" i="5" a="1"/>
  <c r="P46" i="5" s="1"/>
  <c r="Q46" i="5" a="1"/>
  <c r="Q46" i="5" s="1"/>
  <c r="R46" i="5" a="1"/>
  <c r="R46" i="5" s="1"/>
  <c r="S46" i="5" a="1"/>
  <c r="S46" i="5" s="1"/>
  <c r="T46" i="5" a="1"/>
  <c r="T46" i="5" s="1"/>
  <c r="U46" i="5" a="1"/>
  <c r="U46" i="5" s="1"/>
  <c r="V46" i="5" a="1"/>
  <c r="V46" i="5" s="1"/>
  <c r="G47" i="5" a="1"/>
  <c r="G47" i="5" s="1"/>
  <c r="H47" i="5" a="1"/>
  <c r="H47" i="5"/>
  <c r="I47" i="5" a="1"/>
  <c r="I47" i="5" s="1"/>
  <c r="J47" i="5" a="1"/>
  <c r="J47" i="5" s="1"/>
  <c r="K47" i="5" a="1"/>
  <c r="K47" i="5" s="1"/>
  <c r="L47" i="5" a="1"/>
  <c r="L47" i="5" s="1"/>
  <c r="M47" i="5" a="1"/>
  <c r="M47" i="5" s="1"/>
  <c r="N47" i="5" a="1"/>
  <c r="N47" i="5" s="1"/>
  <c r="O47" i="5" a="1"/>
  <c r="O47" i="5" s="1"/>
  <c r="P47" i="5" a="1"/>
  <c r="P47" i="5" s="1"/>
  <c r="Q47" i="5" a="1"/>
  <c r="Q47" i="5" s="1"/>
  <c r="R47" i="5" a="1"/>
  <c r="R47" i="5" s="1"/>
  <c r="S47" i="5" a="1"/>
  <c r="S47" i="5" s="1"/>
  <c r="T47" i="5" a="1"/>
  <c r="T47" i="5" s="1"/>
  <c r="U47" i="5" a="1"/>
  <c r="U47" i="5" s="1"/>
  <c r="V47" i="5" a="1"/>
  <c r="V47" i="5" s="1"/>
  <c r="G48" i="5" a="1"/>
  <c r="G48" i="5" s="1"/>
  <c r="H48" i="5" a="1"/>
  <c r="H48" i="5" s="1"/>
  <c r="I48" i="5" a="1"/>
  <c r="I48" i="5" s="1"/>
  <c r="J48" i="5" a="1"/>
  <c r="J48" i="5" s="1"/>
  <c r="K48" i="5" a="1"/>
  <c r="K48" i="5" s="1"/>
  <c r="L48" i="5" a="1"/>
  <c r="L48" i="5" s="1"/>
  <c r="M48" i="5" a="1"/>
  <c r="M48" i="5" s="1"/>
  <c r="N48" i="5" a="1"/>
  <c r="N48" i="5"/>
  <c r="O48" i="5" a="1"/>
  <c r="O48" i="5" s="1"/>
  <c r="P48" i="5" a="1"/>
  <c r="P48" i="5" s="1"/>
  <c r="Q48" i="5" a="1"/>
  <c r="Q48" i="5" s="1"/>
  <c r="R48" i="5" a="1"/>
  <c r="R48" i="5" s="1"/>
  <c r="S48" i="5" a="1"/>
  <c r="S48" i="5" s="1"/>
  <c r="T48" i="5" a="1"/>
  <c r="T48" i="5" s="1"/>
  <c r="U48" i="5" a="1"/>
  <c r="U48" i="5" s="1"/>
  <c r="V48" i="5" a="1"/>
  <c r="V48" i="5" s="1"/>
  <c r="G49" i="5" a="1"/>
  <c r="G49" i="5" s="1"/>
  <c r="H49" i="5" a="1"/>
  <c r="H49" i="5" s="1"/>
  <c r="I49" i="5" a="1"/>
  <c r="I49" i="5" s="1"/>
  <c r="J49" i="5" a="1"/>
  <c r="J49" i="5" s="1"/>
  <c r="K49" i="5" a="1"/>
  <c r="K49" i="5" s="1"/>
  <c r="L49" i="5" a="1"/>
  <c r="L49" i="5" s="1"/>
  <c r="M49" i="5" a="1"/>
  <c r="M49" i="5" s="1"/>
  <c r="N49" i="5" a="1"/>
  <c r="N49" i="5" s="1"/>
  <c r="O49" i="5" a="1"/>
  <c r="O49" i="5" s="1"/>
  <c r="P49" i="5" a="1"/>
  <c r="P49" i="5" s="1"/>
  <c r="Q49" i="5" a="1"/>
  <c r="Q49" i="5" s="1"/>
  <c r="R49" i="5" a="1"/>
  <c r="R49" i="5" s="1"/>
  <c r="S49" i="5" a="1"/>
  <c r="S49" i="5" s="1"/>
  <c r="T49" i="5" a="1"/>
  <c r="T49" i="5" s="1"/>
  <c r="U49" i="5" a="1"/>
  <c r="U49" i="5" s="1"/>
  <c r="V49" i="5" a="1"/>
  <c r="V49" i="5" s="1"/>
  <c r="G50" i="5" a="1"/>
  <c r="G50" i="5" s="1"/>
  <c r="H50" i="5" a="1"/>
  <c r="H50" i="5" s="1"/>
  <c r="I50" i="5" a="1"/>
  <c r="I50" i="5" s="1"/>
  <c r="J50" i="5" a="1"/>
  <c r="J50" i="5" s="1"/>
  <c r="K50" i="5" a="1"/>
  <c r="K50" i="5" s="1"/>
  <c r="L50" i="5" a="1"/>
  <c r="L50" i="5" s="1"/>
  <c r="M50" i="5" a="1"/>
  <c r="M50" i="5" s="1"/>
  <c r="N50" i="5" a="1"/>
  <c r="N50" i="5" s="1"/>
  <c r="O50" i="5" a="1"/>
  <c r="O50" i="5" s="1"/>
  <c r="P50" i="5" a="1"/>
  <c r="P50" i="5" s="1"/>
  <c r="Q50" i="5" a="1"/>
  <c r="Q50" i="5" s="1"/>
  <c r="R50" i="5" a="1"/>
  <c r="R50" i="5" s="1"/>
  <c r="S50" i="5" a="1"/>
  <c r="S50" i="5" s="1"/>
  <c r="T50" i="5" a="1"/>
  <c r="T50" i="5" s="1"/>
  <c r="U50" i="5" a="1"/>
  <c r="U50" i="5" s="1"/>
  <c r="V50" i="5" a="1"/>
  <c r="V50" i="5" s="1"/>
  <c r="G51" i="5" a="1"/>
  <c r="G51" i="5" s="1"/>
  <c r="H51" i="5" a="1"/>
  <c r="H51" i="5" s="1"/>
  <c r="I51" i="5" a="1"/>
  <c r="I51" i="5" s="1"/>
  <c r="J51" i="5" a="1"/>
  <c r="J51" i="5" s="1"/>
  <c r="K51" i="5" a="1"/>
  <c r="K51" i="5" s="1"/>
  <c r="L51" i="5" a="1"/>
  <c r="L51" i="5" s="1"/>
  <c r="M51" i="5" a="1"/>
  <c r="M51" i="5" s="1"/>
  <c r="N51" i="5" a="1"/>
  <c r="N51" i="5" s="1"/>
  <c r="O51" i="5" a="1"/>
  <c r="O51" i="5" s="1"/>
  <c r="P51" i="5" a="1"/>
  <c r="P51" i="5" s="1"/>
  <c r="Q51" i="5" a="1"/>
  <c r="Q51" i="5" s="1"/>
  <c r="R51" i="5" a="1"/>
  <c r="R51" i="5" s="1"/>
  <c r="S51" i="5" a="1"/>
  <c r="S51" i="5" s="1"/>
  <c r="T51" i="5" a="1"/>
  <c r="T51" i="5" s="1"/>
  <c r="U51" i="5" a="1"/>
  <c r="U51" i="5" s="1"/>
  <c r="V51" i="5" a="1"/>
  <c r="V51" i="5" s="1"/>
  <c r="G52" i="5" a="1"/>
  <c r="G52" i="5" s="1"/>
  <c r="H52" i="5" a="1"/>
  <c r="H52" i="5" s="1"/>
  <c r="I52" i="5" a="1"/>
  <c r="I52" i="5" s="1"/>
  <c r="J52" i="5" a="1"/>
  <c r="J52" i="5" s="1"/>
  <c r="K52" i="5" a="1"/>
  <c r="K52" i="5" s="1"/>
  <c r="L52" i="5" a="1"/>
  <c r="L52" i="5" s="1"/>
  <c r="M52" i="5" a="1"/>
  <c r="M52" i="5" s="1"/>
  <c r="N52" i="5" a="1"/>
  <c r="N52" i="5" s="1"/>
  <c r="O52" i="5" a="1"/>
  <c r="O52" i="5" s="1"/>
  <c r="P52" i="5" a="1"/>
  <c r="P52" i="5" s="1"/>
  <c r="Q52" i="5" a="1"/>
  <c r="Q52" i="5" s="1"/>
  <c r="R52" i="5" a="1"/>
  <c r="R52" i="5" s="1"/>
  <c r="S52" i="5" a="1"/>
  <c r="S52" i="5" s="1"/>
  <c r="T52" i="5" a="1"/>
  <c r="T52" i="5" s="1"/>
  <c r="U52" i="5" a="1"/>
  <c r="U52" i="5" s="1"/>
  <c r="V52" i="5" a="1"/>
  <c r="V52" i="5" s="1"/>
  <c r="G53" i="5" a="1"/>
  <c r="G53" i="5" s="1"/>
  <c r="H53" i="5" a="1"/>
  <c r="H53" i="5" s="1"/>
  <c r="I53" i="5" a="1"/>
  <c r="I53" i="5" s="1"/>
  <c r="J53" i="5" a="1"/>
  <c r="J53" i="5" s="1"/>
  <c r="K53" i="5" a="1"/>
  <c r="K53" i="5" s="1"/>
  <c r="L53" i="5" a="1"/>
  <c r="L53" i="5" s="1"/>
  <c r="M53" i="5" a="1"/>
  <c r="M53" i="5" s="1"/>
  <c r="N53" i="5" a="1"/>
  <c r="N53" i="5" s="1"/>
  <c r="O53" i="5" a="1"/>
  <c r="O53" i="5" s="1"/>
  <c r="P53" i="5" a="1"/>
  <c r="P53" i="5" s="1"/>
  <c r="Q53" i="5" a="1"/>
  <c r="Q53" i="5" s="1"/>
  <c r="R53" i="5" a="1"/>
  <c r="R53" i="5" s="1"/>
  <c r="S53" i="5" a="1"/>
  <c r="S53" i="5" s="1"/>
  <c r="T53" i="5" a="1"/>
  <c r="T53" i="5" s="1"/>
  <c r="U53" i="5" a="1"/>
  <c r="U53" i="5" s="1"/>
  <c r="V53" i="5" a="1"/>
  <c r="V53" i="5" s="1"/>
  <c r="G54" i="5" a="1"/>
  <c r="G54" i="5" s="1"/>
  <c r="H54" i="5" a="1"/>
  <c r="H54" i="5" s="1"/>
  <c r="I54" i="5" a="1"/>
  <c r="I54" i="5" s="1"/>
  <c r="J54" i="5" a="1"/>
  <c r="J54" i="5" s="1"/>
  <c r="K54" i="5" a="1"/>
  <c r="K54" i="5" s="1"/>
  <c r="L54" i="5" a="1"/>
  <c r="L54" i="5" s="1"/>
  <c r="M54" i="5" a="1"/>
  <c r="M54" i="5" s="1"/>
  <c r="N54" i="5" a="1"/>
  <c r="N54" i="5" s="1"/>
  <c r="O54" i="5" a="1"/>
  <c r="O54" i="5" s="1"/>
  <c r="P54" i="5" a="1"/>
  <c r="P54" i="5" s="1"/>
  <c r="Q54" i="5" a="1"/>
  <c r="Q54" i="5" s="1"/>
  <c r="R54" i="5" a="1"/>
  <c r="R54" i="5" s="1"/>
  <c r="S54" i="5" a="1"/>
  <c r="S54" i="5" s="1"/>
  <c r="T54" i="5" a="1"/>
  <c r="T54" i="5" s="1"/>
  <c r="U54" i="5" a="1"/>
  <c r="U54" i="5" s="1"/>
  <c r="V54" i="5" a="1"/>
  <c r="V54" i="5" s="1"/>
  <c r="G55" i="5" a="1"/>
  <c r="G55" i="5" s="1"/>
  <c r="H55" i="5" a="1"/>
  <c r="H55" i="5" s="1"/>
  <c r="I55" i="5" a="1"/>
  <c r="I55" i="5"/>
  <c r="J55" i="5" a="1"/>
  <c r="J55" i="5" s="1"/>
  <c r="K55" i="5" a="1"/>
  <c r="K55" i="5" s="1"/>
  <c r="L55" i="5" a="1"/>
  <c r="L55" i="5" s="1"/>
  <c r="M55" i="5" a="1"/>
  <c r="M55" i="5" s="1"/>
  <c r="N55" i="5" a="1"/>
  <c r="N55" i="5" s="1"/>
  <c r="O55" i="5" a="1"/>
  <c r="O55" i="5" s="1"/>
  <c r="P55" i="5" a="1"/>
  <c r="P55" i="5" s="1"/>
  <c r="Q55" i="5" a="1"/>
  <c r="Q55" i="5" s="1"/>
  <c r="R55" i="5" a="1"/>
  <c r="R55" i="5" s="1"/>
  <c r="S55" i="5" a="1"/>
  <c r="S55" i="5" s="1"/>
  <c r="T55" i="5" a="1"/>
  <c r="T55" i="5" s="1"/>
  <c r="U55" i="5" a="1"/>
  <c r="U55" i="5" s="1"/>
  <c r="V55" i="5" a="1"/>
  <c r="V55" i="5" s="1"/>
  <c r="G56" i="5" a="1"/>
  <c r="G56" i="5" s="1"/>
  <c r="H56" i="5" a="1"/>
  <c r="H56" i="5" s="1"/>
  <c r="I56" i="5" a="1"/>
  <c r="I56" i="5" s="1"/>
  <c r="J56" i="5" a="1"/>
  <c r="J56" i="5" s="1"/>
  <c r="K56" i="5" a="1"/>
  <c r="K56" i="5" s="1"/>
  <c r="L56" i="5" a="1"/>
  <c r="L56" i="5" s="1"/>
  <c r="M56" i="5" a="1"/>
  <c r="M56" i="5" s="1"/>
  <c r="N56" i="5" a="1"/>
  <c r="N56" i="5" s="1"/>
  <c r="O56" i="5" a="1"/>
  <c r="O56" i="5" s="1"/>
  <c r="P56" i="5" a="1"/>
  <c r="P56" i="5" s="1"/>
  <c r="Q56" i="5" a="1"/>
  <c r="Q56" i="5" s="1"/>
  <c r="R56" i="5" a="1"/>
  <c r="R56" i="5" s="1"/>
  <c r="S56" i="5" a="1"/>
  <c r="S56" i="5" s="1"/>
  <c r="T56" i="5" a="1"/>
  <c r="T56" i="5" s="1"/>
  <c r="U56" i="5" a="1"/>
  <c r="U56" i="5" s="1"/>
  <c r="V56" i="5" a="1"/>
  <c r="V56" i="5" s="1"/>
  <c r="G57" i="5" a="1"/>
  <c r="G57" i="5" s="1"/>
  <c r="H57" i="5" a="1"/>
  <c r="H57" i="5" s="1"/>
  <c r="I57" i="5" a="1"/>
  <c r="I57" i="5" s="1"/>
  <c r="J57" i="5" a="1"/>
  <c r="J57" i="5" s="1"/>
  <c r="K57" i="5" a="1"/>
  <c r="K57" i="5" s="1"/>
  <c r="L57" i="5" a="1"/>
  <c r="L57" i="5" s="1"/>
  <c r="M57" i="5" a="1"/>
  <c r="M57" i="5" s="1"/>
  <c r="N57" i="5" a="1"/>
  <c r="N57" i="5" s="1"/>
  <c r="O57" i="5" a="1"/>
  <c r="O57" i="5" s="1"/>
  <c r="P57" i="5" a="1"/>
  <c r="P57" i="5" s="1"/>
  <c r="Q57" i="5" a="1"/>
  <c r="Q57" i="5" s="1"/>
  <c r="R57" i="5" a="1"/>
  <c r="R57" i="5" s="1"/>
  <c r="S57" i="5" a="1"/>
  <c r="S57" i="5" s="1"/>
  <c r="T57" i="5" a="1"/>
  <c r="T57" i="5" s="1"/>
  <c r="U57" i="5" a="1"/>
  <c r="U57" i="5" s="1"/>
  <c r="V57" i="5" a="1"/>
  <c r="V57" i="5" s="1"/>
  <c r="G58" i="5" a="1"/>
  <c r="G58" i="5" s="1"/>
  <c r="H58" i="5" a="1"/>
  <c r="H58" i="5" s="1"/>
  <c r="I58" i="5" a="1"/>
  <c r="I58" i="5" s="1"/>
  <c r="J58" i="5" a="1"/>
  <c r="J58" i="5" s="1"/>
  <c r="K58" i="5" a="1"/>
  <c r="K58" i="5" s="1"/>
  <c r="L58" i="5" a="1"/>
  <c r="L58" i="5" s="1"/>
  <c r="M58" i="5" a="1"/>
  <c r="M58" i="5" s="1"/>
  <c r="N58" i="5" a="1"/>
  <c r="N58" i="5" s="1"/>
  <c r="O58" i="5" a="1"/>
  <c r="O58" i="5" s="1"/>
  <c r="P58" i="5" a="1"/>
  <c r="P58" i="5" s="1"/>
  <c r="Q58" i="5" a="1"/>
  <c r="Q58" i="5" s="1"/>
  <c r="R58" i="5" a="1"/>
  <c r="R58" i="5" s="1"/>
  <c r="S58" i="5" a="1"/>
  <c r="S58" i="5" s="1"/>
  <c r="T58" i="5" a="1"/>
  <c r="T58" i="5" s="1"/>
  <c r="U58" i="5" a="1"/>
  <c r="U58" i="5" s="1"/>
  <c r="V58" i="5" a="1"/>
  <c r="V58" i="5" s="1"/>
  <c r="G59" i="5" a="1"/>
  <c r="G59" i="5" s="1"/>
  <c r="H59" i="5" a="1"/>
  <c r="H59" i="5" s="1"/>
  <c r="I59" i="5" a="1"/>
  <c r="I59" i="5" s="1"/>
  <c r="J59" i="5" a="1"/>
  <c r="J59" i="5" s="1"/>
  <c r="K59" i="5" a="1"/>
  <c r="K59" i="5" s="1"/>
  <c r="L59" i="5" a="1"/>
  <c r="L59" i="5" s="1"/>
  <c r="M59" i="5" a="1"/>
  <c r="M59" i="5" s="1"/>
  <c r="N59" i="5" a="1"/>
  <c r="N59" i="5" s="1"/>
  <c r="O59" i="5" a="1"/>
  <c r="O59" i="5"/>
  <c r="P59" i="5" a="1"/>
  <c r="P59" i="5" s="1"/>
  <c r="Q59" i="5" a="1"/>
  <c r="Q59" i="5" s="1"/>
  <c r="R59" i="5" a="1"/>
  <c r="R59" i="5" s="1"/>
  <c r="S59" i="5" a="1"/>
  <c r="S59" i="5" s="1"/>
  <c r="T59" i="5" a="1"/>
  <c r="T59" i="5" s="1"/>
  <c r="U59" i="5" a="1"/>
  <c r="U59" i="5" s="1"/>
  <c r="V59" i="5" a="1"/>
  <c r="V59" i="5" s="1"/>
  <c r="G60" i="5" a="1"/>
  <c r="G60" i="5" s="1"/>
  <c r="H60" i="5" a="1"/>
  <c r="H60" i="5" s="1"/>
  <c r="I60" i="5" a="1"/>
  <c r="I60" i="5" s="1"/>
  <c r="J60" i="5" a="1"/>
  <c r="J60" i="5" s="1"/>
  <c r="K60" i="5" a="1"/>
  <c r="K60" i="5" s="1"/>
  <c r="L60" i="5" a="1"/>
  <c r="L60" i="5" s="1"/>
  <c r="M60" i="5" a="1"/>
  <c r="M60" i="5" s="1"/>
  <c r="N60" i="5" a="1"/>
  <c r="N60" i="5" s="1"/>
  <c r="O60" i="5" a="1"/>
  <c r="O60" i="5" s="1"/>
  <c r="P60" i="5" a="1"/>
  <c r="P60" i="5" s="1"/>
  <c r="Q60" i="5" a="1"/>
  <c r="Q60" i="5" s="1"/>
  <c r="R60" i="5" a="1"/>
  <c r="R60" i="5" s="1"/>
  <c r="S60" i="5" a="1"/>
  <c r="S60" i="5" s="1"/>
  <c r="T60" i="5" a="1"/>
  <c r="T60" i="5" s="1"/>
  <c r="U60" i="5" a="1"/>
  <c r="U60" i="5" s="1"/>
  <c r="V60" i="5" a="1"/>
  <c r="V60" i="5" s="1"/>
  <c r="G61" i="5" a="1"/>
  <c r="G61" i="5" s="1"/>
  <c r="H61" i="5" a="1"/>
  <c r="H61" i="5" s="1"/>
  <c r="I61" i="5" a="1"/>
  <c r="I61" i="5" s="1"/>
  <c r="J61" i="5" a="1"/>
  <c r="J61" i="5" s="1"/>
  <c r="K61" i="5" a="1"/>
  <c r="K61" i="5" s="1"/>
  <c r="L61" i="5" a="1"/>
  <c r="L61" i="5" s="1"/>
  <c r="M61" i="5" a="1"/>
  <c r="M61" i="5" s="1"/>
  <c r="N61" i="5" a="1"/>
  <c r="N61" i="5" s="1"/>
  <c r="O61" i="5" a="1"/>
  <c r="O61" i="5" s="1"/>
  <c r="P61" i="5" a="1"/>
  <c r="P61" i="5" s="1"/>
  <c r="Q61" i="5" a="1"/>
  <c r="Q61" i="5" s="1"/>
  <c r="R61" i="5" a="1"/>
  <c r="R61" i="5" s="1"/>
  <c r="S61" i="5" a="1"/>
  <c r="S61" i="5" s="1"/>
  <c r="T61" i="5" a="1"/>
  <c r="T61" i="5" s="1"/>
  <c r="U61" i="5" a="1"/>
  <c r="U61" i="5" s="1"/>
  <c r="V61" i="5" a="1"/>
  <c r="V61" i="5" s="1"/>
  <c r="G62" i="5" a="1"/>
  <c r="G62" i="5" s="1"/>
  <c r="H62" i="5" a="1"/>
  <c r="H62" i="5" s="1"/>
  <c r="I62" i="5" a="1"/>
  <c r="I62" i="5" s="1"/>
  <c r="J62" i="5" a="1"/>
  <c r="J62" i="5" s="1"/>
  <c r="K62" i="5" a="1"/>
  <c r="K62" i="5" s="1"/>
  <c r="L62" i="5" a="1"/>
  <c r="L62" i="5" s="1"/>
  <c r="M62" i="5" a="1"/>
  <c r="M62" i="5" s="1"/>
  <c r="N62" i="5" a="1"/>
  <c r="N62" i="5" s="1"/>
  <c r="O62" i="5" a="1"/>
  <c r="O62" i="5" s="1"/>
  <c r="P62" i="5" a="1"/>
  <c r="P62" i="5" s="1"/>
  <c r="Q62" i="5" a="1"/>
  <c r="Q62" i="5" s="1"/>
  <c r="R62" i="5" a="1"/>
  <c r="R62" i="5" s="1"/>
  <c r="S62" i="5" a="1"/>
  <c r="S62" i="5" s="1"/>
  <c r="T62" i="5" a="1"/>
  <c r="T62" i="5" s="1"/>
  <c r="U62" i="5" a="1"/>
  <c r="U62" i="5" s="1"/>
  <c r="V62" i="5" a="1"/>
  <c r="V62" i="5" s="1"/>
  <c r="G63" i="5" a="1"/>
  <c r="G63" i="5" s="1"/>
  <c r="H63" i="5" a="1"/>
  <c r="H63" i="5" s="1"/>
  <c r="I63" i="5" a="1"/>
  <c r="I63" i="5" s="1"/>
  <c r="J63" i="5" a="1"/>
  <c r="J63" i="5" s="1"/>
  <c r="K63" i="5" a="1"/>
  <c r="K63" i="5" s="1"/>
  <c r="L63" i="5" a="1"/>
  <c r="L63" i="5"/>
  <c r="M63" i="5" a="1"/>
  <c r="M63" i="5" s="1"/>
  <c r="N63" i="5" a="1"/>
  <c r="N63" i="5" s="1"/>
  <c r="O63" i="5" a="1"/>
  <c r="O63" i="5" s="1"/>
  <c r="P63" i="5" a="1"/>
  <c r="P63" i="5" s="1"/>
  <c r="Q63" i="5" a="1"/>
  <c r="Q63" i="5" s="1"/>
  <c r="R63" i="5" a="1"/>
  <c r="R63" i="5" s="1"/>
  <c r="S63" i="5" a="1"/>
  <c r="S63" i="5" s="1"/>
  <c r="T63" i="5" a="1"/>
  <c r="T63" i="5" s="1"/>
  <c r="U63" i="5" a="1"/>
  <c r="U63" i="5" s="1"/>
  <c r="V63" i="5" a="1"/>
  <c r="V63" i="5" s="1"/>
  <c r="G64" i="5" a="1"/>
  <c r="G64" i="5" s="1"/>
  <c r="H64" i="5" a="1"/>
  <c r="H64" i="5" s="1"/>
  <c r="I64" i="5" a="1"/>
  <c r="I64" i="5" s="1"/>
  <c r="J64" i="5" a="1"/>
  <c r="J64" i="5" s="1"/>
  <c r="K64" i="5" a="1"/>
  <c r="K64" i="5" s="1"/>
  <c r="L64" i="5" a="1"/>
  <c r="L64" i="5" s="1"/>
  <c r="M64" i="5" a="1"/>
  <c r="M64" i="5" s="1"/>
  <c r="N64" i="5" a="1"/>
  <c r="N64" i="5" s="1"/>
  <c r="O64" i="5" a="1"/>
  <c r="O64" i="5" s="1"/>
  <c r="P64" i="5" a="1"/>
  <c r="P64" i="5" s="1"/>
  <c r="Q64" i="5" a="1"/>
  <c r="Q64" i="5" s="1"/>
  <c r="R64" i="5" a="1"/>
  <c r="R64" i="5" s="1"/>
  <c r="S64" i="5" a="1"/>
  <c r="S64" i="5"/>
  <c r="T64" i="5" a="1"/>
  <c r="T64" i="5" s="1"/>
  <c r="U64" i="5" a="1"/>
  <c r="U64" i="5" s="1"/>
  <c r="V64" i="5" a="1"/>
  <c r="V64" i="5" s="1"/>
  <c r="G65" i="5" a="1"/>
  <c r="G65" i="5" s="1"/>
  <c r="H65" i="5" a="1"/>
  <c r="H65" i="5" s="1"/>
  <c r="I65" i="5" a="1"/>
  <c r="I65" i="5" s="1"/>
  <c r="J65" i="5" a="1"/>
  <c r="J65" i="5" s="1"/>
  <c r="K65" i="5" a="1"/>
  <c r="K65" i="5" s="1"/>
  <c r="L65" i="5" a="1"/>
  <c r="L65" i="5" s="1"/>
  <c r="M65" i="5" a="1"/>
  <c r="M65" i="5" s="1"/>
  <c r="N65" i="5" a="1"/>
  <c r="N65" i="5" s="1"/>
  <c r="O65" i="5" a="1"/>
  <c r="O65" i="5" s="1"/>
  <c r="P65" i="5" a="1"/>
  <c r="P65" i="5" s="1"/>
  <c r="Q65" i="5" a="1"/>
  <c r="Q65" i="5" s="1"/>
  <c r="R65" i="5" a="1"/>
  <c r="R65" i="5" s="1"/>
  <c r="S65" i="5" a="1"/>
  <c r="S65" i="5" s="1"/>
  <c r="T65" i="5" a="1"/>
  <c r="T65" i="5" s="1"/>
  <c r="U65" i="5" a="1"/>
  <c r="U65" i="5" s="1"/>
  <c r="V65" i="5" a="1"/>
  <c r="V65" i="5" s="1"/>
  <c r="G66" i="5" a="1"/>
  <c r="G66" i="5" s="1"/>
  <c r="H66" i="5" a="1"/>
  <c r="H66" i="5" s="1"/>
  <c r="I66" i="5" a="1"/>
  <c r="I66" i="5" s="1"/>
  <c r="J66" i="5" a="1"/>
  <c r="J66" i="5" s="1"/>
  <c r="K66" i="5" a="1"/>
  <c r="K66" i="5" s="1"/>
  <c r="L66" i="5" a="1"/>
  <c r="L66" i="5" s="1"/>
  <c r="M66" i="5" a="1"/>
  <c r="M66" i="5" s="1"/>
  <c r="N66" i="5" a="1"/>
  <c r="N66" i="5" s="1"/>
  <c r="O66" i="5" a="1"/>
  <c r="O66" i="5" s="1"/>
  <c r="P66" i="5" a="1"/>
  <c r="P66" i="5" s="1"/>
  <c r="Q66" i="5" a="1"/>
  <c r="Q66" i="5" s="1"/>
  <c r="R66" i="5" a="1"/>
  <c r="R66" i="5" s="1"/>
  <c r="S66" i="5" a="1"/>
  <c r="S66" i="5" s="1"/>
  <c r="T66" i="5" a="1"/>
  <c r="T66" i="5" s="1"/>
  <c r="U66" i="5" a="1"/>
  <c r="U66" i="5" s="1"/>
  <c r="V66" i="5" a="1"/>
  <c r="V66" i="5" s="1"/>
  <c r="G67" i="5" a="1"/>
  <c r="G67" i="5" s="1"/>
  <c r="H67" i="5" a="1"/>
  <c r="H67" i="5" s="1"/>
  <c r="I67" i="5" a="1"/>
  <c r="I67" i="5" s="1"/>
  <c r="J67" i="5" a="1"/>
  <c r="J67" i="5" s="1"/>
  <c r="K67" i="5" a="1"/>
  <c r="K67" i="5" s="1"/>
  <c r="L67" i="5" a="1"/>
  <c r="L67" i="5" s="1"/>
  <c r="M67" i="5" a="1"/>
  <c r="M67" i="5" s="1"/>
  <c r="N67" i="5" a="1"/>
  <c r="N67" i="5" s="1"/>
  <c r="O67" i="5" a="1"/>
  <c r="O67" i="5" s="1"/>
  <c r="P67" i="5" a="1"/>
  <c r="P67" i="5" s="1"/>
  <c r="Q67" i="5" a="1"/>
  <c r="Q67" i="5" s="1"/>
  <c r="R67" i="5" a="1"/>
  <c r="R67" i="5" s="1"/>
  <c r="S67" i="5" a="1"/>
  <c r="S67" i="5" s="1"/>
  <c r="T67" i="5" a="1"/>
  <c r="T67" i="5" s="1"/>
  <c r="U67" i="5" a="1"/>
  <c r="U67" i="5" s="1"/>
  <c r="V67" i="5" a="1"/>
  <c r="V67" i="5" s="1"/>
  <c r="G68" i="5" a="1"/>
  <c r="G68" i="5" s="1"/>
  <c r="H68" i="5" a="1"/>
  <c r="H68" i="5" s="1"/>
  <c r="I68" i="5" a="1"/>
  <c r="I68" i="5" s="1"/>
  <c r="J68" i="5" a="1"/>
  <c r="J68" i="5" s="1"/>
  <c r="K68" i="5" a="1"/>
  <c r="K68" i="5"/>
  <c r="L68" i="5" a="1"/>
  <c r="L68" i="5" s="1"/>
  <c r="M68" i="5" a="1"/>
  <c r="M68" i="5" s="1"/>
  <c r="N68" i="5" a="1"/>
  <c r="N68" i="5" s="1"/>
  <c r="O68" i="5" a="1"/>
  <c r="O68" i="5" s="1"/>
  <c r="P68" i="5" a="1"/>
  <c r="P68" i="5" s="1"/>
  <c r="Q68" i="5" a="1"/>
  <c r="Q68" i="5" s="1"/>
  <c r="R68" i="5" a="1"/>
  <c r="R68" i="5"/>
  <c r="S68" i="5" a="1"/>
  <c r="S68" i="5" s="1"/>
  <c r="T68" i="5" a="1"/>
  <c r="T68" i="5" s="1"/>
  <c r="U68" i="5" a="1"/>
  <c r="U68" i="5" s="1"/>
  <c r="V68" i="5" a="1"/>
  <c r="V68" i="5" s="1"/>
  <c r="G69" i="5" a="1"/>
  <c r="G69" i="5" s="1"/>
  <c r="H69" i="5" a="1"/>
  <c r="H69" i="5" s="1"/>
  <c r="I69" i="5" a="1"/>
  <c r="I69" i="5"/>
  <c r="J69" i="5" a="1"/>
  <c r="J69" i="5" s="1"/>
  <c r="K69" i="5" a="1"/>
  <c r="K69" i="5" s="1"/>
  <c r="L69" i="5" a="1"/>
  <c r="L69" i="5" s="1"/>
  <c r="M69" i="5" a="1"/>
  <c r="M69" i="5" s="1"/>
  <c r="N69" i="5" a="1"/>
  <c r="N69" i="5" s="1"/>
  <c r="O69" i="5" a="1"/>
  <c r="O69" i="5" s="1"/>
  <c r="P69" i="5" a="1"/>
  <c r="P69" i="5" s="1"/>
  <c r="Q69" i="5" a="1"/>
  <c r="Q69" i="5" s="1"/>
  <c r="R69" i="5" a="1"/>
  <c r="R69" i="5" s="1"/>
  <c r="S69" i="5" a="1"/>
  <c r="S69" i="5" s="1"/>
  <c r="T69" i="5" a="1"/>
  <c r="T69" i="5" s="1"/>
  <c r="U69" i="5" a="1"/>
  <c r="U69" i="5" s="1"/>
  <c r="V69" i="5" a="1"/>
  <c r="V69" i="5" s="1"/>
  <c r="G70" i="5" a="1"/>
  <c r="G70" i="5" s="1"/>
  <c r="H70" i="5" a="1"/>
  <c r="H70" i="5" s="1"/>
  <c r="I70" i="5" a="1"/>
  <c r="I70" i="5" s="1"/>
  <c r="J70" i="5" a="1"/>
  <c r="J70" i="5" s="1"/>
  <c r="K70" i="5" a="1"/>
  <c r="K70" i="5" s="1"/>
  <c r="L70" i="5" a="1"/>
  <c r="L70" i="5" s="1"/>
  <c r="M70" i="5" a="1"/>
  <c r="M70" i="5" s="1"/>
  <c r="N70" i="5" a="1"/>
  <c r="N70" i="5" s="1"/>
  <c r="O70" i="5" a="1"/>
  <c r="O70" i="5" s="1"/>
  <c r="P70" i="5" a="1"/>
  <c r="P70" i="5" s="1"/>
  <c r="Q70" i="5" a="1"/>
  <c r="Q70" i="5" s="1"/>
  <c r="R70" i="5" a="1"/>
  <c r="R70" i="5" s="1"/>
  <c r="S70" i="5" a="1"/>
  <c r="S70" i="5" s="1"/>
  <c r="T70" i="5" a="1"/>
  <c r="T70" i="5" s="1"/>
  <c r="U70" i="5" a="1"/>
  <c r="U70" i="5" s="1"/>
  <c r="V70" i="5" a="1"/>
  <c r="V70" i="5" s="1"/>
  <c r="G71" i="5" a="1"/>
  <c r="G71" i="5" s="1"/>
  <c r="H71" i="5" a="1"/>
  <c r="H71" i="5" s="1"/>
  <c r="I71" i="5" a="1"/>
  <c r="I71" i="5" s="1"/>
  <c r="J71" i="5" a="1"/>
  <c r="J71" i="5" s="1"/>
  <c r="K71" i="5" a="1"/>
  <c r="K71" i="5" s="1"/>
  <c r="L71" i="5" a="1"/>
  <c r="L71" i="5" s="1"/>
  <c r="M71" i="5" a="1"/>
  <c r="M71" i="5" s="1"/>
  <c r="N71" i="5" a="1"/>
  <c r="N71" i="5" s="1"/>
  <c r="O71" i="5" a="1"/>
  <c r="O71" i="5" s="1"/>
  <c r="P71" i="5" a="1"/>
  <c r="P71" i="5" s="1"/>
  <c r="Q71" i="5" a="1"/>
  <c r="Q71" i="5" s="1"/>
  <c r="R71" i="5" a="1"/>
  <c r="R71" i="5" s="1"/>
  <c r="S71" i="5" a="1"/>
  <c r="S71" i="5" s="1"/>
  <c r="T71" i="5" a="1"/>
  <c r="T71" i="5" s="1"/>
  <c r="U71" i="5" a="1"/>
  <c r="U71" i="5" s="1"/>
  <c r="V71" i="5" a="1"/>
  <c r="V71" i="5" s="1"/>
  <c r="G72" i="5" a="1"/>
  <c r="G72" i="5" s="1"/>
  <c r="H72" i="5" a="1"/>
  <c r="H72" i="5" s="1"/>
  <c r="I72" i="5" a="1"/>
  <c r="I72" i="5" s="1"/>
  <c r="J72" i="5" a="1"/>
  <c r="J72" i="5" s="1"/>
  <c r="K72" i="5" a="1"/>
  <c r="K72" i="5" s="1"/>
  <c r="L72" i="5" a="1"/>
  <c r="L72" i="5" s="1"/>
  <c r="M72" i="5" a="1"/>
  <c r="M72" i="5" s="1"/>
  <c r="N72" i="5" a="1"/>
  <c r="N72" i="5" s="1"/>
  <c r="O72" i="5" a="1"/>
  <c r="O72" i="5" s="1"/>
  <c r="P72" i="5" a="1"/>
  <c r="P72" i="5" s="1"/>
  <c r="Q72" i="5" a="1"/>
  <c r="Q72" i="5" s="1"/>
  <c r="R72" i="5" a="1"/>
  <c r="R72" i="5" s="1"/>
  <c r="S72" i="5" a="1"/>
  <c r="S72" i="5" s="1"/>
  <c r="T72" i="5" a="1"/>
  <c r="T72" i="5" s="1"/>
  <c r="U72" i="5" a="1"/>
  <c r="U72" i="5" s="1"/>
  <c r="V72" i="5" a="1"/>
  <c r="V72" i="5"/>
  <c r="G73" i="5" a="1"/>
  <c r="G73" i="5" s="1"/>
  <c r="H73" i="5" a="1"/>
  <c r="H73" i="5" s="1"/>
  <c r="I73" i="5" a="1"/>
  <c r="I73" i="5" s="1"/>
  <c r="J73" i="5" a="1"/>
  <c r="J73" i="5" s="1"/>
  <c r="K73" i="5" a="1"/>
  <c r="K73" i="5" s="1"/>
  <c r="L73" i="5" a="1"/>
  <c r="L73" i="5" s="1"/>
  <c r="M73" i="5" a="1"/>
  <c r="M73" i="5" s="1"/>
  <c r="N73" i="5" a="1"/>
  <c r="N73" i="5" s="1"/>
  <c r="O73" i="5" a="1"/>
  <c r="O73" i="5" s="1"/>
  <c r="P73" i="5" a="1"/>
  <c r="P73" i="5" s="1"/>
  <c r="Q73" i="5" a="1"/>
  <c r="Q73" i="5" s="1"/>
  <c r="R73" i="5" a="1"/>
  <c r="R73" i="5" s="1"/>
  <c r="S73" i="5" a="1"/>
  <c r="S73" i="5" s="1"/>
  <c r="T73" i="5" a="1"/>
  <c r="T73" i="5" s="1"/>
  <c r="U73" i="5" a="1"/>
  <c r="U73" i="5" s="1"/>
  <c r="V73" i="5" a="1"/>
  <c r="V73" i="5" s="1"/>
  <c r="G74" i="5" a="1"/>
  <c r="G74" i="5" s="1"/>
  <c r="H74" i="5" a="1"/>
  <c r="H74" i="5" s="1"/>
  <c r="I74" i="5" a="1"/>
  <c r="I74" i="5" s="1"/>
  <c r="J74" i="5" a="1"/>
  <c r="J74" i="5" s="1"/>
  <c r="K74" i="5" a="1"/>
  <c r="K74" i="5" s="1"/>
  <c r="L74" i="5" a="1"/>
  <c r="L74" i="5" s="1"/>
  <c r="M74" i="5" a="1"/>
  <c r="M74" i="5" s="1"/>
  <c r="N74" i="5" a="1"/>
  <c r="N74" i="5" s="1"/>
  <c r="O74" i="5" a="1"/>
  <c r="O74" i="5" s="1"/>
  <c r="P74" i="5" a="1"/>
  <c r="P74" i="5" s="1"/>
  <c r="Q74" i="5" a="1"/>
  <c r="Q74" i="5" s="1"/>
  <c r="R74" i="5" a="1"/>
  <c r="R74" i="5" s="1"/>
  <c r="S74" i="5" a="1"/>
  <c r="S74" i="5" s="1"/>
  <c r="T74" i="5" a="1"/>
  <c r="T74" i="5" s="1"/>
  <c r="U74" i="5" a="1"/>
  <c r="U74" i="5" s="1"/>
  <c r="V74" i="5" a="1"/>
  <c r="V74" i="5" s="1"/>
  <c r="G75" i="5" a="1"/>
  <c r="G75" i="5" s="1"/>
  <c r="H75" i="5" a="1"/>
  <c r="H75" i="5" s="1"/>
  <c r="I75" i="5" a="1"/>
  <c r="I75" i="5" s="1"/>
  <c r="J75" i="5" a="1"/>
  <c r="J75" i="5" s="1"/>
  <c r="K75" i="5" a="1"/>
  <c r="K75" i="5" s="1"/>
  <c r="L75" i="5" a="1"/>
  <c r="L75" i="5" s="1"/>
  <c r="M75" i="5" a="1"/>
  <c r="M75" i="5" s="1"/>
  <c r="N75" i="5" a="1"/>
  <c r="N75" i="5" s="1"/>
  <c r="O75" i="5" a="1"/>
  <c r="O75" i="5" s="1"/>
  <c r="P75" i="5" a="1"/>
  <c r="P75" i="5" s="1"/>
  <c r="Q75" i="5" a="1"/>
  <c r="Q75" i="5" s="1"/>
  <c r="R75" i="5" a="1"/>
  <c r="R75" i="5" s="1"/>
  <c r="S75" i="5" a="1"/>
  <c r="S75" i="5" s="1"/>
  <c r="T75" i="5" a="1"/>
  <c r="T75" i="5" s="1"/>
  <c r="U75" i="5" a="1"/>
  <c r="U75" i="5" s="1"/>
  <c r="V75" i="5" a="1"/>
  <c r="V75" i="5" s="1"/>
  <c r="G76" i="5" a="1"/>
  <c r="G76" i="5" s="1"/>
  <c r="H76" i="5" a="1"/>
  <c r="H76" i="5" s="1"/>
  <c r="I76" i="5" a="1"/>
  <c r="I76" i="5" s="1"/>
  <c r="J76" i="5" a="1"/>
  <c r="J76" i="5" s="1"/>
  <c r="K76" i="5" a="1"/>
  <c r="K76" i="5" s="1"/>
  <c r="L76" i="5" a="1"/>
  <c r="L76" i="5" s="1"/>
  <c r="M76" i="5" a="1"/>
  <c r="M76" i="5" s="1"/>
  <c r="N76" i="5" a="1"/>
  <c r="N76" i="5" s="1"/>
  <c r="O76" i="5" a="1"/>
  <c r="O76" i="5" s="1"/>
  <c r="P76" i="5" a="1"/>
  <c r="P76" i="5" s="1"/>
  <c r="Q76" i="5" a="1"/>
  <c r="Q76" i="5" s="1"/>
  <c r="R76" i="5" a="1"/>
  <c r="R76" i="5" s="1"/>
  <c r="S76" i="5" a="1"/>
  <c r="S76" i="5" s="1"/>
  <c r="T76" i="5" a="1"/>
  <c r="T76" i="5" s="1"/>
  <c r="U76" i="5" a="1"/>
  <c r="U76" i="5" s="1"/>
  <c r="V76" i="5" a="1"/>
  <c r="V76" i="5" s="1"/>
  <c r="G77" i="5" a="1"/>
  <c r="G77" i="5" s="1"/>
  <c r="H77" i="5" a="1"/>
  <c r="H77" i="5" s="1"/>
  <c r="I77" i="5" a="1"/>
  <c r="I77" i="5" s="1"/>
  <c r="J77" i="5" a="1"/>
  <c r="J77" i="5" s="1"/>
  <c r="K77" i="5" a="1"/>
  <c r="K77" i="5" s="1"/>
  <c r="L77" i="5" a="1"/>
  <c r="L77" i="5" s="1"/>
  <c r="M77" i="5" a="1"/>
  <c r="M77" i="5" s="1"/>
  <c r="N77" i="5" a="1"/>
  <c r="N77" i="5" s="1"/>
  <c r="O77" i="5" a="1"/>
  <c r="O77" i="5" s="1"/>
  <c r="P77" i="5" a="1"/>
  <c r="P77" i="5" s="1"/>
  <c r="Q77" i="5" a="1"/>
  <c r="Q77" i="5" s="1"/>
  <c r="R77" i="5" a="1"/>
  <c r="R77" i="5" s="1"/>
  <c r="S77" i="5" a="1"/>
  <c r="S77" i="5" s="1"/>
  <c r="T77" i="5" a="1"/>
  <c r="T77" i="5" s="1"/>
  <c r="U77" i="5" a="1"/>
  <c r="U77" i="5" s="1"/>
  <c r="V77" i="5" a="1"/>
  <c r="V77" i="5" s="1"/>
  <c r="G78" i="5" a="1"/>
  <c r="G78" i="5" s="1"/>
  <c r="H78" i="5" a="1"/>
  <c r="H78" i="5" s="1"/>
  <c r="I78" i="5" a="1"/>
  <c r="I78" i="5" s="1"/>
  <c r="J78" i="5" a="1"/>
  <c r="J78" i="5" s="1"/>
  <c r="K78" i="5" a="1"/>
  <c r="K78" i="5" s="1"/>
  <c r="L78" i="5" a="1"/>
  <c r="L78" i="5" s="1"/>
  <c r="M78" i="5" a="1"/>
  <c r="M78" i="5" s="1"/>
  <c r="N78" i="5" a="1"/>
  <c r="N78" i="5" s="1"/>
  <c r="O78" i="5" a="1"/>
  <c r="O78" i="5" s="1"/>
  <c r="P78" i="5" a="1"/>
  <c r="P78" i="5" s="1"/>
  <c r="Q78" i="5" a="1"/>
  <c r="Q78" i="5" s="1"/>
  <c r="R78" i="5" a="1"/>
  <c r="R78" i="5" s="1"/>
  <c r="S78" i="5" a="1"/>
  <c r="S78" i="5" s="1"/>
  <c r="T78" i="5" a="1"/>
  <c r="T78" i="5" s="1"/>
  <c r="U78" i="5" a="1"/>
  <c r="U78" i="5" s="1"/>
  <c r="V78" i="5" a="1"/>
  <c r="V78" i="5" s="1"/>
  <c r="E43" i="3"/>
  <c r="E38" i="3"/>
  <c r="E45" i="3" s="1"/>
  <c r="D26" i="3"/>
  <c r="D25" i="3"/>
  <c r="C25" i="3"/>
  <c r="D24" i="3"/>
  <c r="E20" i="3"/>
  <c r="C26" i="3" s="1"/>
  <c r="E14" i="3"/>
  <c r="E13" i="3"/>
  <c r="E12" i="3"/>
  <c r="M14" i="6" l="1"/>
  <c r="L9" i="6"/>
  <c r="M9" i="6" s="1"/>
  <c r="E24" i="3"/>
  <c r="L15" i="6"/>
  <c r="L10" i="6" s="1"/>
  <c r="M10" i="6" s="1"/>
  <c r="E26" i="3"/>
  <c r="E15" i="3"/>
  <c r="E25" i="3"/>
  <c r="E27" i="3" l="1"/>
  <c r="E29" i="3" s="1"/>
  <c r="M15" i="6"/>
  <c r="L16" i="6"/>
  <c r="M16" i="6" l="1"/>
  <c r="L17" i="6"/>
  <c r="M17" i="6" l="1"/>
  <c r="L18" i="6"/>
  <c r="M18" i="6" l="1"/>
  <c r="L19" i="6"/>
  <c r="M19" i="6" l="1"/>
  <c r="L20" i="6"/>
  <c r="M20" i="6" l="1"/>
  <c r="L21" i="6"/>
  <c r="M21" i="6" l="1"/>
  <c r="L22" i="6"/>
  <c r="M22" i="6" l="1"/>
  <c r="L23" i="6"/>
  <c r="M23" i="6" l="1"/>
  <c r="L24" i="6"/>
  <c r="M24" i="6" l="1"/>
  <c r="L25" i="6"/>
  <c r="M25" i="6" l="1"/>
  <c r="L26" i="6"/>
  <c r="M26" i="6" l="1"/>
  <c r="L27" i="6"/>
  <c r="M27" i="6" l="1"/>
  <c r="L28" i="6"/>
  <c r="M28" i="6" l="1"/>
  <c r="L29" i="6"/>
  <c r="M29" i="6" l="1"/>
  <c r="L30" i="6"/>
  <c r="M30" i="6" l="1"/>
  <c r="L31" i="6"/>
  <c r="M31" i="6" l="1"/>
  <c r="L32" i="6"/>
  <c r="M32" i="6" l="1"/>
  <c r="L33" i="6"/>
  <c r="M33" i="6" l="1"/>
  <c r="L34" i="6"/>
  <c r="M34" i="6" l="1"/>
  <c r="L35" i="6"/>
  <c r="M35" i="6" l="1"/>
  <c r="L36" i="6"/>
  <c r="M36" i="6" l="1"/>
  <c r="L37" i="6"/>
  <c r="M37"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<sst xmlns="http://schemas.openxmlformats.org/spreadsheetml/2006/main" count="543" uniqueCount="399">
  <si>
    <t>Workpaper 011</t>
  </si>
  <si>
    <t>Pacific Gas and Electric Company</t>
  </si>
  <si>
    <t>Electrical Undergrounding Program</t>
  </si>
  <si>
    <t>Directory</t>
  </si>
  <si>
    <t>Sheet</t>
  </si>
  <si>
    <t>Section of Core Capability 4 Section Addressed</t>
  </si>
  <si>
    <t>4.1 - Risk Evaluation</t>
  </si>
  <si>
    <t>The Large Electrical Corporation must detail its method for evaluating Ignition Risk and Outage Program Risk at future dates and the accumulation of Ignition Risk and Outage Program Risk over time. The Large Electrical Corporation must report instantaneous and cumulative risk and reliability scores at 0, 1, 2, 3, 4, 5, 6, 7, 8, 9, 10, 15, 20, 25, 30, 35, 40, 45, 50, and 55 years into the future for all Confirmed Projects. Model Year 0 is defined to begin on the date the Large Electrical Corporation designates as the start date of the EUP (as set forth in the Target/Timeline Table), and subsequent times are measured at a fixed timeline from the same date.</t>
  </si>
  <si>
    <t>4.2 - Project Timelines</t>
  </si>
  <si>
    <t>The Large Electrical Corporation must describe how it uses estimated project timelines to model the reduction of risk and increase in reliability over time. For Undergrounding Projects, this timeline must include the estimated time for the project to acquire new rights-of-way, easements, permits, and CEQA review, if any. For non-undergrounding work, this timeline must use an estimate specific to the type of work using assumptions about the start time and construction time that are reasonable and consistent with the work being performed and assuming that the work will begin and be completed as soon as practicable. The Large Electrical Corporation must detail how these projections reflect its modeling of climate change as described in Core Capability 6.</t>
  </si>
  <si>
    <t>4.3 - Discount Rates</t>
  </si>
  <si>
    <t>If any discount rates are employed in the calculation of any KDMM, the Large Electrical Corporation must list them and explain their origin. If the discount rates change over time, the Large Electrical Corporation must explain how they change and why these changes are warranted. Changes must be in line with the CPUC Risk-based Decision-Making Framework Proceeding (Rulemaking 20-07-013 or its successor proceeding).</t>
  </si>
  <si>
    <t>Overview</t>
  </si>
  <si>
    <t>Instantaneous and Cumulative Ignition Risk and Outage Program Risk by Model Year</t>
  </si>
  <si>
    <t>Core Capability 4 of the EUP Guidelines requires that:</t>
  </si>
  <si>
    <t>EY</t>
  </si>
  <si>
    <t>Year
(YRx)</t>
  </si>
  <si>
    <t>Model Year
(MYx)</t>
  </si>
  <si>
    <t>Climate Factor Dividend 
(CDx)</t>
  </si>
  <si>
    <t>2028-Normalized Climate Factor
(Cx = CDx / CD0)</t>
  </si>
  <si>
    <t>Instantaneous 
Ignition Risk Multiplicand 
(IRMx = if (YRx &lt; EY) then (IRAx) else (IRPx))</t>
  </si>
  <si>
    <t>Instantaneous 
Ignition Risk 
(IRIx = IRMx * Cx)</t>
  </si>
  <si>
    <t>Cumulative 
Ignition Risk 
(IRCx = ∑IRIx; x: {0, …, MYx})</t>
  </si>
  <si>
    <t>Instantaneous 
EPSS Risk Multiplicand 
(ERMx = if (YRx &lt; EY) then (ERAx) else (ERPx))</t>
  </si>
  <si>
    <t>Instantaneous 
EPSS Risk 
(ERIx = ERMx * Cx)</t>
  </si>
  <si>
    <t>Cumulative 
EPSS Risk 
(ERUx = ∑ERIx; x: {0, …, MYx})</t>
  </si>
  <si>
    <t>Instantaneous 
PSPS Risk Multiplicand 
(PRMx = if (YRx &lt; EY) then (PRAx) else (PRPx))</t>
  </si>
  <si>
    <t>Instantaneous 
PSPS Risk 
(PRIx = PRMx * Cx)</t>
  </si>
  <si>
    <t>Cumulative 
PSPS Risk 
(PRUx = ∑PRIx; x: {0, …, MYx})</t>
  </si>
  <si>
    <t>Instantaneous 
Outage Program Risk Multiplicand 
(ORMx = if (YRx &lt; EY) then (ORAx) else (ORPx))</t>
  </si>
  <si>
    <t>Instantaneous 
Outage Program Risk 
(ORIx = ORMx * Cx)</t>
  </si>
  <si>
    <t>Cumulative 
Outage Program Risk 
(ORCx = ∑ORIx; x: {0, …, MYx})</t>
  </si>
  <si>
    <t>2028 Ignition Risk for Circuit Segment</t>
  </si>
  <si>
    <t>Note: Residual Risks by Mitigation (IRP1 through IRP4) are not reported with Instantaneous and Cumulative Risk metrics.</t>
  </si>
  <si>
    <t>Pre-Mitigation Risk (IRA0), A : 'ante'</t>
  </si>
  <si>
    <t>IRA0</t>
  </si>
  <si>
    <t>Residual Risk (IRP0), P : 'post'</t>
  </si>
  <si>
    <t>IRP0 = IRP1 + IRP2 + IRP3 + IRP4</t>
  </si>
  <si>
    <t>Residual Risk, Mitigation 1 (IRP1)</t>
  </si>
  <si>
    <t>IRP1</t>
  </si>
  <si>
    <t>Residual Risk, Mitigation 2 (IRP2)</t>
  </si>
  <si>
    <t>IRP2</t>
  </si>
  <si>
    <t>Residual Risk, Mitigation 3 (IRP3)</t>
  </si>
  <si>
    <t>IRP3</t>
  </si>
  <si>
    <t>Residual Risk, No Mitigation (IRP4)</t>
  </si>
  <si>
    <t>IRP4</t>
  </si>
  <si>
    <t>2028 Outage Program Risk for Circuit Segment</t>
  </si>
  <si>
    <t>The supporting formulas at right detail the evaluations of instantaneous and cumulative values of future risks from Model Year 0 (Year 2028) for both Ignition Risk and Outage Program Risk; each of which follows a similar process of evaluation.</t>
  </si>
  <si>
    <t>Note: Residual Risks by Mitigation (ORP1 through ORP4) are not reported with Instantaneous and Cumulative Risk metrics.</t>
  </si>
  <si>
    <t>Pre-Mitigation Risk (ORA0), A : 'ante'</t>
  </si>
  <si>
    <t>ORA0 = ERA0 + PRA0</t>
  </si>
  <si>
    <t>Residual Risk (ORP0), P : 'post'</t>
  </si>
  <si>
    <t>ORP0 = ERP0 + PRP0</t>
  </si>
  <si>
    <t>Residual Risk, Mitigation 1 (ORP1)</t>
  </si>
  <si>
    <t>ORP1 = ERP1 + PRP1</t>
  </si>
  <si>
    <t>Residual Risk, Mitigation 2 (ORP2)</t>
  </si>
  <si>
    <t>ORP2 = ERP2 + PRP2</t>
  </si>
  <si>
    <t>Residual Risk, Mitigation 3 (ORP3)</t>
  </si>
  <si>
    <t>ORP3 = ERP3 + PRP3</t>
  </si>
  <si>
    <t>Residual Risk, No Mitigation (ORP4)</t>
  </si>
  <si>
    <t>ORP4 = ERP4 + PRP4</t>
  </si>
  <si>
    <t>2028 EPSS Risk for Circuit Segment</t>
  </si>
  <si>
    <t>Note: Residual Risks by Mitigation (ERP1 through ERP4) are not reported with Instantaneous and Cumulative Risk metrics.</t>
  </si>
  <si>
    <t>Pre-Mitigation Risk (ERA0), A : 'ante'</t>
  </si>
  <si>
    <t>ERA0</t>
  </si>
  <si>
    <t>Residual Risk (ERP0), P : 'post'</t>
  </si>
  <si>
    <t>ERP0 = ERP1 + ERP2 + ERP3 + ERP4</t>
  </si>
  <si>
    <t>Residual Risk, Mitigation 1 (ERP1)</t>
  </si>
  <si>
    <t>ERP1</t>
  </si>
  <si>
    <t>Residual Risk, Mitigation 2 (ERP2)</t>
  </si>
  <si>
    <t>ERP2</t>
  </si>
  <si>
    <t>Residual Risk, Mitigation 3 (ERP3)</t>
  </si>
  <si>
    <t>ERP3</t>
  </si>
  <si>
    <t>Residual Risk, No Mitigation (ERP4)</t>
  </si>
  <si>
    <t>ERP4</t>
  </si>
  <si>
    <t>2028 PSPS Risk for Circuit Segment</t>
  </si>
  <si>
    <t>Note: Residual Risks by Mitigation (PRP1 through PRP4) are not reported with Instantaneous and Cumulative Risk metrics.</t>
  </si>
  <si>
    <t>Pre-Mitigation Risk (PRA0), A : 'ante'</t>
  </si>
  <si>
    <t>PRA0</t>
  </si>
  <si>
    <t>Residual Risk (PRP0), P : 'post'</t>
  </si>
  <si>
    <t>PRP0 = PRP1 + PRP2 + PRP3 + PRP4</t>
  </si>
  <si>
    <t>Residual Risk, Mitigation 1 (PRP1)</t>
  </si>
  <si>
    <t>PRP1</t>
  </si>
  <si>
    <t>Residual Risk, Mitigation 2 (PRP2)</t>
  </si>
  <si>
    <t>PRP2</t>
  </si>
  <si>
    <t>Residual Risk, Mitigation 3 (PRP3)</t>
  </si>
  <si>
    <t>PRP3</t>
  </si>
  <si>
    <t>Residual Risk, No Mitigation (PRP4)</t>
  </si>
  <si>
    <t>PRP4</t>
  </si>
  <si>
    <t>Portfolio Project #</t>
  </si>
  <si>
    <t>Circuit Segment</t>
  </si>
  <si>
    <t>ALDER GLEN 1</t>
  </si>
  <si>
    <t>BIRCH RIDGE 2</t>
  </si>
  <si>
    <t>CEDAR FALLS 3</t>
  </si>
  <si>
    <t>DOGWOOD PASS 4</t>
  </si>
  <si>
    <t>ELDER CREEK 5</t>
  </si>
  <si>
    <t>FOX HOLLOW 6</t>
  </si>
  <si>
    <t>GRANITE PEAK 7</t>
  </si>
  <si>
    <t>HAWTHORN FLAT 8</t>
  </si>
  <si>
    <t>INDIGO RIDGE 9</t>
  </si>
  <si>
    <t>JUNIPER POINT 1</t>
  </si>
  <si>
    <t>KELSEY BASIN 2</t>
  </si>
  <si>
    <t>LARCH MEADOW 3</t>
  </si>
  <si>
    <t>MAPLE RIDGE 4</t>
  </si>
  <si>
    <t>NOBLE SUMMIT 5</t>
  </si>
  <si>
    <t>OAK FLATS 6</t>
  </si>
  <si>
    <t>PINE CANYON 7</t>
  </si>
  <si>
    <t>QUAIL RIDGE 8</t>
  </si>
  <si>
    <t>RAVEN ROCK 9</t>
  </si>
  <si>
    <t>SYCAMORE HILL 1</t>
  </si>
  <si>
    <t>TAMARACK RIDGE 2</t>
  </si>
  <si>
    <t>UPLAND GROVE 3</t>
  </si>
  <si>
    <t>VALLEY CREST 4</t>
  </si>
  <si>
    <t>WILLOW BASIN 5</t>
  </si>
  <si>
    <t>YARROW POINT 6</t>
  </si>
  <si>
    <t>ZION RIDGE 7</t>
  </si>
  <si>
    <t>Electrical Undergrounding Plan (EUP) Discount Rate Scenario Details</t>
  </si>
  <si>
    <t>1. Weighted Average Cost of Capital (WACC)</t>
  </si>
  <si>
    <t>Notes</t>
  </si>
  <si>
    <t>Nominal Pre-Tax CPUC Weighted Average Cost of Capital (WACC)</t>
  </si>
  <si>
    <t>(1)</t>
  </si>
  <si>
    <t>Cost</t>
  </si>
  <si>
    <t>Weight</t>
  </si>
  <si>
    <t>Weighted Cost</t>
  </si>
  <si>
    <t>Return on Common Equity</t>
  </si>
  <si>
    <t>Return on Preferred Equity</t>
  </si>
  <si>
    <t>Return on Long-Term Debt</t>
  </si>
  <si>
    <t>Nominal Pre-Tax WACC</t>
  </si>
  <si>
    <t>Income Tax Rates</t>
  </si>
  <si>
    <t>Federal Income Tax Rate</t>
  </si>
  <si>
    <t>(2)</t>
  </si>
  <si>
    <t>State Income Tax Rate</t>
  </si>
  <si>
    <t>(3)</t>
  </si>
  <si>
    <t>Combined Income Tax Rate</t>
  </si>
  <si>
    <t>(4)</t>
  </si>
  <si>
    <t>Nominal After-Tax CPUC WACC</t>
  </si>
  <si>
    <t>Nominal After-Tax WACC (ATWACC)</t>
  </si>
  <si>
    <t>Round to the nearest</t>
  </si>
  <si>
    <t>(5)</t>
  </si>
  <si>
    <t>Rounded Nominal ATWACC</t>
  </si>
  <si>
    <t>2. Societal Discount Rate</t>
  </si>
  <si>
    <t>Social Rate of Time Preference (SRTP)</t>
  </si>
  <si>
    <t>(6)</t>
  </si>
  <si>
    <t>3. Hybrid Discount Rate (for safety and reliability terms)</t>
  </si>
  <si>
    <t>Effective Average Inflation Rate</t>
  </si>
  <si>
    <t>(7)</t>
  </si>
  <si>
    <t>2014 Annual Average CPI</t>
  </si>
  <si>
    <t>2024 Annual Average CPI</t>
  </si>
  <si>
    <t>10-year Effective Average Inflation Rate</t>
  </si>
  <si>
    <t>Effective Average Per-Capita Real Growth Rate of Wages</t>
  </si>
  <si>
    <t>(8) (9) (10) (11)</t>
  </si>
  <si>
    <t xml:space="preserve">
</t>
  </si>
  <si>
    <t>2014 Mean Annual Wage</t>
  </si>
  <si>
    <t>2024 Mean Annual Wage</t>
  </si>
  <si>
    <t>10-year Effective Average Per-Capita Real Growth Rate of Wages</t>
  </si>
  <si>
    <t xml:space="preserve">
</t>
  </si>
  <si>
    <t>Notes:</t>
  </si>
  <si>
    <t>(4) Assume State Taxes are deductible from Federal Taxable Income</t>
  </si>
  <si>
    <t>(5) PG&amp;E's 2024 RAMP Application, PG&amp;E-2, pg. 2-40: https://www.cpuc.ca.gov/-/media/cpuc-website/divisions/safety-policy-division/reports/2024-ramp-application-pge051524.pdf</t>
  </si>
  <si>
    <t>(7) Annual Average CPI is from: https://dir.ca.gov/oprl/CPI/CPICalculator/CpiCalculator.aspx
Please note: at the time the WBCA was initially developed the latest year with annual average CPI was 2024 (As of 8/7/25)</t>
  </si>
  <si>
    <t>(8) Employment and Wage Statistics data encompassing 2016-2025: https://labormarketinfo.edd.ca.gov/data/oes-employment-and-wages.html#DashB: https://labormarketinfo.edd.ca.gov/data/oes-employment-and-wages.html#DashB</t>
  </si>
  <si>
    <t>(9) Employment and Wage Statistics data encompassing 2006-2015 data: https://labormarketinfo.edd.ca.gov/data/OES_Employment_and_Wages_2006-2015.html</t>
  </si>
  <si>
    <t>(10) Employment and Wage Statistics data uses 1st Quarter State of California Excel file for 2024 wage data and 2015 1st Quarter State of California Excel file for 2014 wage data (to align to CPI years)</t>
  </si>
  <si>
    <r>
      <t xml:space="preserve">(13) For Hybrid Discount Rate Scenarios, the Hybrid discount rate is applied to Safety and Reliability components in numerator, while WACC is applied to Financial components of numerator and denominator as detailed in </t>
    </r>
    <r>
      <rPr>
        <i/>
        <sz val="11"/>
        <rFont val="Arial"/>
        <family val="2"/>
      </rPr>
      <t>California Public Utilities Commission (CPUC). Decision 24-05-064: Phase 3 Decision, Rulemaking 20-07-013, May 30, 2024, p. 103 which is available here:</t>
    </r>
    <r>
      <rPr>
        <sz val="11"/>
        <rFont val="Arial"/>
        <family val="2"/>
      </rPr>
      <t xml:space="preserve"> https://docs.cpuc.ca.gov/PublishedDocs/Published/G000/M533/K099/533099839.PDF)</t>
    </r>
  </si>
  <si>
    <t>(11) Employment and Wage Statistics data uses estimates encompassing all occupations in the two attachments noted in footnotes 8 and 9.  This is represented as code "00-0000" in the "SOC Code"  column and "Total all occupations" in the "Occupation Field" column. The resulting value is taken from the 'Mean Annual Wage' column</t>
  </si>
  <si>
    <t>(12) The methodology for calculating the hybrid discount rate is detailed in California Public Utilities Commission (CPUC). Decision 24-05-064: Phase 3 Decision, Rulemaking 20-07-013, May 30, 2024, pgs. 103-104 which is available here: https://docs.cpuc.ca.gov/PublishedDocs/Published/G000/M533/K099/533099839.PDF)</t>
  </si>
  <si>
    <t>(2) Federal Income Tax data is taken from IRS Publication 542, Corporations: https://www.irs.gov/pub/irs-pdf/p542.pdf</t>
  </si>
  <si>
    <t>(3) State Income Tax data is taken from California Franchise Tax Board, Business tax rates: https://www.ftb.ca.gov/file/business/tax-rates.html</t>
  </si>
  <si>
    <t xml:space="preserve">(6) Methodology from the CPUC on how to apply SRTP is discussed in the Public Advocates Office, Informal Comments on Questions for Stakeholders Regarding the CPUC SB-884 Guidelines (Nov. 12, 2024), section II.D, available at: https://www.cpuc.ca.gov/-/media/cpuc-website/divisions/safety-policy-division/meeting-documents/informal-responses-to-postworkshop-questions.pdf.
          - Social Rate of Time Preference (SRTP) values from U.S. Office of Management and Budget (OMB) Circular A-4: https://www.reginfo.gov/public/jsp/EO/fedRegReview/CircularA4Appendix.pdf
          - Social Rate of Time Preference (SRTP) values can also be found at the Direct White House website: https://www.whitehouse.gov/wp-content/uploads/2023/11/CircularA-4DiscountHistory.pdf </t>
  </si>
  <si>
    <t>Hybrid Discount Rate for Safety and Reliability terms in BCR</t>
  </si>
  <si>
    <t>Core Capability 4: Supporting Formulas</t>
  </si>
  <si>
    <t>Instantaneous and Cumulative Ignition Risk and Outage Program Risk by Model Year Numerical Examples - Low Risk Scenario</t>
  </si>
  <si>
    <t>Instantaneous and Cumulative Ignition Risk and Outage Program Risk by Model Year Numerical Examples - Medium Risk Scenario</t>
  </si>
  <si>
    <t>Instantaneous and Cumulative Ignition Risk and Outage Program Risk by Model Year Numerical Examples - High Risk Scenario</t>
  </si>
  <si>
    <t>Low Risk Scenario</t>
  </si>
  <si>
    <t>2028-Normalized Climate Factor
(CNx = CDx / CD0)</t>
  </si>
  <si>
    <t>Medium Risk Scenario</t>
  </si>
  <si>
    <t>High Risk Scenario</t>
  </si>
  <si>
    <t>Low</t>
  </si>
  <si>
    <t>Medium</t>
  </si>
  <si>
    <t>High</t>
  </si>
  <si>
    <t>Risk Profile</t>
  </si>
  <si>
    <t>Wildfire Risk
(D)</t>
  </si>
  <si>
    <t>PSPS Risk
(E)</t>
  </si>
  <si>
    <t>EPSS Risk
(F)</t>
  </si>
  <si>
    <t>Outage Risk
(G)</t>
  </si>
  <si>
    <t>Mitigation Effectiveness
(H)</t>
  </si>
  <si>
    <t>Post Mitigation Wildfire Risk
(I)</t>
  </si>
  <si>
    <t>Post Mitigation PSPS Risk
(J)</t>
  </si>
  <si>
    <t>Post Mitigation EPSS Risk
(K)</t>
  </si>
  <si>
    <t>Year Risk Reduction Can be Claimed
(M)</t>
  </si>
  <si>
    <t>D1</t>
  </si>
  <si>
    <t>E1</t>
  </si>
  <si>
    <t>F1</t>
  </si>
  <si>
    <t>G1 = E1 + F1</t>
  </si>
  <si>
    <t>H1</t>
  </si>
  <si>
    <t>I1</t>
  </si>
  <si>
    <t>J1</t>
  </si>
  <si>
    <t>K1</t>
  </si>
  <si>
    <t>D2</t>
  </si>
  <si>
    <t>E2</t>
  </si>
  <si>
    <t>F2</t>
  </si>
  <si>
    <t>G2 = E2 + F2</t>
  </si>
  <si>
    <t>H2</t>
  </si>
  <si>
    <t>I2</t>
  </si>
  <si>
    <t>J2</t>
  </si>
  <si>
    <t>K2</t>
  </si>
  <si>
    <t>D3</t>
  </si>
  <si>
    <t>E3</t>
  </si>
  <si>
    <t>F3</t>
  </si>
  <si>
    <t>G3 = E3 + F3</t>
  </si>
  <si>
    <t>H3</t>
  </si>
  <si>
    <t>I3</t>
  </si>
  <si>
    <t>J3</t>
  </si>
  <si>
    <t>K3</t>
  </si>
  <si>
    <t>D4</t>
  </si>
  <si>
    <t>E4</t>
  </si>
  <si>
    <t>F4</t>
  </si>
  <si>
    <t>G4 = E4 + F4</t>
  </si>
  <si>
    <t>H4</t>
  </si>
  <si>
    <t>I4</t>
  </si>
  <si>
    <t>J4</t>
  </si>
  <si>
    <t>K4</t>
  </si>
  <si>
    <t>D5</t>
  </si>
  <si>
    <t>E5</t>
  </si>
  <si>
    <t>F5</t>
  </si>
  <si>
    <t>G5 = E5 + F5</t>
  </si>
  <si>
    <t>H5</t>
  </si>
  <si>
    <t>I5</t>
  </si>
  <si>
    <t>J5</t>
  </si>
  <si>
    <t>K5</t>
  </si>
  <si>
    <t>D6</t>
  </si>
  <si>
    <t>E6</t>
  </si>
  <si>
    <t>F6</t>
  </si>
  <si>
    <t>G6 = E6 + F6</t>
  </si>
  <si>
    <t>H6</t>
  </si>
  <si>
    <t>I6</t>
  </si>
  <si>
    <t>J6</t>
  </si>
  <si>
    <t>K6</t>
  </si>
  <si>
    <t>D7</t>
  </si>
  <si>
    <t>E7</t>
  </si>
  <si>
    <t>F7</t>
  </si>
  <si>
    <t>G7 = E7 + F7</t>
  </si>
  <si>
    <t>H7</t>
  </si>
  <si>
    <t>I7</t>
  </si>
  <si>
    <t>J7</t>
  </si>
  <si>
    <t>K7</t>
  </si>
  <si>
    <t>D8</t>
  </si>
  <si>
    <t>E8</t>
  </si>
  <si>
    <t>F8</t>
  </si>
  <si>
    <t>G8 = E8 + F8</t>
  </si>
  <si>
    <t>H8</t>
  </si>
  <si>
    <t>I8</t>
  </si>
  <si>
    <t>J8</t>
  </si>
  <si>
    <t>K8</t>
  </si>
  <si>
    <t>D9</t>
  </si>
  <si>
    <t>E9</t>
  </si>
  <si>
    <t>F9</t>
  </si>
  <si>
    <t>G9 = E9 + F9</t>
  </si>
  <si>
    <t>H9</t>
  </si>
  <si>
    <t>I9</t>
  </si>
  <si>
    <t>J9</t>
  </si>
  <si>
    <t>K9</t>
  </si>
  <si>
    <t>D10</t>
  </si>
  <si>
    <t>E10</t>
  </si>
  <si>
    <t>F10</t>
  </si>
  <si>
    <t>G10 = E10 + F10</t>
  </si>
  <si>
    <t>H10</t>
  </si>
  <si>
    <t>I10</t>
  </si>
  <si>
    <t>J10</t>
  </si>
  <si>
    <t>K10</t>
  </si>
  <si>
    <t>D11</t>
  </si>
  <si>
    <t>E11</t>
  </si>
  <si>
    <t>F11</t>
  </si>
  <si>
    <t>G11 = E11 + F11</t>
  </si>
  <si>
    <t>H11</t>
  </si>
  <si>
    <t>I11</t>
  </si>
  <si>
    <t>J11</t>
  </si>
  <si>
    <t>K11</t>
  </si>
  <si>
    <t>D12</t>
  </si>
  <si>
    <t>E12</t>
  </si>
  <si>
    <t>F12</t>
  </si>
  <si>
    <t>G12 = E12 + F12</t>
  </si>
  <si>
    <t>H12</t>
  </si>
  <si>
    <t>I12</t>
  </si>
  <si>
    <t>J12</t>
  </si>
  <si>
    <t>K12</t>
  </si>
  <si>
    <t>D13</t>
  </si>
  <si>
    <t>E13</t>
  </si>
  <si>
    <t>F13</t>
  </si>
  <si>
    <t>G13 = E13 + F13</t>
  </si>
  <si>
    <t>H13</t>
  </si>
  <si>
    <t>I13</t>
  </si>
  <si>
    <t>J13</t>
  </si>
  <si>
    <t>K13</t>
  </si>
  <si>
    <t>D14</t>
  </si>
  <si>
    <t>E14</t>
  </si>
  <si>
    <t>F14</t>
  </si>
  <si>
    <t>G14 = E14 + F14</t>
  </si>
  <si>
    <t>H14</t>
  </si>
  <si>
    <t>I14</t>
  </si>
  <si>
    <t>J14</t>
  </si>
  <si>
    <t>K14</t>
  </si>
  <si>
    <t>D15</t>
  </si>
  <si>
    <t>E15</t>
  </si>
  <si>
    <t>F15</t>
  </si>
  <si>
    <t>G15 = E15 + F15</t>
  </si>
  <si>
    <t>H15</t>
  </si>
  <si>
    <t>I15</t>
  </si>
  <si>
    <t>J15</t>
  </si>
  <si>
    <t>K15</t>
  </si>
  <si>
    <t>D16</t>
  </si>
  <si>
    <t>E16</t>
  </si>
  <si>
    <t>F16</t>
  </si>
  <si>
    <t>G16 = E16 + F16</t>
  </si>
  <si>
    <t>H16</t>
  </si>
  <si>
    <t>I16</t>
  </si>
  <si>
    <t>J16</t>
  </si>
  <si>
    <t>K16</t>
  </si>
  <si>
    <t>D17</t>
  </si>
  <si>
    <t>E17</t>
  </si>
  <si>
    <t>F17</t>
  </si>
  <si>
    <t>G17 = E17 + F17</t>
  </si>
  <si>
    <t>H17</t>
  </si>
  <si>
    <t>I17</t>
  </si>
  <si>
    <t>J17</t>
  </si>
  <si>
    <t>K17</t>
  </si>
  <si>
    <t>D18</t>
  </si>
  <si>
    <t>E18</t>
  </si>
  <si>
    <t>F18</t>
  </si>
  <si>
    <t>G18 = E18 + F18</t>
  </si>
  <si>
    <t>H18</t>
  </si>
  <si>
    <t>I18</t>
  </si>
  <si>
    <t>J18</t>
  </si>
  <si>
    <t>K18</t>
  </si>
  <si>
    <t>D19</t>
  </si>
  <si>
    <t>E19</t>
  </si>
  <si>
    <t>F19</t>
  </si>
  <si>
    <t>G19 = E19 + F19</t>
  </si>
  <si>
    <t>H19</t>
  </si>
  <si>
    <t>I19</t>
  </si>
  <si>
    <t>J19</t>
  </si>
  <si>
    <t>K19</t>
  </si>
  <si>
    <t>D20</t>
  </si>
  <si>
    <t>E20</t>
  </si>
  <si>
    <t>F20</t>
  </si>
  <si>
    <t>G20 = E20 + F20</t>
  </si>
  <si>
    <t>H20</t>
  </si>
  <si>
    <t>I20</t>
  </si>
  <si>
    <t>J20</t>
  </si>
  <si>
    <t>K20</t>
  </si>
  <si>
    <t>D21</t>
  </si>
  <si>
    <t>E21</t>
  </si>
  <si>
    <t>F21</t>
  </si>
  <si>
    <t>G21 = E21 + F21</t>
  </si>
  <si>
    <t>H21</t>
  </si>
  <si>
    <t>I21</t>
  </si>
  <si>
    <t>J21</t>
  </si>
  <si>
    <t>K21</t>
  </si>
  <si>
    <t>D22</t>
  </si>
  <si>
    <t>E22</t>
  </si>
  <si>
    <t>F22</t>
  </si>
  <si>
    <t>G22 = E22 + F22</t>
  </si>
  <si>
    <t>H22</t>
  </si>
  <si>
    <t>I22</t>
  </si>
  <si>
    <t>J22</t>
  </si>
  <si>
    <t>K22</t>
  </si>
  <si>
    <t>D23</t>
  </si>
  <si>
    <t>E23</t>
  </si>
  <si>
    <t>F23</t>
  </si>
  <si>
    <t>G23 = E23 + F23</t>
  </si>
  <si>
    <t>H23</t>
  </si>
  <si>
    <t>I23</t>
  </si>
  <si>
    <t>J23</t>
  </si>
  <si>
    <t>K23</t>
  </si>
  <si>
    <t>D24</t>
  </si>
  <si>
    <t>E24</t>
  </si>
  <si>
    <t>F24</t>
  </si>
  <si>
    <t>G24 = E24 + F24</t>
  </si>
  <si>
    <t>H24</t>
  </si>
  <si>
    <t>I24</t>
  </si>
  <si>
    <t>J24</t>
  </si>
  <si>
    <t>K24</t>
  </si>
  <si>
    <t>D25</t>
  </si>
  <si>
    <t>E25</t>
  </si>
  <si>
    <t>F25</t>
  </si>
  <si>
    <t>G25 = E25 + F25</t>
  </si>
  <si>
    <t>H25</t>
  </si>
  <si>
    <t>I25</t>
  </si>
  <si>
    <t>J25</t>
  </si>
  <si>
    <t>K25</t>
  </si>
  <si>
    <t>Estimated Project Completion / Segment Used and Useful Year</t>
  </si>
  <si>
    <t>Est. Completion / Used and Useful Year</t>
  </si>
  <si>
    <t>Used and Useful Date¹
(L)</t>
  </si>
  <si>
    <t>The evaluation begins by collecting Year 2028 / Model Year 0 valuations of the Pre-Mitigation and Residual (i.e., Post-Mitigation) Ignition Risk and Outage Program Risk of the Circuit Segment corresponding to the Confirmed Project and its mitigation activities.  Depending on the Estimated Used and Useful Year, EY, of the Confirmed Project, the Instantaneous risk for each Model Year is evaluated by multiplying either the Year 2028 / Model Year 0 Pre-Mitigation or Residual Risk by the Climate Factor for each Model Year.  Specifically, the Pre-Mitigation risk values are used in the years up to EY, and Residual risk values are used in years beyond EY.  The Cumulative risk is then evaluated for each Model Year by summing the Instantaneous risk values from Model Year 0 through the current Model Year.</t>
  </si>
  <si>
    <t>(12) (13)</t>
  </si>
  <si>
    <t xml:space="preserve">(1) Cost of Capital from CPUC D.24-10-008. https://docs.cpuc.ca.gov/PublishedDocs/Published/G000/M544/K150/544150643.PDF </t>
  </si>
  <si>
    <r>
      <rPr>
        <vertAlign val="superscript"/>
        <sz val="11"/>
        <color theme="1"/>
        <rFont val="Arial"/>
        <family val="2"/>
      </rPr>
      <t>1</t>
    </r>
    <r>
      <rPr>
        <sz val="11"/>
        <color theme="1"/>
        <rFont val="Arial"/>
        <family val="2"/>
      </rPr>
      <t xml:space="preserve"> Used and Useful Date refers to the date the last sub-project will be energized on a given Circuit Segment. Used and Useful Dates are estimates only and can vary as Projects are scoped, planned and constructed. </t>
    </r>
  </si>
  <si>
    <t>4.1 - Risk Evaluation
(Continued)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</si>
</sst>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_);\(&quot;$&quot;#,##0\)"/>
    <numFmt numFmtId="164" formatCode="&quot;$&quot;#,##0.00"/>
    <numFmt numFmtId="165" formatCode="0.0%"/>
    <numFmt numFmtId="166" formatCode="0.000"/>
  </numFmts>
  <fonts count="15" x14ac:knownFonts="1">
    <font>
      <sz val="11"/>
      <color theme="1"/>
      <name val="Aptos Narrow"/>
      <family val="2"/>
      <scheme val="minor"/>
    </font>
    <font>
      <sz val="11"/>
      <color theme="1"/>
      <name val="Aptos Narrow"/>
      <family val="2"/>
      <scheme val="minor"/>
    </font>
    <font>
      <sz val="11"/>
      <color theme="1"/>
      <name val="Calibri"/>
      <family val="2"/>
    </font>
    <font>
      <b/>
      <sz val="11"/>
      <color theme="1"/>
      <name val="Arial"/>
      <family val="2"/>
    </font>
    <font>
      <sz val="11"/>
      <color theme="1"/>
      <name val="Arial"/>
      <family val="2"/>
    </font>
    <font>
      <sz val="11"/>
      <name val="Arial"/>
      <family val="2"/>
    </font>
    <font>
      <i/>
      <sz val="11"/>
      <color theme="1"/>
      <name val="Arial"/>
      <family val="2"/>
    </font>
    <font>
      <b/>
      <sz val="11"/>
      <name val="Arial"/>
      <family val="2"/>
    </font>
    <font>
      <b/>
      <sz val="14"/>
      <name val="Arial"/>
      <family val="2"/>
    </font>
    <font>
      <u/>
      <sz val="11"/>
      <color theme="10"/>
      <name val="Aptos Narrow"/>
      <family val="2"/>
      <scheme val="minor"/>
    </font>
    <font>
      <b/>
      <sz val="11"/>
      <color theme="0"/>
      <name val="Arial"/>
      <family val="2"/>
    </font>
    <font>
      <sz val="11"/>
      <color theme="0"/>
      <name val="Arial"/>
      <family val="2"/>
    </font>
    <font>
      <i/>
      <sz val="11"/>
      <name val="Arial"/>
      <family val="2"/>
    </font>
    <font>
      <sz val="11"/>
      <name val="Arial"/>
      <family val="2"/>
    </font>
    <font>
      <vertAlign val="superscript"/>
      <sz val="11"/>
      <color theme="1"/>
      <name val="Arial"/>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1" tint="0.499984740745262"/>
        <bgColor indexed="64"/>
      </patternFill>
    </fill>
    <fill>
      <patternFill patternType="solid">
        <fgColor theme="2" tint="-9.9978637043366805E-2"/>
        <bgColor indexed="64"/>
      </patternFill>
    </fill>
  </fills>
  <borders count="18">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style="thin">
        <color theme="0" tint="-0.14999847407452621"/>
      </top>
      <bottom/>
      <diagonal/>
    </border>
    <border>
      <left/>
      <right/>
      <top/>
      <bottom style="thin">
        <color auto="1"/>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D9D9D9"/>
      </left>
      <right style="thin">
        <color rgb="FFD9D9D9"/>
      </right>
      <top style="thin">
        <color rgb="FFD9D9D9"/>
      </top>
      <bottom style="thin">
        <color rgb="FFD9D9D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bottom style="thin">
        <color rgb="FFD9D9D9"/>
      </bottom>
      <diagonal/>
    </border>
    <border>
      <left style="thin">
        <color rgb="FFD9D9D9"/>
      </left>
      <right style="thin">
        <color rgb="FFD9D9D9"/>
      </right>
      <top/>
      <bottom/>
      <diagonal/>
    </border>
    <border>
      <left style="thin">
        <color rgb="FFD9D9D9"/>
      </left>
      <right style="thin">
        <color rgb="FFD9D9D9"/>
      </right>
      <top style="thin">
        <color rgb="FFD9D9D9"/>
      </top>
      <bottom/>
      <diagonal/>
    </border>
    <border>
      <left/>
      <right/>
      <top/>
      <bottom style="medium">
        <color auto="1"/>
      </bottom>
      <diagonal/>
    </border>
    <border>
      <left/>
      <right style="thin">
        <color theme="0" tint="-0.14999847407452621"/>
      </right>
      <top style="thin">
        <color theme="0" tint="-0.14999847407452621"/>
      </top>
      <bottom style="thin">
        <color theme="0" tint="-0.14999847407452621"/>
      </bottom>
      <diagonal/>
    </border>
  </borders>
  <cellStyleXfs count="4">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cellStyleXfs>
  <cellXfs count="106">
    <xf numFmtId="0" fontId="0" fillId="0" borderId="0" xfId="0"/>
    <xf numFmtId="0" fontId="4" fillId="2" borderId="0" xfId="0" applyFont="1" applyFill="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164" fontId="4" fillId="2" borderId="0" xfId="0" applyNumberFormat="1" applyFont="1" applyFill="1" applyAlignment="1">
      <alignment horizontal="center" vertical="center"/>
    </xf>
    <xf numFmtId="0" fontId="4"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wrapText="1"/>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164" fontId="4" fillId="2" borderId="1" xfId="0" applyNumberFormat="1" applyFont="1" applyFill="1" applyBorder="1" applyAlignment="1">
      <alignment horizontal="center" vertical="center"/>
    </xf>
    <xf numFmtId="9" fontId="4" fillId="2" borderId="1" xfId="0" quotePrefix="1" applyNumberFormat="1" applyFont="1" applyFill="1" applyBorder="1" applyAlignment="1">
      <alignment horizontal="center" vertical="center"/>
    </xf>
    <xf numFmtId="14" fontId="4" fillId="2" borderId="1" xfId="0" quotePrefix="1" applyNumberFormat="1" applyFont="1" applyFill="1" applyBorder="1" applyAlignment="1">
      <alignment horizontal="center" vertical="center"/>
    </xf>
    <xf numFmtId="1" fontId="4" fillId="2" borderId="1" xfId="0" quotePrefix="1" applyNumberFormat="1" applyFont="1" applyFill="1" applyBorder="1" applyAlignment="1">
      <alignment horizontal="center" vertical="center"/>
    </xf>
    <xf numFmtId="9" fontId="4" fillId="2" borderId="1" xfId="0" applyNumberFormat="1" applyFont="1" applyFill="1" applyBorder="1" applyAlignment="1">
      <alignment horizontal="center" vertical="center"/>
    </xf>
    <xf numFmtId="0" fontId="3" fillId="2" borderId="0" xfId="0" applyFont="1" applyFill="1" applyAlignment="1">
      <alignment vertical="center"/>
    </xf>
    <xf numFmtId="0" fontId="4" fillId="0" borderId="0" xfId="2" applyFont="1" applyAlignment="1">
      <alignment horizontal="center" vertical="center"/>
    </xf>
    <xf numFmtId="0" fontId="4" fillId="0" borderId="0" xfId="2" applyFont="1" applyAlignment="1">
      <alignment horizontal="left"/>
    </xf>
    <xf numFmtId="0" fontId="3" fillId="0" borderId="3" xfId="2" applyFont="1" applyBorder="1" applyAlignment="1">
      <alignment horizontal="left"/>
    </xf>
    <xf numFmtId="0" fontId="4" fillId="0" borderId="3" xfId="2" applyFont="1" applyBorder="1" applyAlignment="1">
      <alignment horizontal="center" vertical="center"/>
    </xf>
    <xf numFmtId="0" fontId="4" fillId="0" borderId="3" xfId="2" applyFont="1" applyBorder="1" applyAlignment="1">
      <alignment horizontal="left"/>
    </xf>
    <xf numFmtId="0" fontId="4" fillId="0" borderId="0" xfId="2" applyFont="1" applyAlignment="1">
      <alignment horizontal="justify"/>
    </xf>
    <xf numFmtId="0" fontId="7" fillId="2" borderId="0" xfId="0" applyFont="1" applyFill="1" applyAlignment="1">
      <alignment vertical="center"/>
    </xf>
    <xf numFmtId="0" fontId="3" fillId="0" borderId="10" xfId="0" applyFont="1" applyBorder="1" applyAlignment="1">
      <alignment vertical="top"/>
    </xf>
    <xf numFmtId="0" fontId="4" fillId="0" borderId="10" xfId="0" applyFont="1" applyBorder="1" applyAlignment="1">
      <alignment vertical="top"/>
    </xf>
    <xf numFmtId="0" fontId="4" fillId="0" borderId="10" xfId="0" applyFont="1" applyBorder="1" applyAlignment="1">
      <alignment vertical="top" wrapText="1"/>
    </xf>
    <xf numFmtId="0" fontId="4" fillId="0" borderId="11" xfId="2" applyFont="1" applyBorder="1" applyAlignment="1">
      <alignment horizontal="center" vertical="center"/>
    </xf>
    <xf numFmtId="0" fontId="4" fillId="0" borderId="12" xfId="2" applyFont="1" applyBorder="1" applyAlignment="1">
      <alignment horizontal="center" vertical="center"/>
    </xf>
    <xf numFmtId="0" fontId="4" fillId="0" borderId="12" xfId="2" applyFont="1" applyBorder="1"/>
    <xf numFmtId="0" fontId="4" fillId="2" borderId="12" xfId="2" applyFont="1" applyFill="1" applyBorder="1" applyAlignment="1">
      <alignment horizontal="center" vertical="center"/>
    </xf>
    <xf numFmtId="0" fontId="4" fillId="0" borderId="0" xfId="2" applyFont="1" applyAlignment="1">
      <alignment horizontal="left" vertical="center"/>
    </xf>
    <xf numFmtId="0" fontId="4" fillId="2" borderId="0" xfId="0" applyFont="1" applyFill="1" applyAlignment="1">
      <alignment horizontal="left" vertical="center"/>
    </xf>
    <xf numFmtId="0" fontId="5" fillId="2" borderId="0" xfId="0" applyFont="1" applyFill="1" applyAlignment="1">
      <alignment horizontal="center" vertical="center"/>
    </xf>
    <xf numFmtId="9" fontId="5" fillId="2" borderId="1" xfId="0" applyNumberFormat="1" applyFont="1" applyFill="1" applyBorder="1" applyAlignment="1">
      <alignment horizontal="center" vertical="center"/>
    </xf>
    <xf numFmtId="164" fontId="5" fillId="2" borderId="1" xfId="0" applyNumberFormat="1" applyFont="1" applyFill="1" applyBorder="1" applyAlignment="1">
      <alignment horizontal="center" vertical="center"/>
    </xf>
    <xf numFmtId="0" fontId="7" fillId="2" borderId="1" xfId="0" applyFont="1" applyFill="1" applyBorder="1" applyAlignment="1">
      <alignment horizontal="center" wrapText="1"/>
    </xf>
    <xf numFmtId="164" fontId="5" fillId="2" borderId="0" xfId="0" applyNumberFormat="1" applyFont="1" applyFill="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10" fillId="4" borderId="0" xfId="0" applyFont="1" applyFill="1" applyAlignment="1">
      <alignment vertical="center"/>
    </xf>
    <xf numFmtId="0" fontId="11" fillId="4" borderId="0" xfId="0" applyFont="1" applyFill="1" applyAlignment="1">
      <alignment vertical="center"/>
    </xf>
    <xf numFmtId="0" fontId="7" fillId="0" borderId="0" xfId="0" applyFont="1" applyAlignment="1">
      <alignment horizontal="center" vertical="center" wrapText="1"/>
    </xf>
    <xf numFmtId="49" fontId="5" fillId="0" borderId="0" xfId="0" applyNumberFormat="1" applyFont="1" applyAlignment="1">
      <alignment horizontal="center" vertical="center" wrapText="1"/>
    </xf>
    <xf numFmtId="0" fontId="7" fillId="0" borderId="3" xfId="0" applyFont="1" applyBorder="1" applyAlignment="1">
      <alignment horizontal="right" vertical="center"/>
    </xf>
    <xf numFmtId="0" fontId="7" fillId="0" borderId="4" xfId="0" applyFont="1" applyBorder="1" applyAlignment="1">
      <alignment horizontal="center" vertical="center" wrapText="1"/>
    </xf>
    <xf numFmtId="0" fontId="7" fillId="0" borderId="0" xfId="0" applyFont="1" applyAlignment="1">
      <alignment horizontal="right" vertical="center" wrapText="1"/>
    </xf>
    <xf numFmtId="10" fontId="5" fillId="0" borderId="0" xfId="0" applyNumberFormat="1" applyFont="1" applyAlignment="1">
      <alignment vertical="center"/>
    </xf>
    <xf numFmtId="10" fontId="5" fillId="0" borderId="5" xfId="0" applyNumberFormat="1" applyFont="1" applyBorder="1" applyAlignment="1">
      <alignment vertical="center"/>
    </xf>
    <xf numFmtId="10" fontId="11" fillId="0" borderId="0" xfId="0" applyNumberFormat="1" applyFont="1" applyAlignment="1">
      <alignment vertical="center" wrapText="1"/>
    </xf>
    <xf numFmtId="10" fontId="5" fillId="0" borderId="0" xfId="0" applyNumberFormat="1" applyFont="1" applyAlignment="1">
      <alignment vertical="center" wrapText="1"/>
    </xf>
    <xf numFmtId="0" fontId="7" fillId="0" borderId="6" xfId="0" applyFont="1" applyBorder="1" applyAlignment="1">
      <alignment vertical="center"/>
    </xf>
    <xf numFmtId="10" fontId="7" fillId="0" borderId="7" xfId="0" applyNumberFormat="1" applyFont="1" applyBorder="1" applyAlignment="1">
      <alignment vertical="center"/>
    </xf>
    <xf numFmtId="10" fontId="7" fillId="0" borderId="0" xfId="0" applyNumberFormat="1" applyFont="1" applyAlignment="1">
      <alignment vertical="center" wrapText="1"/>
    </xf>
    <xf numFmtId="0" fontId="7" fillId="5" borderId="0" xfId="0" applyFont="1" applyFill="1" applyAlignment="1">
      <alignment vertical="center"/>
    </xf>
    <xf numFmtId="0" fontId="5" fillId="5" borderId="0" xfId="0" applyFont="1" applyFill="1" applyAlignment="1">
      <alignment vertical="center"/>
    </xf>
    <xf numFmtId="0" fontId="5" fillId="0" borderId="6" xfId="0" applyFont="1" applyBorder="1" applyAlignment="1">
      <alignment vertical="center"/>
    </xf>
    <xf numFmtId="10" fontId="7" fillId="0" borderId="6" xfId="0" applyNumberFormat="1" applyFont="1" applyBorder="1" applyAlignment="1">
      <alignment vertical="center"/>
    </xf>
    <xf numFmtId="0" fontId="7" fillId="0" borderId="8" xfId="0" applyFont="1" applyBorder="1" applyAlignment="1">
      <alignment horizontal="right" vertical="center"/>
    </xf>
    <xf numFmtId="0" fontId="7" fillId="0" borderId="9" xfId="0" applyFont="1" applyBorder="1" applyAlignment="1">
      <alignment horizontal="center" vertical="center" wrapText="1"/>
    </xf>
    <xf numFmtId="0" fontId="7" fillId="3" borderId="6" xfId="0" applyFont="1" applyFill="1" applyBorder="1" applyAlignment="1">
      <alignment vertical="center"/>
    </xf>
    <xf numFmtId="10" fontId="7" fillId="3" borderId="6" xfId="0" applyNumberFormat="1" applyFont="1" applyFill="1" applyBorder="1" applyAlignment="1">
      <alignment vertical="center"/>
    </xf>
    <xf numFmtId="0" fontId="5" fillId="4" borderId="0" xfId="0" applyFont="1" applyFill="1" applyAlignment="1">
      <alignment vertical="center"/>
    </xf>
    <xf numFmtId="0" fontId="7" fillId="3" borderId="0" xfId="0" applyFont="1" applyFill="1" applyAlignment="1">
      <alignment vertical="center"/>
    </xf>
    <xf numFmtId="10" fontId="7" fillId="3" borderId="0" xfId="0" applyNumberFormat="1" applyFont="1" applyFill="1" applyAlignment="1">
      <alignment vertical="center"/>
    </xf>
    <xf numFmtId="10" fontId="9" fillId="0" borderId="0" xfId="3" applyNumberFormat="1" applyAlignment="1">
      <alignment vertical="center" wrapText="1"/>
    </xf>
    <xf numFmtId="165" fontId="7" fillId="0" borderId="6" xfId="1" applyNumberFormat="1" applyFont="1" applyBorder="1" applyAlignment="1">
      <alignment vertical="center"/>
    </xf>
    <xf numFmtId="165" fontId="7" fillId="0" borderId="0" xfId="1" applyNumberFormat="1" applyFont="1" applyAlignment="1">
      <alignment vertical="center" wrapText="1"/>
    </xf>
    <xf numFmtId="165" fontId="7" fillId="0" borderId="0" xfId="1" applyNumberFormat="1" applyFont="1" applyFill="1" applyBorder="1" applyAlignment="1">
      <alignment vertical="center" wrapText="1"/>
    </xf>
    <xf numFmtId="0" fontId="5" fillId="0" borderId="0" xfId="0" applyFont="1" applyAlignment="1">
      <alignment horizontal="center" vertical="center" wrapText="1"/>
    </xf>
    <xf numFmtId="5" fontId="5" fillId="0" borderId="0" xfId="0" applyNumberFormat="1" applyFont="1" applyAlignment="1">
      <alignment vertical="center"/>
    </xf>
    <xf numFmtId="5" fontId="5" fillId="0" borderId="0" xfId="0" applyNumberFormat="1" applyFont="1" applyAlignment="1">
      <alignment vertical="center" wrapText="1"/>
    </xf>
    <xf numFmtId="165" fontId="5" fillId="0" borderId="0" xfId="1" applyNumberFormat="1" applyFont="1" applyFill="1" applyBorder="1" applyAlignment="1">
      <alignment vertical="center" wrapText="1"/>
    </xf>
    <xf numFmtId="0" fontId="7" fillId="0" borderId="0" xfId="0" applyFont="1" applyAlignment="1">
      <alignment vertical="center"/>
    </xf>
    <xf numFmtId="0" fontId="13" fillId="0" borderId="0" xfId="0" applyFont="1" applyAlignment="1">
      <alignment vertical="center"/>
    </xf>
    <xf numFmtId="0" fontId="13" fillId="0" borderId="0" xfId="0" applyFont="1" applyAlignment="1">
      <alignment vertical="center" wrapText="1"/>
    </xf>
    <xf numFmtId="10" fontId="7" fillId="0" borderId="6" xfId="1" applyNumberFormat="1" applyFont="1" applyBorder="1" applyAlignment="1">
      <alignment vertical="center"/>
    </xf>
    <xf numFmtId="0" fontId="3" fillId="0" borderId="16" xfId="2" applyFont="1" applyBorder="1" applyAlignment="1">
      <alignment horizontal="left"/>
    </xf>
    <xf numFmtId="0" fontId="4" fillId="0" borderId="16" xfId="2" applyFont="1" applyBorder="1" applyAlignment="1">
      <alignment horizontal="left"/>
    </xf>
    <xf numFmtId="166" fontId="4" fillId="0" borderId="11" xfId="2" applyNumberFormat="1" applyFont="1" applyBorder="1" applyAlignment="1">
      <alignment horizontal="center" vertical="center"/>
    </xf>
    <xf numFmtId="164" fontId="4" fillId="0" borderId="11" xfId="2" applyNumberFormat="1" applyFont="1" applyBorder="1" applyAlignment="1">
      <alignment horizontal="center" vertical="center"/>
    </xf>
    <xf numFmtId="164" fontId="4" fillId="0" borderId="12" xfId="2" applyNumberFormat="1" applyFont="1" applyBorder="1" applyAlignment="1">
      <alignment horizontal="center" vertical="center"/>
    </xf>
    <xf numFmtId="164" fontId="4" fillId="2" borderId="1" xfId="0" quotePrefix="1" applyNumberFormat="1" applyFont="1" applyFill="1" applyBorder="1" applyAlignment="1">
      <alignment horizontal="center" vertical="center"/>
    </xf>
    <xf numFmtId="0" fontId="4" fillId="2" borderId="17" xfId="0" applyFont="1" applyFill="1" applyBorder="1" applyAlignment="1">
      <alignment vertical="center"/>
    </xf>
    <xf numFmtId="164" fontId="4" fillId="2" borderId="1" xfId="0" applyNumberFormat="1" applyFont="1" applyFill="1" applyBorder="1" applyAlignment="1">
      <alignment horizontal="left" vertical="center"/>
    </xf>
    <xf numFmtId="165" fontId="7" fillId="3" borderId="0" xfId="1" applyNumberFormat="1" applyFont="1" applyFill="1" applyBorder="1" applyAlignment="1">
      <alignment vertical="center"/>
    </xf>
    <xf numFmtId="0" fontId="3" fillId="2" borderId="0" xfId="0" applyFont="1" applyFill="1" applyAlignment="1">
      <alignment horizontal="center" vertical="center"/>
    </xf>
    <xf numFmtId="0" fontId="3" fillId="2" borderId="0" xfId="0" applyFont="1" applyFill="1" applyAlignment="1">
      <alignment horizontal="center" vertical="center" wrapText="1"/>
    </xf>
    <xf numFmtId="0" fontId="3" fillId="2" borderId="15" xfId="2" applyFont="1" applyFill="1" applyBorder="1" applyAlignment="1">
      <alignment horizontal="center" vertical="center" wrapText="1"/>
    </xf>
    <xf numFmtId="0" fontId="3" fillId="2" borderId="14" xfId="2" applyFont="1" applyFill="1" applyBorder="1" applyAlignment="1">
      <alignment horizontal="center" vertical="center" wrapText="1"/>
    </xf>
    <xf numFmtId="0" fontId="3" fillId="2" borderId="13" xfId="2" applyFont="1" applyFill="1" applyBorder="1" applyAlignment="1">
      <alignment horizontal="center" vertical="center" wrapText="1"/>
    </xf>
    <xf numFmtId="0" fontId="3" fillId="0" borderId="15" xfId="2" applyFont="1" applyBorder="1" applyAlignment="1">
      <alignment horizontal="center" vertical="center" wrapText="1"/>
    </xf>
    <xf numFmtId="0" fontId="3" fillId="0" borderId="14" xfId="2" applyFont="1" applyBorder="1" applyAlignment="1">
      <alignment horizontal="center" vertical="center" wrapText="1"/>
    </xf>
    <xf numFmtId="0" fontId="3" fillId="0" borderId="13" xfId="2" applyFont="1" applyBorder="1" applyAlignment="1">
      <alignment horizontal="center" vertical="center" wrapText="1"/>
    </xf>
    <xf numFmtId="0" fontId="6" fillId="0" borderId="6" xfId="2" applyFont="1" applyBorder="1" applyAlignment="1">
      <alignment horizontal="left" vertical="center" wrapText="1"/>
    </xf>
    <xf numFmtId="0" fontId="6" fillId="0" borderId="0" xfId="2" applyFont="1" applyAlignment="1">
      <alignment horizontal="left" vertical="center" wrapText="1"/>
    </xf>
    <xf numFmtId="0" fontId="4" fillId="0" borderId="0" xfId="2" applyFont="1" applyAlignment="1">
      <alignment horizontal="justify" vertical="top" wrapText="1"/>
    </xf>
    <xf numFmtId="0" fontId="6" fillId="0" borderId="0" xfId="2" applyFont="1" applyAlignment="1">
      <alignment horizontal="justify" vertical="top" wrapText="1"/>
    </xf>
    <xf numFmtId="0" fontId="4" fillId="2" borderId="2" xfId="0" applyFont="1" applyFill="1" applyBorder="1" applyAlignment="1">
      <alignment horizontal="left" vertical="top" wrapText="1"/>
    </xf>
    <xf numFmtId="49" fontId="13" fillId="0" borderId="0" xfId="0" applyNumberFormat="1" applyFont="1" applyAlignment="1">
      <alignment horizontal="left" vertical="center" wrapText="1"/>
    </xf>
    <xf numFmtId="49" fontId="13" fillId="0" borderId="0" xfId="0" applyNumberFormat="1" applyFont="1" applyAlignment="1">
      <alignment horizontal="left" vertical="center"/>
    </xf>
    <xf numFmtId="0" fontId="7" fillId="5" borderId="0" xfId="0" applyFont="1" applyFill="1" applyAlignment="1">
      <alignment horizontal="left" vertical="center" wrapText="1"/>
    </xf>
    <xf numFmtId="0" fontId="7" fillId="2" borderId="0" xfId="0" applyFont="1" applyFill="1" applyAlignment="1">
      <alignment horizontal="center" vertical="center"/>
    </xf>
    <xf numFmtId="0" fontId="8" fillId="0" borderId="0" xfId="0" applyFont="1" applyAlignment="1">
      <alignment horizontal="left" vertical="center" wrapText="1"/>
    </xf>
    <xf numFmtId="0" fontId="7" fillId="0" borderId="6" xfId="0" applyFont="1" applyBorder="1" applyAlignment="1">
      <alignment horizontal="left" vertical="center" wrapText="1"/>
    </xf>
    <xf numFmtId="0" fontId="7" fillId="3" borderId="0" xfId="0" applyFont="1" applyFill="1" applyAlignment="1">
      <alignment horizontal="left" vertical="center" wrapText="1"/>
    </xf>
    <xf numFmtId="49" fontId="5" fillId="0" borderId="0" xfId="0" applyNumberFormat="1" applyFont="1" applyAlignment="1">
      <alignment horizontal="left" vertical="center"/>
    </xf>
  </cellXfs>
  <cellStyles count="4">
    <cellStyle name="Hyperlink" xfId="3" builtinId="8"/>
    <cellStyle name="Normal" xfId="0" builtinId="0"/>
    <cellStyle name="Normal 2" xfId="2" xr:uid="{D9DD0ECB-F4C4-4B7B-B59E-CC7E1D307F4A}"/>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5" Type="http://schemas.openxmlformats.org/officeDocument/2006/relationships/customXml" Target="../customXml/item4.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c3storage.cbo.gov\UserFolders\Shared\CBOLT\CBOLT%20Update%20and%20Update%20Archives\Data%20Request\Request%202019\BAD\January%20baseline\Jan19Major%20Budget%20Components_P544%20_ToLTAU.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c3storage.cbo.gov\UserFolders\Projections\Amber\Historical%20Budget%20Data\January%202012\Historicaltables2012%20with%20MAD%20Dat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ceholders"/>
      <sheetName val="Data"/>
      <sheetName val="Nominal Baseline"/>
      <sheetName val="%ofGDP Baseline"/>
      <sheetName val="Nominal Adj for timing"/>
      <sheetName val="%ofGDP Adj for timing"/>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 val="For Distribution-Nominal"/>
      <sheetName val="For Distribution-%ofGDP"/>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F60DE-036A-49B4-97CC-C1488422DE84}">
  <sheetPr>
    <pageSetUpPr fitToPage="1"/>
  </sheetPr>
  <dimension ref="A1:C11"/>
  <sheetViews>
    <sheetView showGridLines="0" tabSelected="1" view="pageLayout" zoomScaleNormal="100" workbookViewId="0">
      <selection sqref="A1:C1"/>
    </sheetView>
  </sheetViews>
  <sheetFormatPr defaultColWidth="9.1796875" defaultRowHeight="14" x14ac:dyDescent="0.35"/>
  <cols>
    <col min="1" max="1" width="3.26953125" style="2" customWidth="1"/>
    <col min="2" max="2" width="21.81640625" style="2" customWidth="1"/>
    <col min="3" max="3" width="125.453125" style="2" customWidth="1"/>
    <col min="4" max="16384" width="9.1796875" style="2"/>
  </cols>
  <sheetData>
    <row r="1" spans="1:3" s="1" customFormat="1" x14ac:dyDescent="0.35">
      <c r="A1" s="85" t="s">
        <v>0</v>
      </c>
      <c r="B1" s="85"/>
      <c r="C1" s="85"/>
    </row>
    <row r="2" spans="1:3" s="1" customFormat="1" x14ac:dyDescent="0.35">
      <c r="A2" s="85" t="s">
        <v>1</v>
      </c>
      <c r="B2" s="85"/>
      <c r="C2" s="85"/>
    </row>
    <row r="3" spans="1:3" s="1" customFormat="1" x14ac:dyDescent="0.35">
      <c r="A3" s="85" t="s">
        <v>2</v>
      </c>
      <c r="B3" s="85"/>
      <c r="C3" s="85"/>
    </row>
    <row r="4" spans="1:3" s="1" customFormat="1" x14ac:dyDescent="0.35">
      <c r="A4" s="85" t="s">
        <v>170</v>
      </c>
      <c r="B4" s="85"/>
      <c r="C4" s="85"/>
    </row>
    <row r="5" spans="1:3" x14ac:dyDescent="0.35">
      <c r="A5" s="85" t="s">
        <v>3</v>
      </c>
      <c r="B5" s="85"/>
      <c r="C5" s="85"/>
    </row>
    <row r="7" spans="1:3" x14ac:dyDescent="0.35">
      <c r="B7" s="23" t="s">
        <v>4</v>
      </c>
      <c r="C7" s="23" t="s">
        <v>5</v>
      </c>
    </row>
    <row r="8" spans="1:3" ht="70" x14ac:dyDescent="0.35">
      <c r="B8" s="24" t="s">
        <v>6</v>
      </c>
      <c r="C8" s="25" t="s">
        <v>7</v>
      </c>
    </row>
    <row r="9" spans="1:3" ht="84" x14ac:dyDescent="0.35">
      <c r="B9" s="24" t="s">
        <v>8</v>
      </c>
      <c r="C9" s="25" t="s">
        <v>9</v>
      </c>
    </row>
    <row r="10" spans="1:3" ht="56" x14ac:dyDescent="0.35">
      <c r="B10" s="24" t="s">
        <v>10</v>
      </c>
      <c r="C10" s="25" t="s">
        <v>11</v>
      </c>
    </row>
    <row r="11" spans="1:3" x14ac:dyDescent="0.35">
      <c r="C11" s="3"/>
    </row>
  </sheetData>
  <mergeCells count="5">
    <mergeCell ref="A1:C1"/>
    <mergeCell ref="A2:C2"/>
    <mergeCell ref="A3:C3"/>
    <mergeCell ref="A4:C4"/>
    <mergeCell ref="A5:C5"/>
  </mergeCells>
  <printOptions horizontalCentered="1"/>
  <pageMargins left="0.7" right="0.7" top="0.75" bottom="0.75" header="0.3" footer="0.3"/>
  <pageSetup scale="7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78B2C-A51B-4B36-96FC-ADA709EA515E}">
  <dimension ref="B1:CD78"/>
  <sheetViews>
    <sheetView showGridLines="0" view="pageBreakPreview" topLeftCell="A19" zoomScale="80" zoomScaleNormal="80" zoomScaleSheetLayoutView="80" workbookViewId="0">
      <selection activeCell="A5" sqref="A5"/>
    </sheetView>
  </sheetViews>
  <sheetFormatPr defaultColWidth="9.1796875" defaultRowHeight="14" x14ac:dyDescent="0.35"/>
  <cols>
    <col min="1" max="1" width="2.81640625" style="16" customWidth="1"/>
    <col min="2" max="2" width="57.1796875" style="16" customWidth="1"/>
    <col min="3" max="3" width="9.1796875" style="16"/>
    <col min="4" max="4" width="39.81640625" style="16" customWidth="1"/>
    <col min="5" max="5" width="37.453125" style="16" customWidth="1"/>
    <col min="6" max="6" width="9.1796875" style="16"/>
    <col min="7" max="7" width="16.453125" style="16" customWidth="1"/>
    <col min="8" max="8" width="11.81640625" style="16" bestFit="1" customWidth="1"/>
    <col min="9" max="9" width="15.81640625" style="16" bestFit="1" customWidth="1"/>
    <col min="10" max="10" width="19.81640625" style="16" bestFit="1" customWidth="1"/>
    <col min="11" max="11" width="45.54296875" style="16" bestFit="1" customWidth="1"/>
    <col min="12" max="12" width="25.1796875" style="16" customWidth="1"/>
    <col min="13" max="13" width="37.1796875" style="16" bestFit="1" customWidth="1"/>
    <col min="14" max="14" width="48.26953125" style="16" bestFit="1" customWidth="1"/>
    <col min="15" max="15" width="28.54296875" style="16" customWidth="1"/>
    <col min="16" max="16" width="31.453125" style="16" bestFit="1" customWidth="1"/>
    <col min="17" max="17" width="48.26953125" style="16" bestFit="1" customWidth="1"/>
    <col min="18" max="18" width="22.453125" style="16" bestFit="1" customWidth="1"/>
    <col min="19" max="19" width="31.453125" style="16" bestFit="1" customWidth="1"/>
    <col min="20" max="20" width="48.54296875" style="16" bestFit="1" customWidth="1"/>
    <col min="21" max="21" width="23" style="16" bestFit="1" customWidth="1"/>
    <col min="22" max="22" width="31.81640625" style="16" bestFit="1" customWidth="1"/>
    <col min="23" max="23" width="9.1796875" style="16"/>
    <col min="24" max="24" width="38.26953125" style="16" customWidth="1"/>
    <col min="25" max="25" width="39.7265625" style="16" customWidth="1"/>
    <col min="26" max="26" width="9.1796875" style="16"/>
    <col min="27" max="29" width="14.81640625" style="16" customWidth="1"/>
    <col min="30" max="30" width="19.453125" style="16" customWidth="1"/>
    <col min="31" max="31" width="42.26953125" style="16" customWidth="1"/>
    <col min="32" max="32" width="25.1796875" style="16" customWidth="1"/>
    <col min="33" max="33" width="28.7265625" style="16" customWidth="1"/>
    <col min="34" max="34" width="48.54296875" style="16" customWidth="1"/>
    <col min="35" max="35" width="23.54296875" style="16" customWidth="1"/>
    <col min="36" max="36" width="34" style="16" customWidth="1"/>
    <col min="37" max="37" width="46.81640625" style="16" customWidth="1"/>
    <col min="38" max="38" width="21.1796875" style="16" bestFit="1" customWidth="1"/>
    <col min="39" max="39" width="38.1796875" style="16" customWidth="1"/>
    <col min="40" max="40" width="56.81640625" style="16" customWidth="1"/>
    <col min="41" max="41" width="28.54296875" style="16" customWidth="1"/>
    <col min="42" max="42" width="35.81640625" style="16" customWidth="1"/>
    <col min="43" max="43" width="9.1796875" style="16"/>
    <col min="44" max="44" width="38.26953125" style="16" customWidth="1"/>
    <col min="45" max="45" width="39.7265625" style="16" customWidth="1"/>
    <col min="46" max="46" width="9.1796875" style="16"/>
    <col min="47" max="49" width="14.81640625" style="16" customWidth="1"/>
    <col min="50" max="50" width="19.453125" style="16" customWidth="1"/>
    <col min="51" max="51" width="42.26953125" style="16" customWidth="1"/>
    <col min="52" max="52" width="25.1796875" style="16" customWidth="1"/>
    <col min="53" max="53" width="28.7265625" style="16" customWidth="1"/>
    <col min="54" max="54" width="48.54296875" style="16" customWidth="1"/>
    <col min="55" max="55" width="23.54296875" style="16" customWidth="1"/>
    <col min="56" max="56" width="34" style="16" customWidth="1"/>
    <col min="57" max="57" width="46.81640625" style="16" customWidth="1"/>
    <col min="58" max="58" width="21.1796875" style="16" bestFit="1" customWidth="1"/>
    <col min="59" max="59" width="38.1796875" style="16" customWidth="1"/>
    <col min="60" max="60" width="56.81640625" style="16" customWidth="1"/>
    <col min="61" max="61" width="28.54296875" style="16" customWidth="1"/>
    <col min="62" max="62" width="35.81640625" style="16" customWidth="1"/>
    <col min="63" max="63" width="9.1796875" style="16"/>
    <col min="64" max="64" width="38.26953125" style="16" customWidth="1"/>
    <col min="65" max="65" width="39.7265625" style="16" customWidth="1"/>
    <col min="66" max="66" width="9.1796875" style="16"/>
    <col min="67" max="69" width="14.81640625" style="16" customWidth="1"/>
    <col min="70" max="70" width="19.453125" style="16" customWidth="1"/>
    <col min="71" max="71" width="42.26953125" style="16" customWidth="1"/>
    <col min="72" max="72" width="25.1796875" style="16" customWidth="1"/>
    <col min="73" max="73" width="28.7265625" style="16" customWidth="1"/>
    <col min="74" max="74" width="48.54296875" style="16" customWidth="1"/>
    <col min="75" max="75" width="23.54296875" style="16" customWidth="1"/>
    <col min="76" max="76" width="34" style="16" customWidth="1"/>
    <col min="77" max="77" width="46.81640625" style="16" customWidth="1"/>
    <col min="78" max="78" width="21.1796875" style="16" bestFit="1" customWidth="1"/>
    <col min="79" max="79" width="38.1796875" style="16" customWidth="1"/>
    <col min="80" max="80" width="56.81640625" style="16" customWidth="1"/>
    <col min="81" max="81" width="28.54296875" style="16" customWidth="1"/>
    <col min="82" max="82" width="35.81640625" style="16" customWidth="1"/>
    <col min="83" max="16384" width="9.1796875" style="16"/>
  </cols>
  <sheetData>
    <row r="1" spans="2:82" s="31" customFormat="1" x14ac:dyDescent="0.35">
      <c r="B1" s="85" t="s">
        <v>0</v>
      </c>
      <c r="C1" s="85"/>
      <c r="D1" s="85"/>
      <c r="E1" s="85"/>
      <c r="F1" s="15"/>
      <c r="G1" s="85"/>
      <c r="H1" s="85"/>
      <c r="I1" s="85"/>
      <c r="J1" s="85"/>
      <c r="K1" s="15"/>
      <c r="L1" s="15"/>
      <c r="M1" s="15"/>
      <c r="N1" s="85" t="s">
        <v>0</v>
      </c>
      <c r="O1" s="85"/>
      <c r="P1" s="85"/>
      <c r="Q1" s="85"/>
      <c r="R1" s="15"/>
      <c r="S1" s="15"/>
      <c r="T1" s="15"/>
      <c r="U1" s="15"/>
      <c r="V1" s="15"/>
      <c r="AE1" s="85" t="s">
        <v>0</v>
      </c>
      <c r="AF1" s="85"/>
      <c r="AG1" s="85"/>
      <c r="AH1" s="85"/>
      <c r="AZ1" s="85" t="s">
        <v>0</v>
      </c>
      <c r="BA1" s="85"/>
      <c r="BB1" s="85"/>
      <c r="BC1" s="85"/>
      <c r="BS1" s="85" t="s">
        <v>0</v>
      </c>
      <c r="BT1" s="85"/>
      <c r="BU1" s="85"/>
      <c r="BV1" s="85"/>
    </row>
    <row r="2" spans="2:82" s="31" customFormat="1" x14ac:dyDescent="0.35">
      <c r="B2" s="85" t="s">
        <v>1</v>
      </c>
      <c r="C2" s="85"/>
      <c r="D2" s="85"/>
      <c r="E2" s="85"/>
      <c r="F2" s="15"/>
      <c r="G2" s="85"/>
      <c r="H2" s="85"/>
      <c r="I2" s="85"/>
      <c r="J2" s="85"/>
      <c r="K2" s="15"/>
      <c r="L2" s="15"/>
      <c r="M2" s="15"/>
      <c r="N2" s="85" t="s">
        <v>1</v>
      </c>
      <c r="O2" s="85"/>
      <c r="P2" s="85"/>
      <c r="Q2" s="85"/>
      <c r="R2" s="15"/>
      <c r="S2" s="15"/>
      <c r="T2" s="15"/>
      <c r="U2" s="15"/>
      <c r="V2" s="15"/>
      <c r="AE2" s="85" t="s">
        <v>1</v>
      </c>
      <c r="AF2" s="85"/>
      <c r="AG2" s="85"/>
      <c r="AH2" s="85"/>
      <c r="AZ2" s="85" t="s">
        <v>1</v>
      </c>
      <c r="BA2" s="85"/>
      <c r="BB2" s="85"/>
      <c r="BC2" s="85"/>
      <c r="BS2" s="85" t="s">
        <v>1</v>
      </c>
      <c r="BT2" s="85"/>
      <c r="BU2" s="85"/>
      <c r="BV2" s="85"/>
    </row>
    <row r="3" spans="2:82" s="31" customFormat="1" x14ac:dyDescent="0.35">
      <c r="B3" s="85" t="s">
        <v>2</v>
      </c>
      <c r="C3" s="85"/>
      <c r="D3" s="85"/>
      <c r="E3" s="85"/>
      <c r="F3" s="15"/>
      <c r="G3" s="85"/>
      <c r="H3" s="85"/>
      <c r="I3" s="85"/>
      <c r="J3" s="85"/>
      <c r="K3" s="15"/>
      <c r="L3" s="15"/>
      <c r="M3" s="15"/>
      <c r="N3" s="85" t="s">
        <v>2</v>
      </c>
      <c r="O3" s="85"/>
      <c r="P3" s="85"/>
      <c r="Q3" s="85"/>
      <c r="R3" s="15"/>
      <c r="S3" s="15"/>
      <c r="T3" s="15"/>
      <c r="U3" s="15"/>
      <c r="V3" s="15"/>
      <c r="AE3" s="85" t="s">
        <v>2</v>
      </c>
      <c r="AF3" s="85"/>
      <c r="AG3" s="85"/>
      <c r="AH3" s="85"/>
      <c r="AZ3" s="85" t="s">
        <v>2</v>
      </c>
      <c r="BA3" s="85"/>
      <c r="BB3" s="85"/>
      <c r="BC3" s="85"/>
      <c r="BS3" s="85" t="s">
        <v>2</v>
      </c>
      <c r="BT3" s="85"/>
      <c r="BU3" s="85"/>
      <c r="BV3" s="85"/>
    </row>
    <row r="4" spans="2:82" s="31" customFormat="1" x14ac:dyDescent="0.35">
      <c r="B4" s="85" t="s">
        <v>170</v>
      </c>
      <c r="C4" s="85"/>
      <c r="D4" s="85"/>
      <c r="E4" s="85"/>
      <c r="F4" s="15"/>
      <c r="G4" s="85"/>
      <c r="H4" s="85"/>
      <c r="I4" s="85"/>
      <c r="J4" s="85"/>
      <c r="K4" s="15"/>
      <c r="L4" s="15"/>
      <c r="M4" s="15"/>
      <c r="N4" s="85" t="s">
        <v>170</v>
      </c>
      <c r="O4" s="85"/>
      <c r="P4" s="85"/>
      <c r="Q4" s="85"/>
      <c r="R4" s="15"/>
      <c r="S4" s="15"/>
      <c r="T4" s="15"/>
      <c r="U4" s="15"/>
      <c r="V4" s="15"/>
      <c r="AE4" s="85" t="s">
        <v>170</v>
      </c>
      <c r="AF4" s="85"/>
      <c r="AG4" s="85"/>
      <c r="AH4" s="85"/>
      <c r="AZ4" s="85" t="s">
        <v>170</v>
      </c>
      <c r="BA4" s="85"/>
      <c r="BB4" s="85"/>
      <c r="BC4" s="85"/>
      <c r="BS4" s="85" t="s">
        <v>170</v>
      </c>
      <c r="BT4" s="85"/>
      <c r="BU4" s="85"/>
      <c r="BV4" s="85"/>
    </row>
    <row r="5" spans="2:82" s="30" customFormat="1" ht="30" customHeight="1" x14ac:dyDescent="0.35">
      <c r="B5" s="85" t="s">
        <v>6</v>
      </c>
      <c r="C5" s="85"/>
      <c r="D5" s="85"/>
      <c r="E5" s="85"/>
      <c r="F5" s="15"/>
      <c r="G5" s="85"/>
      <c r="H5" s="85"/>
      <c r="I5" s="85"/>
      <c r="J5" s="85"/>
      <c r="K5" s="15"/>
      <c r="L5" s="15"/>
      <c r="M5" s="15"/>
      <c r="N5" s="86" t="s">
        <v>398</v>
      </c>
      <c r="O5" s="85"/>
      <c r="P5" s="85"/>
      <c r="Q5" s="85"/>
      <c r="R5" s="15"/>
      <c r="S5" s="15"/>
      <c r="T5" s="15"/>
      <c r="U5" s="15"/>
      <c r="V5" s="15"/>
      <c r="AE5" s="86" t="s">
        <v>398</v>
      </c>
      <c r="AF5" s="85"/>
      <c r="AG5" s="85"/>
      <c r="AH5" s="85"/>
      <c r="AZ5" s="86" t="s">
        <v>398</v>
      </c>
      <c r="BA5" s="85"/>
      <c r="BB5" s="85"/>
      <c r="BC5" s="85"/>
      <c r="BS5" s="86" t="s">
        <v>398</v>
      </c>
      <c r="BT5" s="85"/>
      <c r="BU5" s="85"/>
      <c r="BV5" s="85"/>
    </row>
    <row r="6" spans="2:82" s="17" customFormat="1" x14ac:dyDescent="0.3">
      <c r="E6" s="16"/>
    </row>
    <row r="7" spans="2:82" s="17" customFormat="1" x14ac:dyDescent="0.3">
      <c r="B7" s="18" t="s">
        <v>12</v>
      </c>
      <c r="D7" s="18" t="s">
        <v>391</v>
      </c>
      <c r="E7" s="19"/>
      <c r="G7" s="18" t="s">
        <v>13</v>
      </c>
      <c r="H7" s="20"/>
      <c r="I7" s="20"/>
      <c r="J7" s="20"/>
      <c r="K7" s="20"/>
      <c r="L7" s="20"/>
      <c r="M7" s="18"/>
      <c r="N7" s="20"/>
      <c r="O7" s="20"/>
      <c r="P7" s="20"/>
      <c r="Q7" s="20"/>
      <c r="R7" s="20"/>
      <c r="S7" s="20"/>
      <c r="T7" s="20"/>
      <c r="U7" s="20"/>
      <c r="V7" s="20"/>
      <c r="X7" s="18" t="s">
        <v>171</v>
      </c>
      <c r="Y7" s="20"/>
      <c r="Z7" s="20"/>
      <c r="AA7" s="20"/>
      <c r="AB7" s="20"/>
      <c r="AC7" s="20"/>
      <c r="AD7" s="20"/>
      <c r="AE7" s="20"/>
      <c r="AF7" s="20"/>
      <c r="AG7" s="20"/>
      <c r="AH7" s="20"/>
      <c r="AI7" s="20"/>
      <c r="AJ7" s="20"/>
      <c r="AK7" s="20"/>
      <c r="AL7" s="20"/>
      <c r="AM7" s="20"/>
      <c r="AN7" s="20"/>
      <c r="AO7" s="20"/>
      <c r="AP7" s="20"/>
      <c r="AR7" s="18" t="s">
        <v>172</v>
      </c>
      <c r="AS7" s="20"/>
      <c r="AT7" s="20"/>
      <c r="AU7" s="20"/>
      <c r="AV7" s="20"/>
      <c r="AW7" s="20"/>
      <c r="AX7" s="20"/>
      <c r="AY7" s="20"/>
      <c r="AZ7" s="20"/>
      <c r="BA7" s="20"/>
      <c r="BB7" s="20"/>
      <c r="BC7" s="20"/>
      <c r="BD7" s="20"/>
      <c r="BE7" s="20"/>
      <c r="BF7" s="20"/>
      <c r="BG7" s="20"/>
      <c r="BH7" s="20"/>
      <c r="BI7" s="20"/>
      <c r="BJ7" s="20"/>
      <c r="BL7" s="18" t="s">
        <v>173</v>
      </c>
      <c r="BM7" s="20"/>
      <c r="BN7" s="20"/>
      <c r="BO7" s="20"/>
      <c r="BP7" s="20"/>
      <c r="BQ7" s="20"/>
      <c r="BR7" s="20"/>
      <c r="BS7" s="20"/>
      <c r="BT7" s="20"/>
      <c r="BU7" s="20"/>
      <c r="BV7" s="20"/>
      <c r="BW7" s="20"/>
      <c r="BX7" s="20"/>
      <c r="BY7" s="20"/>
      <c r="BZ7" s="20"/>
      <c r="CA7" s="20"/>
      <c r="CB7" s="20"/>
      <c r="CC7" s="20"/>
      <c r="CD7" s="20"/>
    </row>
    <row r="8" spans="2:82" s="17" customFormat="1" x14ac:dyDescent="0.3">
      <c r="D8" s="16"/>
      <c r="E8" s="16"/>
    </row>
    <row r="9" spans="2:82" s="17" customFormat="1" ht="22" customHeight="1" thickBot="1" x14ac:dyDescent="0.35">
      <c r="B9" s="21" t="s">
        <v>14</v>
      </c>
      <c r="D9" s="28" t="s">
        <v>392</v>
      </c>
      <c r="E9" s="27" t="s">
        <v>15</v>
      </c>
      <c r="G9" s="90" t="s">
        <v>16</v>
      </c>
      <c r="H9" s="90" t="s">
        <v>17</v>
      </c>
      <c r="I9" s="90" t="s">
        <v>18</v>
      </c>
      <c r="J9" s="90" t="s">
        <v>19</v>
      </c>
      <c r="K9" s="90" t="s">
        <v>20</v>
      </c>
      <c r="L9" s="90" t="s">
        <v>21</v>
      </c>
      <c r="M9" s="90" t="s">
        <v>22</v>
      </c>
      <c r="N9" s="90" t="s">
        <v>23</v>
      </c>
      <c r="O9" s="90" t="s">
        <v>24</v>
      </c>
      <c r="P9" s="90" t="s">
        <v>25</v>
      </c>
      <c r="Q9" s="90" t="s">
        <v>26</v>
      </c>
      <c r="R9" s="90" t="s">
        <v>27</v>
      </c>
      <c r="S9" s="90" t="s">
        <v>28</v>
      </c>
      <c r="T9" s="90" t="s">
        <v>29</v>
      </c>
      <c r="U9" s="90" t="s">
        <v>30</v>
      </c>
      <c r="V9" s="90" t="s">
        <v>31</v>
      </c>
      <c r="X9" s="76" t="s">
        <v>174</v>
      </c>
      <c r="Y9" s="77"/>
      <c r="AA9" s="90" t="s">
        <v>16</v>
      </c>
      <c r="AB9" s="90" t="s">
        <v>17</v>
      </c>
      <c r="AC9" s="90" t="s">
        <v>18</v>
      </c>
      <c r="AD9" s="90" t="s">
        <v>175</v>
      </c>
      <c r="AE9" s="87" t="s">
        <v>20</v>
      </c>
      <c r="AF9" s="90" t="s">
        <v>21</v>
      </c>
      <c r="AG9" s="90" t="s">
        <v>22</v>
      </c>
      <c r="AH9" s="87" t="s">
        <v>23</v>
      </c>
      <c r="AI9" s="90" t="s">
        <v>24</v>
      </c>
      <c r="AJ9" s="90" t="s">
        <v>25</v>
      </c>
      <c r="AK9" s="87" t="s">
        <v>26</v>
      </c>
      <c r="AL9" s="90" t="s">
        <v>27</v>
      </c>
      <c r="AM9" s="90" t="s">
        <v>28</v>
      </c>
      <c r="AN9" s="87" t="s">
        <v>29</v>
      </c>
      <c r="AO9" s="90" t="s">
        <v>30</v>
      </c>
      <c r="AP9" s="90" t="s">
        <v>31</v>
      </c>
      <c r="AR9" s="76" t="s">
        <v>176</v>
      </c>
      <c r="AS9" s="77"/>
      <c r="AU9" s="90" t="s">
        <v>16</v>
      </c>
      <c r="AV9" s="90" t="s">
        <v>17</v>
      </c>
      <c r="AW9" s="90" t="s">
        <v>18</v>
      </c>
      <c r="AX9" s="90" t="s">
        <v>175</v>
      </c>
      <c r="AY9" s="87" t="s">
        <v>20</v>
      </c>
      <c r="AZ9" s="90" t="s">
        <v>21</v>
      </c>
      <c r="BA9" s="90" t="s">
        <v>22</v>
      </c>
      <c r="BB9" s="87" t="s">
        <v>23</v>
      </c>
      <c r="BC9" s="90" t="s">
        <v>24</v>
      </c>
      <c r="BD9" s="90" t="s">
        <v>25</v>
      </c>
      <c r="BE9" s="87" t="s">
        <v>26</v>
      </c>
      <c r="BF9" s="90" t="s">
        <v>27</v>
      </c>
      <c r="BG9" s="90" t="s">
        <v>28</v>
      </c>
      <c r="BH9" s="87" t="s">
        <v>29</v>
      </c>
      <c r="BI9" s="90" t="s">
        <v>30</v>
      </c>
      <c r="BJ9" s="90" t="s">
        <v>31</v>
      </c>
      <c r="BL9" s="76" t="s">
        <v>177</v>
      </c>
      <c r="BM9" s="77"/>
      <c r="BO9" s="90" t="s">
        <v>16</v>
      </c>
      <c r="BP9" s="90" t="s">
        <v>17</v>
      </c>
      <c r="BQ9" s="90" t="s">
        <v>18</v>
      </c>
      <c r="BR9" s="90" t="s">
        <v>175</v>
      </c>
      <c r="BS9" s="87" t="s">
        <v>20</v>
      </c>
      <c r="BT9" s="90" t="s">
        <v>21</v>
      </c>
      <c r="BU9" s="90" t="s">
        <v>22</v>
      </c>
      <c r="BV9" s="87" t="s">
        <v>23</v>
      </c>
      <c r="BW9" s="90" t="s">
        <v>24</v>
      </c>
      <c r="BX9" s="90" t="s">
        <v>25</v>
      </c>
      <c r="BY9" s="87" t="s">
        <v>26</v>
      </c>
      <c r="BZ9" s="90" t="s">
        <v>27</v>
      </c>
      <c r="CA9" s="90" t="s">
        <v>28</v>
      </c>
      <c r="CB9" s="87" t="s">
        <v>29</v>
      </c>
      <c r="CC9" s="90" t="s">
        <v>30</v>
      </c>
      <c r="CD9" s="90" t="s">
        <v>31</v>
      </c>
    </row>
    <row r="10" spans="2:82" s="17" customFormat="1" ht="22" customHeight="1" x14ac:dyDescent="0.3">
      <c r="D10" s="16"/>
      <c r="E10" s="16"/>
      <c r="G10" s="91"/>
      <c r="H10" s="91"/>
      <c r="I10" s="91"/>
      <c r="J10" s="91"/>
      <c r="K10" s="91"/>
      <c r="L10" s="91"/>
      <c r="M10" s="91"/>
      <c r="N10" s="91"/>
      <c r="O10" s="91"/>
      <c r="P10" s="91"/>
      <c r="Q10" s="91"/>
      <c r="R10" s="91"/>
      <c r="S10" s="91"/>
      <c r="T10" s="91"/>
      <c r="U10" s="91"/>
      <c r="V10" s="91"/>
      <c r="AA10" s="91"/>
      <c r="AB10" s="91"/>
      <c r="AC10" s="91"/>
      <c r="AD10" s="91"/>
      <c r="AE10" s="88"/>
      <c r="AF10" s="91"/>
      <c r="AG10" s="91"/>
      <c r="AH10" s="88"/>
      <c r="AI10" s="91"/>
      <c r="AJ10" s="91"/>
      <c r="AK10" s="88"/>
      <c r="AL10" s="91"/>
      <c r="AM10" s="91"/>
      <c r="AN10" s="88"/>
      <c r="AO10" s="91"/>
      <c r="AP10" s="91"/>
      <c r="AU10" s="91"/>
      <c r="AV10" s="91"/>
      <c r="AW10" s="91"/>
      <c r="AX10" s="91"/>
      <c r="AY10" s="88"/>
      <c r="AZ10" s="91"/>
      <c r="BA10" s="91"/>
      <c r="BB10" s="88"/>
      <c r="BC10" s="91"/>
      <c r="BD10" s="91"/>
      <c r="BE10" s="88"/>
      <c r="BF10" s="91"/>
      <c r="BG10" s="91"/>
      <c r="BH10" s="88"/>
      <c r="BI10" s="91"/>
      <c r="BJ10" s="91"/>
      <c r="BO10" s="91"/>
      <c r="BP10" s="91"/>
      <c r="BQ10" s="91"/>
      <c r="BR10" s="91"/>
      <c r="BS10" s="88"/>
      <c r="BT10" s="91"/>
      <c r="BU10" s="91"/>
      <c r="BV10" s="88"/>
      <c r="BW10" s="91"/>
      <c r="BX10" s="91"/>
      <c r="BY10" s="88"/>
      <c r="BZ10" s="91"/>
      <c r="CA10" s="91"/>
      <c r="CB10" s="88"/>
      <c r="CC10" s="91"/>
      <c r="CD10" s="91"/>
    </row>
    <row r="11" spans="2:82" ht="22" customHeight="1" x14ac:dyDescent="0.3">
      <c r="B11" s="96" t="s">
        <v>7</v>
      </c>
      <c r="D11" s="18" t="s">
        <v>32</v>
      </c>
      <c r="E11" s="19"/>
      <c r="G11" s="92"/>
      <c r="H11" s="92"/>
      <c r="I11" s="92"/>
      <c r="J11" s="92"/>
      <c r="K11" s="92"/>
      <c r="L11" s="92"/>
      <c r="M11" s="92"/>
      <c r="N11" s="92"/>
      <c r="O11" s="92"/>
      <c r="P11" s="92"/>
      <c r="Q11" s="92"/>
      <c r="R11" s="92"/>
      <c r="S11" s="92"/>
      <c r="T11" s="92"/>
      <c r="U11" s="92"/>
      <c r="V11" s="92"/>
      <c r="X11" s="18" t="s">
        <v>391</v>
      </c>
      <c r="Y11" s="19"/>
      <c r="AA11" s="92"/>
      <c r="AB11" s="92"/>
      <c r="AC11" s="92"/>
      <c r="AD11" s="92"/>
      <c r="AE11" s="89"/>
      <c r="AF11" s="92"/>
      <c r="AG11" s="92"/>
      <c r="AH11" s="89"/>
      <c r="AI11" s="92"/>
      <c r="AJ11" s="92"/>
      <c r="AK11" s="89"/>
      <c r="AL11" s="92"/>
      <c r="AM11" s="92"/>
      <c r="AN11" s="89"/>
      <c r="AO11" s="92"/>
      <c r="AP11" s="92"/>
      <c r="AR11" s="18" t="s">
        <v>391</v>
      </c>
      <c r="AS11" s="19"/>
      <c r="AU11" s="92"/>
      <c r="AV11" s="92"/>
      <c r="AW11" s="92"/>
      <c r="AX11" s="92"/>
      <c r="AY11" s="89"/>
      <c r="AZ11" s="92"/>
      <c r="BA11" s="92"/>
      <c r="BB11" s="89"/>
      <c r="BC11" s="92"/>
      <c r="BD11" s="92"/>
      <c r="BE11" s="89"/>
      <c r="BF11" s="92"/>
      <c r="BG11" s="92"/>
      <c r="BH11" s="89"/>
      <c r="BI11" s="92"/>
      <c r="BJ11" s="92"/>
      <c r="BL11" s="18" t="s">
        <v>391</v>
      </c>
      <c r="BM11" s="19"/>
      <c r="BO11" s="92"/>
      <c r="BP11" s="92"/>
      <c r="BQ11" s="92"/>
      <c r="BR11" s="92"/>
      <c r="BS11" s="89"/>
      <c r="BT11" s="92"/>
      <c r="BU11" s="92"/>
      <c r="BV11" s="89"/>
      <c r="BW11" s="92"/>
      <c r="BX11" s="92"/>
      <c r="BY11" s="89"/>
      <c r="BZ11" s="92"/>
      <c r="CA11" s="92"/>
      <c r="CB11" s="89"/>
      <c r="CC11" s="92"/>
      <c r="CD11" s="92"/>
    </row>
    <row r="12" spans="2:82" ht="15" customHeight="1" x14ac:dyDescent="0.35">
      <c r="B12" s="96"/>
      <c r="D12" s="93" t="s">
        <v>33</v>
      </c>
      <c r="E12" s="93"/>
      <c r="G12" s="26" t="str" cm="1">
        <f t="array" ref="G12">"YR" &amp; (ROW(12:12) - ROW($12:$12)) &amp; " = " &amp; (2028 + (ROW(12:12) - ROW($12:$12)))</f>
        <v>YR0 = 2028</v>
      </c>
      <c r="H12" s="26" t="str" cm="1">
        <f t="array" ref="H12">"MY" &amp; (ROW(12:12) - ROW($12:$12)) &amp; " = " &amp; (ROW(12:12) - ROW($12:$12))</f>
        <v>MY0 = 0</v>
      </c>
      <c r="I12" s="26" t="str" cm="1">
        <f t="array" ref="I12">"CD" &amp; (ROW(12:12) - ROW($12:$12))</f>
        <v>CD0</v>
      </c>
      <c r="J12" s="26" t="str" cm="1">
        <f t="array" ref="J12">"C" &amp; (ROW(12:12) - ROW($12:$12)) &amp; " = CD" &amp; (ROW(12:12) - ROW($12:$12)) &amp; " / CD0" &amp; IF(ROW(12:12) - ROW($12:$12) = 0, " = 1", "")</f>
        <v>C0 = CD0 / CD0 = 1</v>
      </c>
      <c r="K12" s="26" t="str" cm="1">
        <f t="array" ref="K12">"IRM" &amp; (ROW(12:12) - ROW($12:$12)) &amp; " = if (YR" &amp; (ROW(12:12) - ROW($12:$12)) &amp; " &lt; EY) then (IRA0) else (IRP0)"</f>
        <v>IRM0 = if (YR0 &lt; EY) then (IRA0) else (IRP0)</v>
      </c>
      <c r="L12" s="26" t="str" cm="1">
        <f t="array" ref="L12">"IRI" &amp; (ROW(12:12) - ROW($12:$12)) &amp; " = IRM" &amp; (ROW(12:12) - ROW($12:$12)) &amp; " * C" &amp; (ROW(12:12) - ROW($12:$12))</f>
        <v>IRI0 = IRM0 * C0</v>
      </c>
      <c r="M12" s="26" t="str" cm="1">
        <f t="array" ref="M12" xml:space="preserve"> "IRC" &amp; (ROW(12:12) - ROW($12:$12)) &amp; " = ∑IRIx; x: {0, …, MY" &amp; (ROW(12:12) - ROW($12:$12)) &amp; "}"</f>
        <v>IRC0 = ∑IRIx; x: {0, …, MY0}</v>
      </c>
      <c r="N12" s="26" t="str" cm="1">
        <f t="array" ref="N12">"ERM" &amp; (ROW(12:12) - ROW($12:$12)) &amp; " = if (YR" &amp; (ROW(12:12) - ROW($12:$12)) &amp; " &lt; EY) then (ERA0) else (ERP0)"</f>
        <v>ERM0 = if (YR0 &lt; EY) then (ERA0) else (ERP0)</v>
      </c>
      <c r="O12" s="26" t="str" cm="1">
        <f t="array" ref="O12">"ERI" &amp; (ROW(12:12) - ROW($12:$12)) &amp; " = ERM" &amp; (ROW(12:12) - ROW($12:$12)) &amp; " * C" &amp; (ROW(12:12) - ROW($12:$12))</f>
        <v>ERI0 = ERM0 * C0</v>
      </c>
      <c r="P12" s="26" t="str" cm="1">
        <f t="array" ref="P12" xml:space="preserve"> "ERU" &amp; (ROW(12:12) - ROW($12:$12)) &amp; " = ∑ERIx; x: {0, …, MY" &amp; (ROW(12:12) - ROW($12:$12)) &amp; "}"</f>
        <v>ERU0 = ∑ERIx; x: {0, …, MY0}</v>
      </c>
      <c r="Q12" s="26" t="str" cm="1">
        <f t="array" ref="Q12">"PRM" &amp; (ROW(12:12) - ROW($12:$12)) &amp; " = if (YR" &amp; (ROW(12:12) - ROW($12:$12)) &amp; " &lt; EY) then (PRA0) else (PRP0)"</f>
        <v>PRM0 = if (YR0 &lt; EY) then (PRA0) else (PRP0)</v>
      </c>
      <c r="R12" s="26" t="str" cm="1">
        <f t="array" ref="R12">"PRI" &amp; (ROW(12:12) - ROW($12:$12)) &amp; " = PRM" &amp; (ROW(12:12) - ROW($12:$12)) &amp; " * C" &amp; (ROW(12:12) - ROW($12:$12))</f>
        <v>PRI0 = PRM0 * C0</v>
      </c>
      <c r="S12" s="26" t="str" cm="1">
        <f t="array" ref="S12" xml:space="preserve"> "PRU" &amp; (ROW(12:12) - ROW($12:$12)) &amp; " = ∑PRIx; x: {0, …, MY" &amp; (ROW(12:12) - ROW($12:$12)) &amp; "}"</f>
        <v>PRU0 = ∑PRIx; x: {0, …, MY0}</v>
      </c>
      <c r="T12" s="26" t="str" cm="1">
        <f t="array" ref="T12">"ORM" &amp; (ROW(12:12) - ROW($12:$12)) &amp; " = if (YR" &amp; (ROW(12:12) - ROW($12:$12)) &amp; " &lt; EY) then (ORA0) else (ORP0)"</f>
        <v>ORM0 = if (YR0 &lt; EY) then (ORA0) else (ORP0)</v>
      </c>
      <c r="U12" s="26" t="str" cm="1">
        <f t="array" ref="U12">"ORI" &amp; (ROW(12:12) - ROW($12:$12)) &amp; " = ORM" &amp; (ROW(12:12) - ROW($12:$12)) &amp; " * C" &amp; (ROW(12:12) - ROW($12:$12))</f>
        <v>ORI0 = ORM0 * C0</v>
      </c>
      <c r="V12" s="26" t="str" cm="1">
        <f t="array" ref="V12" xml:space="preserve"> "ORC" &amp; (ROW(12:12) - ROW($12:$12)) &amp; " = ∑ORIx; x: {0, …, MY" &amp; (ROW(12:12) - ROW($12:$12)) &amp; "}"</f>
        <v>ORC0 = ∑ORIx; x: {0, …, MY0}</v>
      </c>
      <c r="AA12" s="26">
        <v>2028</v>
      </c>
      <c r="AB12" s="26">
        <v>0</v>
      </c>
      <c r="AC12" s="78">
        <v>1</v>
      </c>
      <c r="AD12" s="78">
        <f>AC12 / AC$12</f>
        <v>1</v>
      </c>
      <c r="AE12" s="79">
        <f>IF(AA12 &lt; Y$13, Y$17, Y$18)</f>
        <v>1</v>
      </c>
      <c r="AF12" s="79">
        <f>AE12 * AD12</f>
        <v>1</v>
      </c>
      <c r="AG12" s="79">
        <f>SUM(AF$12:AF12)</f>
        <v>1</v>
      </c>
      <c r="AH12" s="79">
        <f>IF(AA12 &lt; Y$13, Y$27, Y$28)</f>
        <v>0.02</v>
      </c>
      <c r="AI12" s="79">
        <f>AH12 * AD12</f>
        <v>0.02</v>
      </c>
      <c r="AJ12" s="79">
        <f>SUM(AI$12:AI12)</f>
        <v>0.02</v>
      </c>
      <c r="AK12" s="79">
        <f>IF(AA12 &lt; Y$13, Y$32, Y$33)</f>
        <v>7.0000000000000007E-2</v>
      </c>
      <c r="AL12" s="79">
        <f>AK12 * AD12</f>
        <v>7.0000000000000007E-2</v>
      </c>
      <c r="AM12" s="79">
        <f>SUM(AL$12:AL12)</f>
        <v>7.0000000000000007E-2</v>
      </c>
      <c r="AN12" s="79">
        <f>IF(AA12 &lt; Y$13, Y$22, Y$23)</f>
        <v>9.0000000000000011E-2</v>
      </c>
      <c r="AO12" s="79">
        <f>AN12 * AD12</f>
        <v>9.0000000000000011E-2</v>
      </c>
      <c r="AP12" s="79">
        <f>SUM(AO$12:AO12)</f>
        <v>9.0000000000000011E-2</v>
      </c>
      <c r="AU12" s="26">
        <v>2028</v>
      </c>
      <c r="AV12" s="26">
        <v>0</v>
      </c>
      <c r="AW12" s="78">
        <v>1</v>
      </c>
      <c r="AX12" s="78">
        <f>AW12 / AW$12</f>
        <v>1</v>
      </c>
      <c r="AY12" s="79">
        <f>IF(AU12 &lt; AS$13, AS$17, AS$18)</f>
        <v>2</v>
      </c>
      <c r="AZ12" s="79">
        <f>AY12 * AX12</f>
        <v>2</v>
      </c>
      <c r="BA12" s="79">
        <f>SUM(AZ$12:AZ12)</f>
        <v>2</v>
      </c>
      <c r="BB12" s="79">
        <f>IF(AU12 &lt; AS$13, AS$27, AS$28)</f>
        <v>3.78</v>
      </c>
      <c r="BC12" s="79">
        <f>BB12 * AX12</f>
        <v>3.78</v>
      </c>
      <c r="BD12" s="79">
        <f>SUM(BC$12:BC12)</f>
        <v>3.78</v>
      </c>
      <c r="BE12" s="79">
        <f>IF(AU12 &lt; AS$13, AS$32, AS$33)</f>
        <v>2.82</v>
      </c>
      <c r="BF12" s="79">
        <f>BE12 * AX12</f>
        <v>2.82</v>
      </c>
      <c r="BG12" s="79">
        <f>SUM(BF$12:BF12)</f>
        <v>2.82</v>
      </c>
      <c r="BH12" s="79">
        <f>IF(AU12 &lt; AS$13, AS$22, AS$23)</f>
        <v>6.6</v>
      </c>
      <c r="BI12" s="79">
        <f>BH12 * AX12</f>
        <v>6.6</v>
      </c>
      <c r="BJ12" s="79">
        <f>SUM(BI$12:BI12)</f>
        <v>6.6</v>
      </c>
      <c r="BO12" s="26">
        <v>2028</v>
      </c>
      <c r="BP12" s="26">
        <v>0</v>
      </c>
      <c r="BQ12" s="78">
        <v>1</v>
      </c>
      <c r="BR12" s="78">
        <f>BQ12 / BQ$12</f>
        <v>1</v>
      </c>
      <c r="BS12" s="79">
        <f>IF(BO12 &lt; BM$13, BM$17, BM$18)</f>
        <v>0.5</v>
      </c>
      <c r="BT12" s="79">
        <f>BS12 * BR12</f>
        <v>0.5</v>
      </c>
      <c r="BU12" s="79">
        <f>SUM(BT$12:BT12)</f>
        <v>0.5</v>
      </c>
      <c r="BV12" s="79">
        <f>IF(BO12 &lt; BM$13, BM$27, BM$28)</f>
        <v>16.079999999999998</v>
      </c>
      <c r="BW12" s="79">
        <f>BV12 * BR12</f>
        <v>16.079999999999998</v>
      </c>
      <c r="BX12" s="79">
        <f>SUM(BW$12:BW12)</f>
        <v>16.079999999999998</v>
      </c>
      <c r="BY12" s="79">
        <f>IF(BO12 &lt; BM$13, BM$32, BM$33)</f>
        <v>0</v>
      </c>
      <c r="BZ12" s="79">
        <f>BY12 * BR12</f>
        <v>0</v>
      </c>
      <c r="CA12" s="79">
        <f>SUM(BZ$12:BZ12)</f>
        <v>0</v>
      </c>
      <c r="CB12" s="79">
        <f>IF(BO12 &lt; BM$13, BM$22, BM$23)</f>
        <v>16.079999999999998</v>
      </c>
      <c r="CC12" s="79">
        <f>CB12 * BR12</f>
        <v>16.079999999999998</v>
      </c>
      <c r="CD12" s="79">
        <f>SUM(CC$12:CC12)</f>
        <v>16.079999999999998</v>
      </c>
    </row>
    <row r="13" spans="2:82" ht="15" customHeight="1" x14ac:dyDescent="0.3">
      <c r="B13" s="96"/>
      <c r="D13" s="94"/>
      <c r="E13" s="94"/>
      <c r="G13" s="26" t="str" cm="1">
        <f t="array" ref="G13">"YR" &amp; (ROW(13:13) - ROW($12:$12)) &amp; " = " &amp; (2028 + (ROW(13:13) - ROW($12:$12)))</f>
        <v>YR1 = 2029</v>
      </c>
      <c r="H13" s="26" t="str" cm="1">
        <f t="array" ref="H13">"MY" &amp; (ROW(13:13) - ROW($12:$12)) &amp; " = " &amp; (ROW(13:13) - ROW($12:$12))</f>
        <v>MY1 = 1</v>
      </c>
      <c r="I13" s="26" t="str" cm="1">
        <f t="array" ref="I13">"CD" &amp; (ROW(13:13) - ROW($12:$12))</f>
        <v>CD1</v>
      </c>
      <c r="J13" s="26" t="str" cm="1">
        <f t="array" ref="J13">"C" &amp; (ROW(13:13) - ROW($12:$12)) &amp; " = CD" &amp; (ROW(13:13) - ROW($12:$12)) &amp; " / CD0" &amp; IF(ROW(13:13) - ROW($12:$12) = 0, " = 1", "")</f>
        <v>C1 = CD1 / CD0</v>
      </c>
      <c r="K13" s="26" t="str" cm="1">
        <f t="array" ref="K13">"IRM" &amp; (ROW(13:13) - ROW($12:$12)) &amp; " = if (YR" &amp; (ROW(13:13) - ROW($12:$12)) &amp; " &lt; EY) then (IRA0) else (IRP0)"</f>
        <v>IRM1 = if (YR1 &lt; EY) then (IRA0) else (IRP0)</v>
      </c>
      <c r="L13" s="26" t="str" cm="1">
        <f t="array" ref="L13">"IRI" &amp; (ROW(13:13) - ROW($12:$12)) &amp; " = IRM" &amp; (ROW(13:13) - ROW($12:$12)) &amp; " * C" &amp; (ROW(13:13) - ROW($12:$12))</f>
        <v>IRI1 = IRM1 * C1</v>
      </c>
      <c r="M13" s="26" t="str" cm="1">
        <f t="array" ref="M13" xml:space="preserve"> "IRC" &amp; (ROW(13:13) - ROW($12:$12)) &amp; " = ∑IRIx; x: {0, …, MY" &amp; (ROW(13:13) - ROW($12:$12)) &amp; "}"</f>
        <v>IRC1 = ∑IRIx; x: {0, …, MY1}</v>
      </c>
      <c r="N13" s="26" t="str" cm="1">
        <f t="array" ref="N13">"ERM" &amp; (ROW(13:13) - ROW($12:$12)) &amp; " = if (YR" &amp; (ROW(13:13) - ROW($12:$12)) &amp; " &lt; EY) then (ERA0) else (ERP0)"</f>
        <v>ERM1 = if (YR1 &lt; EY) then (ERA0) else (ERP0)</v>
      </c>
      <c r="O13" s="26" t="str" cm="1">
        <f t="array" ref="O13">"ERI" &amp; (ROW(13:13) - ROW($12:$12)) &amp; " = ERM" &amp; (ROW(13:13) - ROW($12:$12)) &amp; " * C" &amp; (ROW(13:13) - ROW($12:$12))</f>
        <v>ERI1 = ERM1 * C1</v>
      </c>
      <c r="P13" s="26" t="str" cm="1">
        <f t="array" ref="P13" xml:space="preserve"> "ERU" &amp; (ROW(13:13) - ROW($12:$12)) &amp; " = ∑ERIx; x: {0, …, MY" &amp; (ROW(13:13) - ROW($12:$12)) &amp; "}"</f>
        <v>ERU1 = ∑ERIx; x: {0, …, MY1}</v>
      </c>
      <c r="Q13" s="26" t="str" cm="1">
        <f t="array" ref="Q13">"PRM" &amp; (ROW(13:13) - ROW($12:$12)) &amp; " = if (YR" &amp; (ROW(13:13) - ROW($12:$12)) &amp; " &lt; EY) then (PRA0) else (PRP0)"</f>
        <v>PRM1 = if (YR1 &lt; EY) then (PRA0) else (PRP0)</v>
      </c>
      <c r="R13" s="26" t="str" cm="1">
        <f t="array" ref="R13">"PRI" &amp; (ROW(13:13) - ROW($12:$12)) &amp; " = PRM" &amp; (ROW(13:13) - ROW($12:$12)) &amp; " * C" &amp; (ROW(13:13) - ROW($12:$12))</f>
        <v>PRI1 = PRM1 * C1</v>
      </c>
      <c r="S13" s="26" t="str" cm="1">
        <f t="array" ref="S13" xml:space="preserve"> "PRU" &amp; (ROW(13:13) - ROW($12:$12)) &amp; " = ∑PRIx; x: {0, …, MY" &amp; (ROW(13:13) - ROW($12:$12)) &amp; "}"</f>
        <v>PRU1 = ∑PRIx; x: {0, …, MY1}</v>
      </c>
      <c r="T13" s="26" t="str" cm="1">
        <f t="array" ref="T13">"ORM" &amp; (ROW(13:13) - ROW($12:$12)) &amp; " = if (YR" &amp; (ROW(13:13) - ROW($12:$12)) &amp; " &lt; EY) then (ORA0) else (ORP0)"</f>
        <v>ORM1 = if (YR1 &lt; EY) then (ORA0) else (ORP0)</v>
      </c>
      <c r="U13" s="26" t="str" cm="1">
        <f t="array" ref="U13">"ORI" &amp; (ROW(13:13) - ROW($12:$12)) &amp; " = ORM" &amp; (ROW(13:13) - ROW($12:$12)) &amp; " * C" &amp; (ROW(13:13) - ROW($12:$12))</f>
        <v>ORI1 = ORM1 * C1</v>
      </c>
      <c r="V13" s="26" t="str" cm="1">
        <f t="array" ref="V13" xml:space="preserve"> "ORC" &amp; (ROW(13:13) - ROW($12:$12)) &amp; " = ∑ORIx; x: {0, …, MY" &amp; (ROW(13:13) - ROW($12:$12)) &amp; "}"</f>
        <v>ORC1 = ∑ORIx; x: {0, …, MY1}</v>
      </c>
      <c r="X13" s="28" t="s">
        <v>392</v>
      </c>
      <c r="Y13" s="27">
        <v>2030</v>
      </c>
      <c r="AA13" s="26">
        <v>2029</v>
      </c>
      <c r="AB13" s="26">
        <v>1</v>
      </c>
      <c r="AC13" s="78">
        <v>1.0069999999999999</v>
      </c>
      <c r="AD13" s="78">
        <f t="shared" ref="AD13:AD76" si="0">AC13 / AC$12</f>
        <v>1.0069999999999999</v>
      </c>
      <c r="AE13" s="79">
        <f t="shared" ref="AE13:AE76" si="1">IF(AA13 &lt; Y$13, Y$17, Y$18)</f>
        <v>1</v>
      </c>
      <c r="AF13" s="79">
        <f t="shared" ref="AF13:AF76" si="2">AE13 * AD13</f>
        <v>1.0069999999999999</v>
      </c>
      <c r="AG13" s="79">
        <f>SUM(AF$12:AF13)</f>
        <v>2.0069999999999997</v>
      </c>
      <c r="AH13" s="79">
        <f t="shared" ref="AH13:AH76" si="3">IF(AA13 &lt; Y$13, Y$27, Y$28)</f>
        <v>0.02</v>
      </c>
      <c r="AI13" s="79">
        <f t="shared" ref="AI13:AI76" si="4">AH13 * AD13</f>
        <v>2.0139999999999998E-2</v>
      </c>
      <c r="AJ13" s="79">
        <f>SUM(AI$12:AI13)</f>
        <v>4.0139999999999995E-2</v>
      </c>
      <c r="AK13" s="79">
        <f t="shared" ref="AK13:AK76" si="5">IF(AA13 &lt; Y$13, Y$32, Y$33)</f>
        <v>7.0000000000000007E-2</v>
      </c>
      <c r="AL13" s="79">
        <f t="shared" ref="AL13:AL76" si="6">AK13 * AD13</f>
        <v>7.0489999999999997E-2</v>
      </c>
      <c r="AM13" s="79">
        <f>SUM(AL$12:AL13)</f>
        <v>0.14049</v>
      </c>
      <c r="AN13" s="79">
        <f t="shared" ref="AN13:AN76" si="7">IF(AA13 &lt; Y$13, Y$22, Y$23)</f>
        <v>9.0000000000000011E-2</v>
      </c>
      <c r="AO13" s="79">
        <f t="shared" ref="AO13:AO76" si="8">AN13 * AD13</f>
        <v>9.0630000000000002E-2</v>
      </c>
      <c r="AP13" s="79">
        <f>SUM(AO$12:AO13)</f>
        <v>0.18063000000000001</v>
      </c>
      <c r="AR13" s="28" t="s">
        <v>392</v>
      </c>
      <c r="AS13" s="27">
        <v>2029</v>
      </c>
      <c r="AU13" s="26">
        <v>2029</v>
      </c>
      <c r="AV13" s="26">
        <v>1</v>
      </c>
      <c r="AW13" s="78">
        <v>1.0069999999999999</v>
      </c>
      <c r="AX13" s="78">
        <f t="shared" ref="AX13:AX76" si="9">AW13 / AW$12</f>
        <v>1.0069999999999999</v>
      </c>
      <c r="AY13" s="79">
        <f t="shared" ref="AY13:AY76" si="10">IF(AU13 &lt; AS$13, AS$17, AS$18)</f>
        <v>0.25</v>
      </c>
      <c r="AZ13" s="79">
        <f t="shared" ref="AZ13:AZ76" si="11">AY13 * AX13</f>
        <v>0.25174999999999997</v>
      </c>
      <c r="BA13" s="79">
        <f>SUM(AZ$12:AZ13)</f>
        <v>2.2517499999999999</v>
      </c>
      <c r="BB13" s="79">
        <f t="shared" ref="BB13:BB76" si="12">IF(AU13 &lt; AS$13, AS$27, AS$28)</f>
        <v>3.78</v>
      </c>
      <c r="BC13" s="79">
        <f t="shared" ref="BC13:BC76" si="13">BB13 * AX13</f>
        <v>3.8064599999999995</v>
      </c>
      <c r="BD13" s="79">
        <f>SUM(BC$12:BC13)</f>
        <v>7.5864599999999989</v>
      </c>
      <c r="BE13" s="79">
        <f t="shared" ref="BE13:BE76" si="14">IF(AU13 &lt; AS$13, AS$32, AS$33)</f>
        <v>0</v>
      </c>
      <c r="BF13" s="79">
        <f t="shared" ref="BF13:BF76" si="15">BE13 * AX13</f>
        <v>0</v>
      </c>
      <c r="BG13" s="79">
        <f>SUM(BF$12:BF13)</f>
        <v>2.82</v>
      </c>
      <c r="BH13" s="79">
        <f t="shared" ref="BH13:BH76" si="16">IF(AU13 &lt; AS$13, AS$22, AS$23)</f>
        <v>3.78</v>
      </c>
      <c r="BI13" s="79">
        <f t="shared" ref="BI13:BI76" si="17">BH13 * AX13</f>
        <v>3.8064599999999995</v>
      </c>
      <c r="BJ13" s="79">
        <f>SUM(BI$12:BI13)</f>
        <v>10.406459999999999</v>
      </c>
      <c r="BL13" s="28" t="s">
        <v>392</v>
      </c>
      <c r="BM13" s="27">
        <v>2028</v>
      </c>
      <c r="BO13" s="26">
        <v>2029</v>
      </c>
      <c r="BP13" s="26">
        <v>1</v>
      </c>
      <c r="BQ13" s="78">
        <v>1.0069999999999999</v>
      </c>
      <c r="BR13" s="78">
        <f t="shared" ref="BR13:BR76" si="18">BQ13 / BQ$12</f>
        <v>1.0069999999999999</v>
      </c>
      <c r="BS13" s="79">
        <f t="shared" ref="BS13:BS76" si="19">IF(BO13 &lt; BM$13, BM$17, BM$18)</f>
        <v>0.5</v>
      </c>
      <c r="BT13" s="79">
        <f t="shared" ref="BT13:BT76" si="20">BS13 * BR13</f>
        <v>0.50349999999999995</v>
      </c>
      <c r="BU13" s="79">
        <f>SUM(BT$12:BT13)</f>
        <v>1.0034999999999998</v>
      </c>
      <c r="BV13" s="79">
        <f t="shared" ref="BV13:BV76" si="21">IF(BO13 &lt; BM$13, BM$27, BM$28)</f>
        <v>16.079999999999998</v>
      </c>
      <c r="BW13" s="79">
        <f t="shared" ref="BW13:BW76" si="22">BV13 * BR13</f>
        <v>16.192559999999997</v>
      </c>
      <c r="BX13" s="79">
        <f>SUM(BW$12:BW13)</f>
        <v>32.272559999999999</v>
      </c>
      <c r="BY13" s="79">
        <f t="shared" ref="BY13:BY76" si="23">IF(BO13 &lt; BM$13, BM$32, BM$33)</f>
        <v>0</v>
      </c>
      <c r="BZ13" s="79">
        <f t="shared" ref="BZ13:BZ76" si="24">BY13 * BR13</f>
        <v>0</v>
      </c>
      <c r="CA13" s="79">
        <f>SUM(BZ$12:BZ13)</f>
        <v>0</v>
      </c>
      <c r="CB13" s="79">
        <f t="shared" ref="CB13:CB76" si="25">IF(BO13 &lt; BM$13, BM$22, BM$23)</f>
        <v>16.079999999999998</v>
      </c>
      <c r="CC13" s="79">
        <f t="shared" ref="CC13:CC76" si="26">CB13 * BR13</f>
        <v>16.192559999999997</v>
      </c>
      <c r="CD13" s="79">
        <f>SUM(CC$12:CC13)</f>
        <v>32.272559999999999</v>
      </c>
    </row>
    <row r="14" spans="2:82" x14ac:dyDescent="0.35">
      <c r="B14" s="96"/>
      <c r="G14" s="26" t="str" cm="1">
        <f t="array" ref="G14">"YR" &amp; (ROW(14:14) - ROW($12:$12)) &amp; " = " &amp; (2028 + (ROW(14:14) - ROW($12:$12)))</f>
        <v>YR2 = 2030</v>
      </c>
      <c r="H14" s="26" t="str" cm="1">
        <f t="array" ref="H14">"MY" &amp; (ROW(14:14) - ROW($12:$12)) &amp; " = " &amp; (ROW(14:14) - ROW($12:$12))</f>
        <v>MY2 = 2</v>
      </c>
      <c r="I14" s="26" t="str" cm="1">
        <f t="array" ref="I14">"CD" &amp; (ROW(14:14) - ROW($12:$12))</f>
        <v>CD2</v>
      </c>
      <c r="J14" s="26" t="str" cm="1">
        <f t="array" ref="J14">"C" &amp; (ROW(14:14) - ROW($12:$12)) &amp; " = CD" &amp; (ROW(14:14) - ROW($12:$12)) &amp; " / CD0" &amp; IF(ROW(14:14) - ROW($12:$12) = 0, " = 1", "")</f>
        <v>C2 = CD2 / CD0</v>
      </c>
      <c r="K14" s="26" t="str" cm="1">
        <f t="array" ref="K14">"IRM" &amp; (ROW(14:14) - ROW($12:$12)) &amp; " = if (YR" &amp; (ROW(14:14) - ROW($12:$12)) &amp; " &lt; EY) then (IRA0) else (IRP0)"</f>
        <v>IRM2 = if (YR2 &lt; EY) then (IRA0) else (IRP0)</v>
      </c>
      <c r="L14" s="26" t="str" cm="1">
        <f t="array" ref="L14">"IRI" &amp; (ROW(14:14) - ROW($12:$12)) &amp; " = IRM" &amp; (ROW(14:14) - ROW($12:$12)) &amp; " * C" &amp; (ROW(14:14) - ROW($12:$12))</f>
        <v>IRI2 = IRM2 * C2</v>
      </c>
      <c r="M14" s="26" t="str" cm="1">
        <f t="array" ref="M14" xml:space="preserve"> "IRC" &amp; (ROW(14:14) - ROW($12:$12)) &amp; " = ∑IRIx; x: {0, …, MY" &amp; (ROW(14:14) - ROW($12:$12)) &amp; "}"</f>
        <v>IRC2 = ∑IRIx; x: {0, …, MY2}</v>
      </c>
      <c r="N14" s="26" t="str" cm="1">
        <f t="array" ref="N14">"ERM" &amp; (ROW(14:14) - ROW($12:$12)) &amp; " = if (YR" &amp; (ROW(14:14) - ROW($12:$12)) &amp; " &lt; EY) then (ERA0) else (ERP0)"</f>
        <v>ERM2 = if (YR2 &lt; EY) then (ERA0) else (ERP0)</v>
      </c>
      <c r="O14" s="26" t="str" cm="1">
        <f t="array" ref="O14">"ERI" &amp; (ROW(14:14) - ROW($12:$12)) &amp; " = ERM" &amp; (ROW(14:14) - ROW($12:$12)) &amp; " * C" &amp; (ROW(14:14) - ROW($12:$12))</f>
        <v>ERI2 = ERM2 * C2</v>
      </c>
      <c r="P14" s="26" t="str" cm="1">
        <f t="array" ref="P14" xml:space="preserve"> "ERU" &amp; (ROW(14:14) - ROW($12:$12)) &amp; " = ∑ERIx; x: {0, …, MY" &amp; (ROW(14:14) - ROW($12:$12)) &amp; "}"</f>
        <v>ERU2 = ∑ERIx; x: {0, …, MY2}</v>
      </c>
      <c r="Q14" s="26" t="str" cm="1">
        <f t="array" ref="Q14">"PRM" &amp; (ROW(14:14) - ROW($12:$12)) &amp; " = if (YR" &amp; (ROW(14:14) - ROW($12:$12)) &amp; " &lt; EY) then (PRA0) else (PRP0)"</f>
        <v>PRM2 = if (YR2 &lt; EY) then (PRA0) else (PRP0)</v>
      </c>
      <c r="R14" s="26" t="str" cm="1">
        <f t="array" ref="R14">"PRI" &amp; (ROW(14:14) - ROW($12:$12)) &amp; " = PRM" &amp; (ROW(14:14) - ROW($12:$12)) &amp; " * C" &amp; (ROW(14:14) - ROW($12:$12))</f>
        <v>PRI2 = PRM2 * C2</v>
      </c>
      <c r="S14" s="26" t="str" cm="1">
        <f t="array" ref="S14" xml:space="preserve"> "PRU" &amp; (ROW(14:14) - ROW($12:$12)) &amp; " = ∑PRIx; x: {0, …, MY" &amp; (ROW(14:14) - ROW($12:$12)) &amp; "}"</f>
        <v>PRU2 = ∑PRIx; x: {0, …, MY2}</v>
      </c>
      <c r="T14" s="26" t="str" cm="1">
        <f t="array" ref="T14">"ORM" &amp; (ROW(14:14) - ROW($12:$12)) &amp; " = if (YR" &amp; (ROW(14:14) - ROW($12:$12)) &amp; " &lt; EY) then (ORA0) else (ORP0)"</f>
        <v>ORM2 = if (YR2 &lt; EY) then (ORA0) else (ORP0)</v>
      </c>
      <c r="U14" s="26" t="str" cm="1">
        <f t="array" ref="U14">"ORI" &amp; (ROW(14:14) - ROW($12:$12)) &amp; " = ORM" &amp; (ROW(14:14) - ROW($12:$12)) &amp; " * C" &amp; (ROW(14:14) - ROW($12:$12))</f>
        <v>ORI2 = ORM2 * C2</v>
      </c>
      <c r="V14" s="26" t="str" cm="1">
        <f t="array" ref="V14" xml:space="preserve"> "ORC" &amp; (ROW(14:14) - ROW($12:$12)) &amp; " = ∑ORIx; x: {0, …, MY" &amp; (ROW(14:14) - ROW($12:$12)) &amp; "}"</f>
        <v>ORC2 = ∑ORIx; x: {0, …, MY2}</v>
      </c>
      <c r="AA14" s="26">
        <v>2030</v>
      </c>
      <c r="AB14" s="26">
        <v>2</v>
      </c>
      <c r="AC14" s="78">
        <v>1.014</v>
      </c>
      <c r="AD14" s="78">
        <f t="shared" si="0"/>
        <v>1.014</v>
      </c>
      <c r="AE14" s="79">
        <f t="shared" si="1"/>
        <v>0.125</v>
      </c>
      <c r="AF14" s="79">
        <f t="shared" si="2"/>
        <v>0.12675</v>
      </c>
      <c r="AG14" s="79">
        <f>SUM(AF$12:AF14)</f>
        <v>2.1337499999999996</v>
      </c>
      <c r="AH14" s="79">
        <f t="shared" si="3"/>
        <v>0.02</v>
      </c>
      <c r="AI14" s="79">
        <f t="shared" si="4"/>
        <v>2.0279999999999999E-2</v>
      </c>
      <c r="AJ14" s="79">
        <f>SUM(AI$12:AI14)</f>
        <v>6.0419999999999995E-2</v>
      </c>
      <c r="AK14" s="79">
        <f t="shared" si="5"/>
        <v>0</v>
      </c>
      <c r="AL14" s="79">
        <f t="shared" si="6"/>
        <v>0</v>
      </c>
      <c r="AM14" s="79">
        <f>SUM(AL$12:AL14)</f>
        <v>0.14049</v>
      </c>
      <c r="AN14" s="79">
        <f t="shared" si="7"/>
        <v>0.02</v>
      </c>
      <c r="AO14" s="79">
        <f t="shared" si="8"/>
        <v>2.0279999999999999E-2</v>
      </c>
      <c r="AP14" s="79">
        <f>SUM(AO$12:AO14)</f>
        <v>0.20091000000000001</v>
      </c>
      <c r="AU14" s="26">
        <v>2030</v>
      </c>
      <c r="AV14" s="26">
        <v>2</v>
      </c>
      <c r="AW14" s="78">
        <v>1.014</v>
      </c>
      <c r="AX14" s="78">
        <f t="shared" si="9"/>
        <v>1.014</v>
      </c>
      <c r="AY14" s="79">
        <f t="shared" si="10"/>
        <v>0.25</v>
      </c>
      <c r="AZ14" s="79">
        <f t="shared" si="11"/>
        <v>0.2535</v>
      </c>
      <c r="BA14" s="79">
        <f>SUM(AZ$12:AZ14)</f>
        <v>2.5052499999999998</v>
      </c>
      <c r="BB14" s="79">
        <f t="shared" si="12"/>
        <v>3.78</v>
      </c>
      <c r="BC14" s="79">
        <f t="shared" si="13"/>
        <v>3.8329199999999997</v>
      </c>
      <c r="BD14" s="79">
        <f>SUM(BC$12:BC14)</f>
        <v>11.419379999999999</v>
      </c>
      <c r="BE14" s="79">
        <f t="shared" si="14"/>
        <v>0</v>
      </c>
      <c r="BF14" s="79">
        <f t="shared" si="15"/>
        <v>0</v>
      </c>
      <c r="BG14" s="79">
        <f>SUM(BF$12:BF14)</f>
        <v>2.82</v>
      </c>
      <c r="BH14" s="79">
        <f t="shared" si="16"/>
        <v>3.78</v>
      </c>
      <c r="BI14" s="79">
        <f t="shared" si="17"/>
        <v>3.8329199999999997</v>
      </c>
      <c r="BJ14" s="79">
        <f>SUM(BI$12:BI14)</f>
        <v>14.239379999999999</v>
      </c>
      <c r="BO14" s="26">
        <v>2030</v>
      </c>
      <c r="BP14" s="26">
        <v>2</v>
      </c>
      <c r="BQ14" s="78">
        <v>1.014</v>
      </c>
      <c r="BR14" s="78">
        <f t="shared" si="18"/>
        <v>1.014</v>
      </c>
      <c r="BS14" s="79">
        <f t="shared" si="19"/>
        <v>0.5</v>
      </c>
      <c r="BT14" s="79">
        <f t="shared" si="20"/>
        <v>0.50700000000000001</v>
      </c>
      <c r="BU14" s="79">
        <f>SUM(BT$12:BT14)</f>
        <v>1.5105</v>
      </c>
      <c r="BV14" s="79">
        <f t="shared" si="21"/>
        <v>16.079999999999998</v>
      </c>
      <c r="BW14" s="79">
        <f t="shared" si="22"/>
        <v>16.305119999999999</v>
      </c>
      <c r="BX14" s="79">
        <f>SUM(BW$12:BW14)</f>
        <v>48.577680000000001</v>
      </c>
      <c r="BY14" s="79">
        <f t="shared" si="23"/>
        <v>0</v>
      </c>
      <c r="BZ14" s="79">
        <f t="shared" si="24"/>
        <v>0</v>
      </c>
      <c r="CA14" s="79">
        <f>SUM(BZ$12:BZ14)</f>
        <v>0</v>
      </c>
      <c r="CB14" s="79">
        <f t="shared" si="25"/>
        <v>16.079999999999998</v>
      </c>
      <c r="CC14" s="79">
        <f t="shared" si="26"/>
        <v>16.305119999999999</v>
      </c>
      <c r="CD14" s="79">
        <f>SUM(CC$12:CC14)</f>
        <v>48.577680000000001</v>
      </c>
    </row>
    <row r="15" spans="2:82" x14ac:dyDescent="0.3">
      <c r="B15" s="96"/>
      <c r="D15" s="28" t="s">
        <v>34</v>
      </c>
      <c r="E15" s="27" t="s">
        <v>35</v>
      </c>
      <c r="G15" s="26" t="str" cm="1">
        <f t="array" ref="G15">"YR" &amp; (ROW(15:15) - ROW($12:$12)) &amp; " = " &amp; (2028 + (ROW(15:15) - ROW($12:$12)))</f>
        <v>YR3 = 2031</v>
      </c>
      <c r="H15" s="26" t="str" cm="1">
        <f t="array" ref="H15">"MY" &amp; (ROW(15:15) - ROW($12:$12)) &amp; " = " &amp; (ROW(15:15) - ROW($12:$12))</f>
        <v>MY3 = 3</v>
      </c>
      <c r="I15" s="26" t="str" cm="1">
        <f t="array" ref="I15">"CD" &amp; (ROW(15:15) - ROW($12:$12))</f>
        <v>CD3</v>
      </c>
      <c r="J15" s="26" t="str" cm="1">
        <f t="array" ref="J15">"C" &amp; (ROW(15:15) - ROW($12:$12)) &amp; " = CD" &amp; (ROW(15:15) - ROW($12:$12)) &amp; " / CD0" &amp; IF(ROW(15:15) - ROW($12:$12) = 0, " = 1", "")</f>
        <v>C3 = CD3 / CD0</v>
      </c>
      <c r="K15" s="26" t="str" cm="1">
        <f t="array" ref="K15">"IRM" &amp; (ROW(15:15) - ROW($12:$12)) &amp; " = if (YR" &amp; (ROW(15:15) - ROW($12:$12)) &amp; " &lt; EY) then (IRA0) else (IRP0)"</f>
        <v>IRM3 = if (YR3 &lt; EY) then (IRA0) else (IRP0)</v>
      </c>
      <c r="L15" s="26" t="str" cm="1">
        <f t="array" ref="L15">"IRI" &amp; (ROW(15:15) - ROW($12:$12)) &amp; " = IRM" &amp; (ROW(15:15) - ROW($12:$12)) &amp; " * C" &amp; (ROW(15:15) - ROW($12:$12))</f>
        <v>IRI3 = IRM3 * C3</v>
      </c>
      <c r="M15" s="26" t="str" cm="1">
        <f t="array" ref="M15" xml:space="preserve"> "IRC" &amp; (ROW(15:15) - ROW($12:$12)) &amp; " = ∑IRIx; x: {0, …, MY" &amp; (ROW(15:15) - ROW($12:$12)) &amp; "}"</f>
        <v>IRC3 = ∑IRIx; x: {0, …, MY3}</v>
      </c>
      <c r="N15" s="26" t="str" cm="1">
        <f t="array" ref="N15">"ERM" &amp; (ROW(15:15) - ROW($12:$12)) &amp; " = if (YR" &amp; (ROW(15:15) - ROW($12:$12)) &amp; " &lt; EY) then (ERA0) else (ERP0)"</f>
        <v>ERM3 = if (YR3 &lt; EY) then (ERA0) else (ERP0)</v>
      </c>
      <c r="O15" s="26" t="str" cm="1">
        <f t="array" ref="O15">"ERI" &amp; (ROW(15:15) - ROW($12:$12)) &amp; " = ERM" &amp; (ROW(15:15) - ROW($12:$12)) &amp; " * C" &amp; (ROW(15:15) - ROW($12:$12))</f>
        <v>ERI3 = ERM3 * C3</v>
      </c>
      <c r="P15" s="26" t="str" cm="1">
        <f t="array" ref="P15" xml:space="preserve"> "ERU" &amp; (ROW(15:15) - ROW($12:$12)) &amp; " = ∑ERIx; x: {0, …, MY" &amp; (ROW(15:15) - ROW($12:$12)) &amp; "}"</f>
        <v>ERU3 = ∑ERIx; x: {0, …, MY3}</v>
      </c>
      <c r="Q15" s="26" t="str" cm="1">
        <f t="array" ref="Q15">"PRM" &amp; (ROW(15:15) - ROW($12:$12)) &amp; " = if (YR" &amp; (ROW(15:15) - ROW($12:$12)) &amp; " &lt; EY) then (PRA0) else (PRP0)"</f>
        <v>PRM3 = if (YR3 &lt; EY) then (PRA0) else (PRP0)</v>
      </c>
      <c r="R15" s="26" t="str" cm="1">
        <f t="array" ref="R15">"PRI" &amp; (ROW(15:15) - ROW($12:$12)) &amp; " = PRM" &amp; (ROW(15:15) - ROW($12:$12)) &amp; " * C" &amp; (ROW(15:15) - ROW($12:$12))</f>
        <v>PRI3 = PRM3 * C3</v>
      </c>
      <c r="S15" s="26" t="str" cm="1">
        <f t="array" ref="S15" xml:space="preserve"> "PRU" &amp; (ROW(15:15) - ROW($12:$12)) &amp; " = ∑PRIx; x: {0, …, MY" &amp; (ROW(15:15) - ROW($12:$12)) &amp; "}"</f>
        <v>PRU3 = ∑PRIx; x: {0, …, MY3}</v>
      </c>
      <c r="T15" s="26" t="str" cm="1">
        <f t="array" ref="T15">"ORM" &amp; (ROW(15:15) - ROW($12:$12)) &amp; " = if (YR" &amp; (ROW(15:15) - ROW($12:$12)) &amp; " &lt; EY) then (ORA0) else (ORP0)"</f>
        <v>ORM3 = if (YR3 &lt; EY) then (ORA0) else (ORP0)</v>
      </c>
      <c r="U15" s="26" t="str" cm="1">
        <f t="array" ref="U15">"ORI" &amp; (ROW(15:15) - ROW($12:$12)) &amp; " = ORM" &amp; (ROW(15:15) - ROW($12:$12)) &amp; " * C" &amp; (ROW(15:15) - ROW($12:$12))</f>
        <v>ORI3 = ORM3 * C3</v>
      </c>
      <c r="V15" s="26" t="str" cm="1">
        <f t="array" ref="V15" xml:space="preserve"> "ORC" &amp; (ROW(15:15) - ROW($12:$12)) &amp; " = ∑ORIx; x: {0, …, MY" &amp; (ROW(15:15) - ROW($12:$12)) &amp; "}"</f>
        <v>ORC3 = ∑ORIx; x: {0, …, MY3}</v>
      </c>
      <c r="X15" s="18" t="s">
        <v>32</v>
      </c>
      <c r="Y15" s="19"/>
      <c r="AA15" s="26">
        <v>2031</v>
      </c>
      <c r="AB15" s="26">
        <v>3</v>
      </c>
      <c r="AC15" s="78">
        <v>1.0209999999999999</v>
      </c>
      <c r="AD15" s="78">
        <f t="shared" si="0"/>
        <v>1.0209999999999999</v>
      </c>
      <c r="AE15" s="79">
        <f t="shared" si="1"/>
        <v>0.125</v>
      </c>
      <c r="AF15" s="79">
        <f t="shared" si="2"/>
        <v>0.12762499999999999</v>
      </c>
      <c r="AG15" s="79">
        <f>SUM(AF$12:AF15)</f>
        <v>2.2613749999999997</v>
      </c>
      <c r="AH15" s="79">
        <f t="shared" si="3"/>
        <v>0.02</v>
      </c>
      <c r="AI15" s="79">
        <f t="shared" si="4"/>
        <v>2.0419999999999997E-2</v>
      </c>
      <c r="AJ15" s="79">
        <f>SUM(AI$12:AI15)</f>
        <v>8.0839999999999995E-2</v>
      </c>
      <c r="AK15" s="79">
        <f t="shared" si="5"/>
        <v>0</v>
      </c>
      <c r="AL15" s="79">
        <f t="shared" si="6"/>
        <v>0</v>
      </c>
      <c r="AM15" s="79">
        <f>SUM(AL$12:AL15)</f>
        <v>0.14049</v>
      </c>
      <c r="AN15" s="79">
        <f t="shared" si="7"/>
        <v>0.02</v>
      </c>
      <c r="AO15" s="79">
        <f t="shared" si="8"/>
        <v>2.0419999999999997E-2</v>
      </c>
      <c r="AP15" s="79">
        <f>SUM(AO$12:AO15)</f>
        <v>0.22133</v>
      </c>
      <c r="AR15" s="18" t="s">
        <v>32</v>
      </c>
      <c r="AS15" s="19"/>
      <c r="AU15" s="26">
        <v>2031</v>
      </c>
      <c r="AV15" s="26">
        <v>3</v>
      </c>
      <c r="AW15" s="78">
        <v>1.0209999999999999</v>
      </c>
      <c r="AX15" s="78">
        <f t="shared" si="9"/>
        <v>1.0209999999999999</v>
      </c>
      <c r="AY15" s="79">
        <f t="shared" si="10"/>
        <v>0.25</v>
      </c>
      <c r="AZ15" s="79">
        <f t="shared" si="11"/>
        <v>0.25524999999999998</v>
      </c>
      <c r="BA15" s="79">
        <f>SUM(AZ$12:AZ15)</f>
        <v>2.7604999999999995</v>
      </c>
      <c r="BB15" s="79">
        <f t="shared" si="12"/>
        <v>3.78</v>
      </c>
      <c r="BC15" s="79">
        <f t="shared" si="13"/>
        <v>3.8593799999999994</v>
      </c>
      <c r="BD15" s="79">
        <f>SUM(BC$12:BC15)</f>
        <v>15.278759999999998</v>
      </c>
      <c r="BE15" s="79">
        <f t="shared" si="14"/>
        <v>0</v>
      </c>
      <c r="BF15" s="79">
        <f t="shared" si="15"/>
        <v>0</v>
      </c>
      <c r="BG15" s="79">
        <f>SUM(BF$12:BF15)</f>
        <v>2.82</v>
      </c>
      <c r="BH15" s="79">
        <f t="shared" si="16"/>
        <v>3.78</v>
      </c>
      <c r="BI15" s="79">
        <f t="shared" si="17"/>
        <v>3.8593799999999994</v>
      </c>
      <c r="BJ15" s="79">
        <f>SUM(BI$12:BI15)</f>
        <v>18.098759999999999</v>
      </c>
      <c r="BL15" s="18" t="s">
        <v>32</v>
      </c>
      <c r="BM15" s="19"/>
      <c r="BO15" s="26">
        <v>2031</v>
      </c>
      <c r="BP15" s="26">
        <v>3</v>
      </c>
      <c r="BQ15" s="78">
        <v>1.0209999999999999</v>
      </c>
      <c r="BR15" s="78">
        <f t="shared" si="18"/>
        <v>1.0209999999999999</v>
      </c>
      <c r="BS15" s="79">
        <f t="shared" si="19"/>
        <v>0.5</v>
      </c>
      <c r="BT15" s="79">
        <f t="shared" si="20"/>
        <v>0.51049999999999995</v>
      </c>
      <c r="BU15" s="79">
        <f>SUM(BT$12:BT15)</f>
        <v>2.0209999999999999</v>
      </c>
      <c r="BV15" s="79">
        <f t="shared" si="21"/>
        <v>16.079999999999998</v>
      </c>
      <c r="BW15" s="79">
        <f t="shared" si="22"/>
        <v>16.417679999999997</v>
      </c>
      <c r="BX15" s="79">
        <f>SUM(BW$12:BW15)</f>
        <v>64.995360000000005</v>
      </c>
      <c r="BY15" s="79">
        <f t="shared" si="23"/>
        <v>0</v>
      </c>
      <c r="BZ15" s="79">
        <f t="shared" si="24"/>
        <v>0</v>
      </c>
      <c r="CA15" s="79">
        <f>SUM(BZ$12:BZ15)</f>
        <v>0</v>
      </c>
      <c r="CB15" s="79">
        <f t="shared" si="25"/>
        <v>16.079999999999998</v>
      </c>
      <c r="CC15" s="79">
        <f t="shared" si="26"/>
        <v>16.417679999999997</v>
      </c>
      <c r="CD15" s="79">
        <f>SUM(CC$12:CC15)</f>
        <v>64.995360000000005</v>
      </c>
    </row>
    <row r="16" spans="2:82" x14ac:dyDescent="0.3">
      <c r="B16" s="96"/>
      <c r="D16" s="28" t="s">
        <v>36</v>
      </c>
      <c r="E16" s="27" t="s">
        <v>37</v>
      </c>
      <c r="G16" s="26" t="str" cm="1">
        <f t="array" ref="G16">"YR" &amp; (ROW(16:16) - ROW($12:$12)) &amp; " = " &amp; (2028 + (ROW(16:16) - ROW($12:$12)))</f>
        <v>YR4 = 2032</v>
      </c>
      <c r="H16" s="26" t="str" cm="1">
        <f t="array" ref="H16">"MY" &amp; (ROW(16:16) - ROW($12:$12)) &amp; " = " &amp; (ROW(16:16) - ROW($12:$12))</f>
        <v>MY4 = 4</v>
      </c>
      <c r="I16" s="26" t="str" cm="1">
        <f t="array" ref="I16">"CD" &amp; (ROW(16:16) - ROW($12:$12))</f>
        <v>CD4</v>
      </c>
      <c r="J16" s="26" t="str" cm="1">
        <f t="array" ref="J16">"C" &amp; (ROW(16:16) - ROW($12:$12)) &amp; " = CD" &amp; (ROW(16:16) - ROW($12:$12)) &amp; " / CD0" &amp; IF(ROW(16:16) - ROW($12:$12) = 0, " = 1", "")</f>
        <v>C4 = CD4 / CD0</v>
      </c>
      <c r="K16" s="26" t="str" cm="1">
        <f t="array" ref="K16">"IRM" &amp; (ROW(16:16) - ROW($12:$12)) &amp; " = if (YR" &amp; (ROW(16:16) - ROW($12:$12)) &amp; " &lt; EY) then (IRA0) else (IRP0)"</f>
        <v>IRM4 = if (YR4 &lt; EY) then (IRA0) else (IRP0)</v>
      </c>
      <c r="L16" s="26" t="str" cm="1">
        <f t="array" ref="L16">"IRI" &amp; (ROW(16:16) - ROW($12:$12)) &amp; " = IRM" &amp; (ROW(16:16) - ROW($12:$12)) &amp; " * C" &amp; (ROW(16:16) - ROW($12:$12))</f>
        <v>IRI4 = IRM4 * C4</v>
      </c>
      <c r="M16" s="26" t="str" cm="1">
        <f t="array" ref="M16" xml:space="preserve"> "IRC" &amp; (ROW(16:16) - ROW($12:$12)) &amp; " = ∑IRIx; x: {0, …, MY" &amp; (ROW(16:16) - ROW($12:$12)) &amp; "}"</f>
        <v>IRC4 = ∑IRIx; x: {0, …, MY4}</v>
      </c>
      <c r="N16" s="26" t="str" cm="1">
        <f t="array" ref="N16">"ERM" &amp; (ROW(16:16) - ROW($12:$12)) &amp; " = if (YR" &amp; (ROW(16:16) - ROW($12:$12)) &amp; " &lt; EY) then (ERA0) else (ERP0)"</f>
        <v>ERM4 = if (YR4 &lt; EY) then (ERA0) else (ERP0)</v>
      </c>
      <c r="O16" s="26" t="str" cm="1">
        <f t="array" ref="O16">"ERI" &amp; (ROW(16:16) - ROW($12:$12)) &amp; " = ERM" &amp; (ROW(16:16) - ROW($12:$12)) &amp; " * C" &amp; (ROW(16:16) - ROW($12:$12))</f>
        <v>ERI4 = ERM4 * C4</v>
      </c>
      <c r="P16" s="26" t="str" cm="1">
        <f t="array" ref="P16" xml:space="preserve"> "ERU" &amp; (ROW(16:16) - ROW($12:$12)) &amp; " = ∑ERIx; x: {0, …, MY" &amp; (ROW(16:16) - ROW($12:$12)) &amp; "}"</f>
        <v>ERU4 = ∑ERIx; x: {0, …, MY4}</v>
      </c>
      <c r="Q16" s="26" t="str" cm="1">
        <f t="array" ref="Q16">"PRM" &amp; (ROW(16:16) - ROW($12:$12)) &amp; " = if (YR" &amp; (ROW(16:16) - ROW($12:$12)) &amp; " &lt; EY) then (PRA0) else (PRP0)"</f>
        <v>PRM4 = if (YR4 &lt; EY) then (PRA0) else (PRP0)</v>
      </c>
      <c r="R16" s="26" t="str" cm="1">
        <f t="array" ref="R16">"PRI" &amp; (ROW(16:16) - ROW($12:$12)) &amp; " = PRM" &amp; (ROW(16:16) - ROW($12:$12)) &amp; " * C" &amp; (ROW(16:16) - ROW($12:$12))</f>
        <v>PRI4 = PRM4 * C4</v>
      </c>
      <c r="S16" s="26" t="str" cm="1">
        <f t="array" ref="S16" xml:space="preserve"> "PRU" &amp; (ROW(16:16) - ROW($12:$12)) &amp; " = ∑PRIx; x: {0, …, MY" &amp; (ROW(16:16) - ROW($12:$12)) &amp; "}"</f>
        <v>PRU4 = ∑PRIx; x: {0, …, MY4}</v>
      </c>
      <c r="T16" s="26" t="str" cm="1">
        <f t="array" ref="T16">"ORM" &amp; (ROW(16:16) - ROW($12:$12)) &amp; " = if (YR" &amp; (ROW(16:16) - ROW($12:$12)) &amp; " &lt; EY) then (ORA0) else (ORP0)"</f>
        <v>ORM4 = if (YR4 &lt; EY) then (ORA0) else (ORP0)</v>
      </c>
      <c r="U16" s="26" t="str" cm="1">
        <f t="array" ref="U16">"ORI" &amp; (ROW(16:16) - ROW($12:$12)) &amp; " = ORM" &amp; (ROW(16:16) - ROW($12:$12)) &amp; " * C" &amp; (ROW(16:16) - ROW($12:$12))</f>
        <v>ORI4 = ORM4 * C4</v>
      </c>
      <c r="V16" s="26" t="str" cm="1">
        <f t="array" ref="V16" xml:space="preserve"> "ORC" &amp; (ROW(16:16) - ROW($12:$12)) &amp; " = ∑ORIx; x: {0, …, MY" &amp; (ROW(16:16) - ROW($12:$12)) &amp; "}"</f>
        <v>ORC4 = ∑ORIx; x: {0, …, MY4}</v>
      </c>
      <c r="AA16" s="26">
        <v>2032</v>
      </c>
      <c r="AB16" s="26">
        <v>4</v>
      </c>
      <c r="AC16" s="78">
        <v>1.0269999999999999</v>
      </c>
      <c r="AD16" s="78">
        <f t="shared" si="0"/>
        <v>1.0269999999999999</v>
      </c>
      <c r="AE16" s="79">
        <f t="shared" si="1"/>
        <v>0.125</v>
      </c>
      <c r="AF16" s="79">
        <f t="shared" si="2"/>
        <v>0.12837499999999999</v>
      </c>
      <c r="AG16" s="79">
        <f>SUM(AF$12:AF16)</f>
        <v>2.3897499999999998</v>
      </c>
      <c r="AH16" s="79">
        <f t="shared" si="3"/>
        <v>0.02</v>
      </c>
      <c r="AI16" s="79">
        <f t="shared" si="4"/>
        <v>2.0539999999999999E-2</v>
      </c>
      <c r="AJ16" s="79">
        <f>SUM(AI$12:AI16)</f>
        <v>0.10138</v>
      </c>
      <c r="AK16" s="79">
        <f t="shared" si="5"/>
        <v>0</v>
      </c>
      <c r="AL16" s="79">
        <f t="shared" si="6"/>
        <v>0</v>
      </c>
      <c r="AM16" s="79">
        <f>SUM(AL$12:AL16)</f>
        <v>0.14049</v>
      </c>
      <c r="AN16" s="79">
        <f t="shared" si="7"/>
        <v>0.02</v>
      </c>
      <c r="AO16" s="79">
        <f t="shared" si="8"/>
        <v>2.0539999999999999E-2</v>
      </c>
      <c r="AP16" s="79">
        <f>SUM(AO$12:AO16)</f>
        <v>0.24187</v>
      </c>
      <c r="AU16" s="26">
        <v>2032</v>
      </c>
      <c r="AV16" s="26">
        <v>4</v>
      </c>
      <c r="AW16" s="78">
        <v>1.0269999999999999</v>
      </c>
      <c r="AX16" s="78">
        <f t="shared" si="9"/>
        <v>1.0269999999999999</v>
      </c>
      <c r="AY16" s="79">
        <f t="shared" si="10"/>
        <v>0.25</v>
      </c>
      <c r="AZ16" s="79">
        <f t="shared" si="11"/>
        <v>0.25674999999999998</v>
      </c>
      <c r="BA16" s="79">
        <f>SUM(AZ$12:AZ16)</f>
        <v>3.0172499999999993</v>
      </c>
      <c r="BB16" s="79">
        <f t="shared" si="12"/>
        <v>3.78</v>
      </c>
      <c r="BC16" s="79">
        <f t="shared" si="13"/>
        <v>3.8820599999999996</v>
      </c>
      <c r="BD16" s="79">
        <f>SUM(BC$12:BC16)</f>
        <v>19.160819999999998</v>
      </c>
      <c r="BE16" s="79">
        <f t="shared" si="14"/>
        <v>0</v>
      </c>
      <c r="BF16" s="79">
        <f t="shared" si="15"/>
        <v>0</v>
      </c>
      <c r="BG16" s="79">
        <f>SUM(BF$12:BF16)</f>
        <v>2.82</v>
      </c>
      <c r="BH16" s="79">
        <f t="shared" si="16"/>
        <v>3.78</v>
      </c>
      <c r="BI16" s="79">
        <f t="shared" si="17"/>
        <v>3.8820599999999996</v>
      </c>
      <c r="BJ16" s="79">
        <f>SUM(BI$12:BI16)</f>
        <v>21.980819999999998</v>
      </c>
      <c r="BO16" s="26">
        <v>2032</v>
      </c>
      <c r="BP16" s="26">
        <v>4</v>
      </c>
      <c r="BQ16" s="78">
        <v>1.0269999999999999</v>
      </c>
      <c r="BR16" s="78">
        <f t="shared" si="18"/>
        <v>1.0269999999999999</v>
      </c>
      <c r="BS16" s="79">
        <f t="shared" si="19"/>
        <v>0.5</v>
      </c>
      <c r="BT16" s="79">
        <f t="shared" si="20"/>
        <v>0.51349999999999996</v>
      </c>
      <c r="BU16" s="79">
        <f>SUM(BT$12:BT16)</f>
        <v>2.5345</v>
      </c>
      <c r="BV16" s="79">
        <f t="shared" si="21"/>
        <v>16.079999999999998</v>
      </c>
      <c r="BW16" s="79">
        <f t="shared" si="22"/>
        <v>16.514159999999997</v>
      </c>
      <c r="BX16" s="79">
        <f>SUM(BW$12:BW16)</f>
        <v>81.509520000000009</v>
      </c>
      <c r="BY16" s="79">
        <f t="shared" si="23"/>
        <v>0</v>
      </c>
      <c r="BZ16" s="79">
        <f t="shared" si="24"/>
        <v>0</v>
      </c>
      <c r="CA16" s="79">
        <f>SUM(BZ$12:BZ16)</f>
        <v>0</v>
      </c>
      <c r="CB16" s="79">
        <f t="shared" si="25"/>
        <v>16.079999999999998</v>
      </c>
      <c r="CC16" s="79">
        <f t="shared" si="26"/>
        <v>16.514159999999997</v>
      </c>
      <c r="CD16" s="79">
        <f>SUM(CC$12:CC16)</f>
        <v>81.509520000000009</v>
      </c>
    </row>
    <row r="17" spans="2:82" x14ac:dyDescent="0.3">
      <c r="B17" s="96"/>
      <c r="D17" s="28" t="s">
        <v>38</v>
      </c>
      <c r="E17" s="27" t="s">
        <v>39</v>
      </c>
      <c r="G17" s="26" t="str" cm="1">
        <f t="array" ref="G17">"YR" &amp; (ROW(17:17) - ROW($12:$12)) &amp; " = " &amp; (2028 + (ROW(17:17) - ROW($12:$12)))</f>
        <v>YR5 = 2033</v>
      </c>
      <c r="H17" s="26" t="str" cm="1">
        <f t="array" ref="H17">"MY" &amp; (ROW(17:17) - ROW($12:$12)) &amp; " = " &amp; (ROW(17:17) - ROW($12:$12))</f>
        <v>MY5 = 5</v>
      </c>
      <c r="I17" s="26" t="str" cm="1">
        <f t="array" ref="I17">"CD" &amp; (ROW(17:17) - ROW($12:$12))</f>
        <v>CD5</v>
      </c>
      <c r="J17" s="26" t="str" cm="1">
        <f t="array" ref="J17">"C" &amp; (ROW(17:17) - ROW($12:$12)) &amp; " = CD" &amp; (ROW(17:17) - ROW($12:$12)) &amp; " / CD0" &amp; IF(ROW(17:17) - ROW($12:$12) = 0, " = 1", "")</f>
        <v>C5 = CD5 / CD0</v>
      </c>
      <c r="K17" s="26" t="str" cm="1">
        <f t="array" ref="K17">"IRM" &amp; (ROW(17:17) - ROW($12:$12)) &amp; " = if (YR" &amp; (ROW(17:17) - ROW($12:$12)) &amp; " &lt; EY) then (IRA0) else (IRP0)"</f>
        <v>IRM5 = if (YR5 &lt; EY) then (IRA0) else (IRP0)</v>
      </c>
      <c r="L17" s="26" t="str" cm="1">
        <f t="array" ref="L17">"IRI" &amp; (ROW(17:17) - ROW($12:$12)) &amp; " = IRM" &amp; (ROW(17:17) - ROW($12:$12)) &amp; " * C" &amp; (ROW(17:17) - ROW($12:$12))</f>
        <v>IRI5 = IRM5 * C5</v>
      </c>
      <c r="M17" s="26" t="str" cm="1">
        <f t="array" ref="M17" xml:space="preserve"> "IRC" &amp; (ROW(17:17) - ROW($12:$12)) &amp; " = ∑IRIx; x: {0, …, MY" &amp; (ROW(17:17) - ROW($12:$12)) &amp; "}"</f>
        <v>IRC5 = ∑IRIx; x: {0, …, MY5}</v>
      </c>
      <c r="N17" s="26" t="str" cm="1">
        <f t="array" ref="N17">"ERM" &amp; (ROW(17:17) - ROW($12:$12)) &amp; " = if (YR" &amp; (ROW(17:17) - ROW($12:$12)) &amp; " &lt; EY) then (ERA0) else (ERP0)"</f>
        <v>ERM5 = if (YR5 &lt; EY) then (ERA0) else (ERP0)</v>
      </c>
      <c r="O17" s="26" t="str" cm="1">
        <f t="array" ref="O17">"ERI" &amp; (ROW(17:17) - ROW($12:$12)) &amp; " = ERM" &amp; (ROW(17:17) - ROW($12:$12)) &amp; " * C" &amp; (ROW(17:17) - ROW($12:$12))</f>
        <v>ERI5 = ERM5 * C5</v>
      </c>
      <c r="P17" s="26" t="str" cm="1">
        <f t="array" ref="P17" xml:space="preserve"> "ERU" &amp; (ROW(17:17) - ROW($12:$12)) &amp; " = ∑ERIx; x: {0, …, MY" &amp; (ROW(17:17) - ROW($12:$12)) &amp; "}"</f>
        <v>ERU5 = ∑ERIx; x: {0, …, MY5}</v>
      </c>
      <c r="Q17" s="26" t="str" cm="1">
        <f t="array" ref="Q17">"PRM" &amp; (ROW(17:17) - ROW($12:$12)) &amp; " = if (YR" &amp; (ROW(17:17) - ROW($12:$12)) &amp; " &lt; EY) then (PRA0) else (PRP0)"</f>
        <v>PRM5 = if (YR5 &lt; EY) then (PRA0) else (PRP0)</v>
      </c>
      <c r="R17" s="26" t="str" cm="1">
        <f t="array" ref="R17">"PRI" &amp; (ROW(17:17) - ROW($12:$12)) &amp; " = PRM" &amp; (ROW(17:17) - ROW($12:$12)) &amp; " * C" &amp; (ROW(17:17) - ROW($12:$12))</f>
        <v>PRI5 = PRM5 * C5</v>
      </c>
      <c r="S17" s="26" t="str" cm="1">
        <f t="array" ref="S17" xml:space="preserve"> "PRU" &amp; (ROW(17:17) - ROW($12:$12)) &amp; " = ∑PRIx; x: {0, …, MY" &amp; (ROW(17:17) - ROW($12:$12)) &amp; "}"</f>
        <v>PRU5 = ∑PRIx; x: {0, …, MY5}</v>
      </c>
      <c r="T17" s="26" t="str" cm="1">
        <f t="array" ref="T17">"ORM" &amp; (ROW(17:17) - ROW($12:$12)) &amp; " = if (YR" &amp; (ROW(17:17) - ROW($12:$12)) &amp; " &lt; EY) then (ORA0) else (ORP0)"</f>
        <v>ORM5 = if (YR5 &lt; EY) then (ORA0) else (ORP0)</v>
      </c>
      <c r="U17" s="26" t="str" cm="1">
        <f t="array" ref="U17">"ORI" &amp; (ROW(17:17) - ROW($12:$12)) &amp; " = ORM" &amp; (ROW(17:17) - ROW($12:$12)) &amp; " * C" &amp; (ROW(17:17) - ROW($12:$12))</f>
        <v>ORI5 = ORM5 * C5</v>
      </c>
      <c r="V17" s="26" t="str" cm="1">
        <f t="array" ref="V17" xml:space="preserve"> "ORC" &amp; (ROW(17:17) - ROW($12:$12)) &amp; " = ∑ORIx; x: {0, …, MY" &amp; (ROW(17:17) - ROW($12:$12)) &amp; "}"</f>
        <v>ORC5 = ∑ORIx; x: {0, …, MY5}</v>
      </c>
      <c r="X17" s="28" t="s">
        <v>34</v>
      </c>
      <c r="Y17" s="80">
        <v>1</v>
      </c>
      <c r="AA17" s="26">
        <v>2033</v>
      </c>
      <c r="AB17" s="26">
        <v>5</v>
      </c>
      <c r="AC17" s="78">
        <v>1.034</v>
      </c>
      <c r="AD17" s="78">
        <f t="shared" si="0"/>
        <v>1.034</v>
      </c>
      <c r="AE17" s="79">
        <f t="shared" si="1"/>
        <v>0.125</v>
      </c>
      <c r="AF17" s="79">
        <f t="shared" si="2"/>
        <v>0.12925</v>
      </c>
      <c r="AG17" s="79">
        <f>SUM(AF$12:AF17)</f>
        <v>2.5189999999999997</v>
      </c>
      <c r="AH17" s="79">
        <f t="shared" si="3"/>
        <v>0.02</v>
      </c>
      <c r="AI17" s="79">
        <f t="shared" si="4"/>
        <v>2.068E-2</v>
      </c>
      <c r="AJ17" s="79">
        <f>SUM(AI$12:AI17)</f>
        <v>0.12206</v>
      </c>
      <c r="AK17" s="79">
        <f t="shared" si="5"/>
        <v>0</v>
      </c>
      <c r="AL17" s="79">
        <f t="shared" si="6"/>
        <v>0</v>
      </c>
      <c r="AM17" s="79">
        <f>SUM(AL$12:AL17)</f>
        <v>0.14049</v>
      </c>
      <c r="AN17" s="79">
        <f t="shared" si="7"/>
        <v>0.02</v>
      </c>
      <c r="AO17" s="79">
        <f t="shared" si="8"/>
        <v>2.068E-2</v>
      </c>
      <c r="AP17" s="79">
        <f>SUM(AO$12:AO17)</f>
        <v>0.26255000000000001</v>
      </c>
      <c r="AR17" s="28" t="s">
        <v>34</v>
      </c>
      <c r="AS17" s="80">
        <v>2</v>
      </c>
      <c r="AU17" s="26">
        <v>2033</v>
      </c>
      <c r="AV17" s="26">
        <v>5</v>
      </c>
      <c r="AW17" s="78">
        <v>1.034</v>
      </c>
      <c r="AX17" s="78">
        <f t="shared" si="9"/>
        <v>1.034</v>
      </c>
      <c r="AY17" s="79">
        <f t="shared" si="10"/>
        <v>0.25</v>
      </c>
      <c r="AZ17" s="79">
        <f t="shared" si="11"/>
        <v>0.25850000000000001</v>
      </c>
      <c r="BA17" s="79">
        <f>SUM(AZ$12:AZ17)</f>
        <v>3.2757499999999995</v>
      </c>
      <c r="BB17" s="79">
        <f t="shared" si="12"/>
        <v>3.78</v>
      </c>
      <c r="BC17" s="79">
        <f t="shared" si="13"/>
        <v>3.9085199999999998</v>
      </c>
      <c r="BD17" s="79">
        <f>SUM(BC$12:BC17)</f>
        <v>23.069339999999997</v>
      </c>
      <c r="BE17" s="79">
        <f t="shared" si="14"/>
        <v>0</v>
      </c>
      <c r="BF17" s="79">
        <f t="shared" si="15"/>
        <v>0</v>
      </c>
      <c r="BG17" s="79">
        <f>SUM(BF$12:BF17)</f>
        <v>2.82</v>
      </c>
      <c r="BH17" s="79">
        <f t="shared" si="16"/>
        <v>3.78</v>
      </c>
      <c r="BI17" s="79">
        <f t="shared" si="17"/>
        <v>3.9085199999999998</v>
      </c>
      <c r="BJ17" s="79">
        <f>SUM(BI$12:BI17)</f>
        <v>25.889339999999997</v>
      </c>
      <c r="BL17" s="28" t="s">
        <v>34</v>
      </c>
      <c r="BM17" s="80">
        <v>4</v>
      </c>
      <c r="BO17" s="26">
        <v>2033</v>
      </c>
      <c r="BP17" s="26">
        <v>5</v>
      </c>
      <c r="BQ17" s="78">
        <v>1.034</v>
      </c>
      <c r="BR17" s="78">
        <f t="shared" si="18"/>
        <v>1.034</v>
      </c>
      <c r="BS17" s="79">
        <f t="shared" si="19"/>
        <v>0.5</v>
      </c>
      <c r="BT17" s="79">
        <f t="shared" si="20"/>
        <v>0.51700000000000002</v>
      </c>
      <c r="BU17" s="79">
        <f>SUM(BT$12:BT17)</f>
        <v>3.0514999999999999</v>
      </c>
      <c r="BV17" s="79">
        <f t="shared" si="21"/>
        <v>16.079999999999998</v>
      </c>
      <c r="BW17" s="79">
        <f t="shared" si="22"/>
        <v>16.626719999999999</v>
      </c>
      <c r="BX17" s="79">
        <f>SUM(BW$12:BW17)</f>
        <v>98.136240000000015</v>
      </c>
      <c r="BY17" s="79">
        <f t="shared" si="23"/>
        <v>0</v>
      </c>
      <c r="BZ17" s="79">
        <f t="shared" si="24"/>
        <v>0</v>
      </c>
      <c r="CA17" s="79">
        <f>SUM(BZ$12:BZ17)</f>
        <v>0</v>
      </c>
      <c r="CB17" s="79">
        <f t="shared" si="25"/>
        <v>16.079999999999998</v>
      </c>
      <c r="CC17" s="79">
        <f t="shared" si="26"/>
        <v>16.626719999999999</v>
      </c>
      <c r="CD17" s="79">
        <f>SUM(CC$12:CC17)</f>
        <v>98.136240000000015</v>
      </c>
    </row>
    <row r="18" spans="2:82" x14ac:dyDescent="0.3">
      <c r="B18" s="96"/>
      <c r="D18" s="28" t="s">
        <v>40</v>
      </c>
      <c r="E18" s="27" t="s">
        <v>41</v>
      </c>
      <c r="G18" s="26" t="str" cm="1">
        <f t="array" ref="G18">"YR" &amp; (ROW(18:18) - ROW($12:$12)) &amp; " = " &amp; (2028 + (ROW(18:18) - ROW($12:$12)))</f>
        <v>YR6 = 2034</v>
      </c>
      <c r="H18" s="26" t="str" cm="1">
        <f t="array" ref="H18">"MY" &amp; (ROW(18:18) - ROW($12:$12)) &amp; " = " &amp; (ROW(18:18) - ROW($12:$12))</f>
        <v>MY6 = 6</v>
      </c>
      <c r="I18" s="26" t="str" cm="1">
        <f t="array" ref="I18">"CD" &amp; (ROW(18:18) - ROW($12:$12))</f>
        <v>CD6</v>
      </c>
      <c r="J18" s="26" t="str" cm="1">
        <f t="array" ref="J18">"C" &amp; (ROW(18:18) - ROW($12:$12)) &amp; " = CD" &amp; (ROW(18:18) - ROW($12:$12)) &amp; " / CD0" &amp; IF(ROW(18:18) - ROW($12:$12) = 0, " = 1", "")</f>
        <v>C6 = CD6 / CD0</v>
      </c>
      <c r="K18" s="26" t="str" cm="1">
        <f t="array" ref="K18">"IRM" &amp; (ROW(18:18) - ROW($12:$12)) &amp; " = if (YR" &amp; (ROW(18:18) - ROW($12:$12)) &amp; " &lt; EY) then (IRA0) else (IRP0)"</f>
        <v>IRM6 = if (YR6 &lt; EY) then (IRA0) else (IRP0)</v>
      </c>
      <c r="L18" s="26" t="str" cm="1">
        <f t="array" ref="L18">"IRI" &amp; (ROW(18:18) - ROW($12:$12)) &amp; " = IRM" &amp; (ROW(18:18) - ROW($12:$12)) &amp; " * C" &amp; (ROW(18:18) - ROW($12:$12))</f>
        <v>IRI6 = IRM6 * C6</v>
      </c>
      <c r="M18" s="26" t="str" cm="1">
        <f t="array" ref="M18" xml:space="preserve"> "IRC" &amp; (ROW(18:18) - ROW($12:$12)) &amp; " = ∑IRIx; x: {0, …, MY" &amp; (ROW(18:18) - ROW($12:$12)) &amp; "}"</f>
        <v>IRC6 = ∑IRIx; x: {0, …, MY6}</v>
      </c>
      <c r="N18" s="26" t="str" cm="1">
        <f t="array" ref="N18">"ERM" &amp; (ROW(18:18) - ROW($12:$12)) &amp; " = if (YR" &amp; (ROW(18:18) - ROW($12:$12)) &amp; " &lt; EY) then (ERA0) else (ERP0)"</f>
        <v>ERM6 = if (YR6 &lt; EY) then (ERA0) else (ERP0)</v>
      </c>
      <c r="O18" s="26" t="str" cm="1">
        <f t="array" ref="O18">"ERI" &amp; (ROW(18:18) - ROW($12:$12)) &amp; " = ERM" &amp; (ROW(18:18) - ROW($12:$12)) &amp; " * C" &amp; (ROW(18:18) - ROW($12:$12))</f>
        <v>ERI6 = ERM6 * C6</v>
      </c>
      <c r="P18" s="26" t="str" cm="1">
        <f t="array" ref="P18" xml:space="preserve"> "ERU" &amp; (ROW(18:18) - ROW($12:$12)) &amp; " = ∑ERIx; x: {0, …, MY" &amp; (ROW(18:18) - ROW($12:$12)) &amp; "}"</f>
        <v>ERU6 = ∑ERIx; x: {0, …, MY6}</v>
      </c>
      <c r="Q18" s="26" t="str" cm="1">
        <f t="array" ref="Q18">"PRM" &amp; (ROW(18:18) - ROW($12:$12)) &amp; " = if (YR" &amp; (ROW(18:18) - ROW($12:$12)) &amp; " &lt; EY) then (PRA0) else (PRP0)"</f>
        <v>PRM6 = if (YR6 &lt; EY) then (PRA0) else (PRP0)</v>
      </c>
      <c r="R18" s="26" t="str" cm="1">
        <f t="array" ref="R18">"PRI" &amp; (ROW(18:18) - ROW($12:$12)) &amp; " = PRM" &amp; (ROW(18:18) - ROW($12:$12)) &amp; " * C" &amp; (ROW(18:18) - ROW($12:$12))</f>
        <v>PRI6 = PRM6 * C6</v>
      </c>
      <c r="S18" s="26" t="str" cm="1">
        <f t="array" ref="S18" xml:space="preserve"> "PRU" &amp; (ROW(18:18) - ROW($12:$12)) &amp; " = ∑PRIx; x: {0, …, MY" &amp; (ROW(18:18) - ROW($12:$12)) &amp; "}"</f>
        <v>PRU6 = ∑PRIx; x: {0, …, MY6}</v>
      </c>
      <c r="T18" s="26" t="str" cm="1">
        <f t="array" ref="T18">"ORM" &amp; (ROW(18:18) - ROW($12:$12)) &amp; " = if (YR" &amp; (ROW(18:18) - ROW($12:$12)) &amp; " &lt; EY) then (ORA0) else (ORP0)"</f>
        <v>ORM6 = if (YR6 &lt; EY) then (ORA0) else (ORP0)</v>
      </c>
      <c r="U18" s="26" t="str" cm="1">
        <f t="array" ref="U18">"ORI" &amp; (ROW(18:18) - ROW($12:$12)) &amp; " = ORM" &amp; (ROW(18:18) - ROW($12:$12)) &amp; " * C" &amp; (ROW(18:18) - ROW($12:$12))</f>
        <v>ORI6 = ORM6 * C6</v>
      </c>
      <c r="V18" s="26" t="str" cm="1">
        <f t="array" ref="V18" xml:space="preserve"> "ORC" &amp; (ROW(18:18) - ROW($12:$12)) &amp; " = ∑ORIx; x: {0, …, MY" &amp; (ROW(18:18) - ROW($12:$12)) &amp; "}"</f>
        <v>ORC6 = ∑ORIx; x: {0, …, MY6}</v>
      </c>
      <c r="X18" s="28" t="s">
        <v>36</v>
      </c>
      <c r="Y18" s="80">
        <v>0.125</v>
      </c>
      <c r="AA18" s="26">
        <v>2034</v>
      </c>
      <c r="AB18" s="26">
        <v>6</v>
      </c>
      <c r="AC18" s="78">
        <v>1.0389999999999999</v>
      </c>
      <c r="AD18" s="78">
        <f t="shared" si="0"/>
        <v>1.0389999999999999</v>
      </c>
      <c r="AE18" s="79">
        <f t="shared" si="1"/>
        <v>0.125</v>
      </c>
      <c r="AF18" s="79">
        <f t="shared" si="2"/>
        <v>0.12987499999999999</v>
      </c>
      <c r="AG18" s="79">
        <f>SUM(AF$12:AF18)</f>
        <v>2.6488749999999999</v>
      </c>
      <c r="AH18" s="79">
        <f t="shared" si="3"/>
        <v>0.02</v>
      </c>
      <c r="AI18" s="79">
        <f t="shared" si="4"/>
        <v>2.078E-2</v>
      </c>
      <c r="AJ18" s="79">
        <f>SUM(AI$12:AI18)</f>
        <v>0.14283999999999999</v>
      </c>
      <c r="AK18" s="79">
        <f t="shared" si="5"/>
        <v>0</v>
      </c>
      <c r="AL18" s="79">
        <f t="shared" si="6"/>
        <v>0</v>
      </c>
      <c r="AM18" s="79">
        <f>SUM(AL$12:AL18)</f>
        <v>0.14049</v>
      </c>
      <c r="AN18" s="79">
        <f t="shared" si="7"/>
        <v>0.02</v>
      </c>
      <c r="AO18" s="79">
        <f t="shared" si="8"/>
        <v>2.078E-2</v>
      </c>
      <c r="AP18" s="79">
        <f>SUM(AO$12:AO18)</f>
        <v>0.28333000000000003</v>
      </c>
      <c r="AR18" s="28" t="s">
        <v>36</v>
      </c>
      <c r="AS18" s="80">
        <v>0.25</v>
      </c>
      <c r="AU18" s="26">
        <v>2034</v>
      </c>
      <c r="AV18" s="26">
        <v>6</v>
      </c>
      <c r="AW18" s="78">
        <v>1.0389999999999999</v>
      </c>
      <c r="AX18" s="78">
        <f t="shared" si="9"/>
        <v>1.0389999999999999</v>
      </c>
      <c r="AY18" s="79">
        <f t="shared" si="10"/>
        <v>0.25</v>
      </c>
      <c r="AZ18" s="79">
        <f t="shared" si="11"/>
        <v>0.25974999999999998</v>
      </c>
      <c r="BA18" s="79">
        <f>SUM(AZ$12:AZ18)</f>
        <v>3.5354999999999994</v>
      </c>
      <c r="BB18" s="79">
        <f t="shared" si="12"/>
        <v>3.78</v>
      </c>
      <c r="BC18" s="79">
        <f t="shared" si="13"/>
        <v>3.9274199999999997</v>
      </c>
      <c r="BD18" s="79">
        <f>SUM(BC$12:BC18)</f>
        <v>26.996759999999995</v>
      </c>
      <c r="BE18" s="79">
        <f t="shared" si="14"/>
        <v>0</v>
      </c>
      <c r="BF18" s="79">
        <f t="shared" si="15"/>
        <v>0</v>
      </c>
      <c r="BG18" s="79">
        <f>SUM(BF$12:BF18)</f>
        <v>2.82</v>
      </c>
      <c r="BH18" s="79">
        <f t="shared" si="16"/>
        <v>3.78</v>
      </c>
      <c r="BI18" s="79">
        <f t="shared" si="17"/>
        <v>3.9274199999999997</v>
      </c>
      <c r="BJ18" s="79">
        <f>SUM(BI$12:BI18)</f>
        <v>29.816759999999995</v>
      </c>
      <c r="BL18" s="28" t="s">
        <v>36</v>
      </c>
      <c r="BM18" s="80">
        <v>0.5</v>
      </c>
      <c r="BO18" s="26">
        <v>2034</v>
      </c>
      <c r="BP18" s="26">
        <v>6</v>
      </c>
      <c r="BQ18" s="78">
        <v>1.0389999999999999</v>
      </c>
      <c r="BR18" s="78">
        <f t="shared" si="18"/>
        <v>1.0389999999999999</v>
      </c>
      <c r="BS18" s="79">
        <f t="shared" si="19"/>
        <v>0.5</v>
      </c>
      <c r="BT18" s="79">
        <f t="shared" si="20"/>
        <v>0.51949999999999996</v>
      </c>
      <c r="BU18" s="79">
        <f>SUM(BT$12:BT18)</f>
        <v>3.5709999999999997</v>
      </c>
      <c r="BV18" s="79">
        <f t="shared" si="21"/>
        <v>16.079999999999998</v>
      </c>
      <c r="BW18" s="79">
        <f t="shared" si="22"/>
        <v>16.707119999999996</v>
      </c>
      <c r="BX18" s="79">
        <f>SUM(BW$12:BW18)</f>
        <v>114.84336000000002</v>
      </c>
      <c r="BY18" s="79">
        <f t="shared" si="23"/>
        <v>0</v>
      </c>
      <c r="BZ18" s="79">
        <f t="shared" si="24"/>
        <v>0</v>
      </c>
      <c r="CA18" s="79">
        <f>SUM(BZ$12:BZ18)</f>
        <v>0</v>
      </c>
      <c r="CB18" s="79">
        <f t="shared" si="25"/>
        <v>16.079999999999998</v>
      </c>
      <c r="CC18" s="79">
        <f t="shared" si="26"/>
        <v>16.707119999999996</v>
      </c>
      <c r="CD18" s="79">
        <f>SUM(CC$12:CC18)</f>
        <v>114.84336000000002</v>
      </c>
    </row>
    <row r="19" spans="2:82" x14ac:dyDescent="0.3">
      <c r="B19" s="96"/>
      <c r="D19" s="28" t="s">
        <v>42</v>
      </c>
      <c r="E19" s="27" t="s">
        <v>43</v>
      </c>
      <c r="G19" s="26" t="str" cm="1">
        <f t="array" ref="G19">"YR" &amp; (ROW(19:19) - ROW($12:$12)) &amp; " = " &amp; (2028 + (ROW(19:19) - ROW($12:$12)))</f>
        <v>YR7 = 2035</v>
      </c>
      <c r="H19" s="26" t="str" cm="1">
        <f t="array" ref="H19">"MY" &amp; (ROW(19:19) - ROW($12:$12)) &amp; " = " &amp; (ROW(19:19) - ROW($12:$12))</f>
        <v>MY7 = 7</v>
      </c>
      <c r="I19" s="26" t="str" cm="1">
        <f t="array" ref="I19">"CD" &amp; (ROW(19:19) - ROW($12:$12))</f>
        <v>CD7</v>
      </c>
      <c r="J19" s="26" t="str" cm="1">
        <f t="array" ref="J19">"C" &amp; (ROW(19:19) - ROW($12:$12)) &amp; " = CD" &amp; (ROW(19:19) - ROW($12:$12)) &amp; " / CD0" &amp; IF(ROW(19:19) - ROW($12:$12) = 0, " = 1", "")</f>
        <v>C7 = CD7 / CD0</v>
      </c>
      <c r="K19" s="26" t="str" cm="1">
        <f t="array" ref="K19">"IRM" &amp; (ROW(19:19) - ROW($12:$12)) &amp; " = if (YR" &amp; (ROW(19:19) - ROW($12:$12)) &amp; " &lt; EY) then (IRA0) else (IRP0)"</f>
        <v>IRM7 = if (YR7 &lt; EY) then (IRA0) else (IRP0)</v>
      </c>
      <c r="L19" s="26" t="str" cm="1">
        <f t="array" ref="L19">"IRI" &amp; (ROW(19:19) - ROW($12:$12)) &amp; " = IRM" &amp; (ROW(19:19) - ROW($12:$12)) &amp; " * C" &amp; (ROW(19:19) - ROW($12:$12))</f>
        <v>IRI7 = IRM7 * C7</v>
      </c>
      <c r="M19" s="26" t="str" cm="1">
        <f t="array" ref="M19" xml:space="preserve"> "IRC" &amp; (ROW(19:19) - ROW($12:$12)) &amp; " = ∑IRIx; x: {0, …, MY" &amp; (ROW(19:19) - ROW($12:$12)) &amp; "}"</f>
        <v>IRC7 = ∑IRIx; x: {0, …, MY7}</v>
      </c>
      <c r="N19" s="26" t="str" cm="1">
        <f t="array" ref="N19">"ERM" &amp; (ROW(19:19) - ROW($12:$12)) &amp; " = if (YR" &amp; (ROW(19:19) - ROW($12:$12)) &amp; " &lt; EY) then (ERA0) else (ERP0)"</f>
        <v>ERM7 = if (YR7 &lt; EY) then (ERA0) else (ERP0)</v>
      </c>
      <c r="O19" s="26" t="str" cm="1">
        <f t="array" ref="O19">"ERI" &amp; (ROW(19:19) - ROW($12:$12)) &amp; " = ERM" &amp; (ROW(19:19) - ROW($12:$12)) &amp; " * C" &amp; (ROW(19:19) - ROW($12:$12))</f>
        <v>ERI7 = ERM7 * C7</v>
      </c>
      <c r="P19" s="26" t="str" cm="1">
        <f t="array" ref="P19" xml:space="preserve"> "ERU" &amp; (ROW(19:19) - ROW($12:$12)) &amp; " = ∑ERIx; x: {0, …, MY" &amp; (ROW(19:19) - ROW($12:$12)) &amp; "}"</f>
        <v>ERU7 = ∑ERIx; x: {0, …, MY7}</v>
      </c>
      <c r="Q19" s="26" t="str" cm="1">
        <f t="array" ref="Q19">"PRM" &amp; (ROW(19:19) - ROW($12:$12)) &amp; " = if (YR" &amp; (ROW(19:19) - ROW($12:$12)) &amp; " &lt; EY) then (PRA0) else (PRP0)"</f>
        <v>PRM7 = if (YR7 &lt; EY) then (PRA0) else (PRP0)</v>
      </c>
      <c r="R19" s="26" t="str" cm="1">
        <f t="array" ref="R19">"PRI" &amp; (ROW(19:19) - ROW($12:$12)) &amp; " = PRM" &amp; (ROW(19:19) - ROW($12:$12)) &amp; " * C" &amp; (ROW(19:19) - ROW($12:$12))</f>
        <v>PRI7 = PRM7 * C7</v>
      </c>
      <c r="S19" s="26" t="str" cm="1">
        <f t="array" ref="S19" xml:space="preserve"> "PRU" &amp; (ROW(19:19) - ROW($12:$12)) &amp; " = ∑PRIx; x: {0, …, MY" &amp; (ROW(19:19) - ROW($12:$12)) &amp; "}"</f>
        <v>PRU7 = ∑PRIx; x: {0, …, MY7}</v>
      </c>
      <c r="T19" s="26" t="str" cm="1">
        <f t="array" ref="T19">"ORM" &amp; (ROW(19:19) - ROW($12:$12)) &amp; " = if (YR" &amp; (ROW(19:19) - ROW($12:$12)) &amp; " &lt; EY) then (ORA0) else (ORP0)"</f>
        <v>ORM7 = if (YR7 &lt; EY) then (ORA0) else (ORP0)</v>
      </c>
      <c r="U19" s="26" t="str" cm="1">
        <f t="array" ref="U19">"ORI" &amp; (ROW(19:19) - ROW($12:$12)) &amp; " = ORM" &amp; (ROW(19:19) - ROW($12:$12)) &amp; " * C" &amp; (ROW(19:19) - ROW($12:$12))</f>
        <v>ORI7 = ORM7 * C7</v>
      </c>
      <c r="V19" s="26" t="str" cm="1">
        <f t="array" ref="V19" xml:space="preserve"> "ORC" &amp; (ROW(19:19) - ROW($12:$12)) &amp; " = ∑ORIx; x: {0, …, MY" &amp; (ROW(19:19) - ROW($12:$12)) &amp; "}"</f>
        <v>ORC7 = ∑ORIx; x: {0, …, MY7}</v>
      </c>
      <c r="AA19" s="26">
        <v>2035</v>
      </c>
      <c r="AB19" s="26">
        <v>7</v>
      </c>
      <c r="AC19" s="78">
        <v>1.044</v>
      </c>
      <c r="AD19" s="78">
        <f t="shared" si="0"/>
        <v>1.044</v>
      </c>
      <c r="AE19" s="79">
        <f t="shared" si="1"/>
        <v>0.125</v>
      </c>
      <c r="AF19" s="79">
        <f t="shared" si="2"/>
        <v>0.1305</v>
      </c>
      <c r="AG19" s="79">
        <f>SUM(AF$12:AF19)</f>
        <v>2.7793749999999999</v>
      </c>
      <c r="AH19" s="79">
        <f t="shared" si="3"/>
        <v>0.02</v>
      </c>
      <c r="AI19" s="79">
        <f t="shared" si="4"/>
        <v>2.0880000000000003E-2</v>
      </c>
      <c r="AJ19" s="79">
        <f>SUM(AI$12:AI19)</f>
        <v>0.16372</v>
      </c>
      <c r="AK19" s="79">
        <f t="shared" si="5"/>
        <v>0</v>
      </c>
      <c r="AL19" s="79">
        <f t="shared" si="6"/>
        <v>0</v>
      </c>
      <c r="AM19" s="79">
        <f>SUM(AL$12:AL19)</f>
        <v>0.14049</v>
      </c>
      <c r="AN19" s="79">
        <f t="shared" si="7"/>
        <v>0.02</v>
      </c>
      <c r="AO19" s="79">
        <f t="shared" si="8"/>
        <v>2.0880000000000003E-2</v>
      </c>
      <c r="AP19" s="79">
        <f>SUM(AO$12:AO19)</f>
        <v>0.30421000000000004</v>
      </c>
      <c r="AU19" s="26">
        <v>2035</v>
      </c>
      <c r="AV19" s="26">
        <v>7</v>
      </c>
      <c r="AW19" s="78">
        <v>1.044</v>
      </c>
      <c r="AX19" s="78">
        <f t="shared" si="9"/>
        <v>1.044</v>
      </c>
      <c r="AY19" s="79">
        <f t="shared" si="10"/>
        <v>0.25</v>
      </c>
      <c r="AZ19" s="79">
        <f t="shared" si="11"/>
        <v>0.26100000000000001</v>
      </c>
      <c r="BA19" s="79">
        <f>SUM(AZ$12:AZ19)</f>
        <v>3.7964999999999995</v>
      </c>
      <c r="BB19" s="79">
        <f t="shared" si="12"/>
        <v>3.78</v>
      </c>
      <c r="BC19" s="79">
        <f t="shared" si="13"/>
        <v>3.9463200000000001</v>
      </c>
      <c r="BD19" s="79">
        <f>SUM(BC$12:BC19)</f>
        <v>30.943079999999995</v>
      </c>
      <c r="BE19" s="79">
        <f t="shared" si="14"/>
        <v>0</v>
      </c>
      <c r="BF19" s="79">
        <f t="shared" si="15"/>
        <v>0</v>
      </c>
      <c r="BG19" s="79">
        <f>SUM(BF$12:BF19)</f>
        <v>2.82</v>
      </c>
      <c r="BH19" s="79">
        <f t="shared" si="16"/>
        <v>3.78</v>
      </c>
      <c r="BI19" s="79">
        <f t="shared" si="17"/>
        <v>3.9463200000000001</v>
      </c>
      <c r="BJ19" s="79">
        <f>SUM(BI$12:BI19)</f>
        <v>33.763079999999995</v>
      </c>
      <c r="BO19" s="26">
        <v>2035</v>
      </c>
      <c r="BP19" s="26">
        <v>7</v>
      </c>
      <c r="BQ19" s="78">
        <v>1.044</v>
      </c>
      <c r="BR19" s="78">
        <f t="shared" si="18"/>
        <v>1.044</v>
      </c>
      <c r="BS19" s="79">
        <f t="shared" si="19"/>
        <v>0.5</v>
      </c>
      <c r="BT19" s="79">
        <f t="shared" si="20"/>
        <v>0.52200000000000002</v>
      </c>
      <c r="BU19" s="79">
        <f>SUM(BT$12:BT19)</f>
        <v>4.093</v>
      </c>
      <c r="BV19" s="79">
        <f t="shared" si="21"/>
        <v>16.079999999999998</v>
      </c>
      <c r="BW19" s="79">
        <f t="shared" si="22"/>
        <v>16.787519999999997</v>
      </c>
      <c r="BX19" s="79">
        <f>SUM(BW$12:BW19)</f>
        <v>131.63088000000002</v>
      </c>
      <c r="BY19" s="79">
        <f t="shared" si="23"/>
        <v>0</v>
      </c>
      <c r="BZ19" s="79">
        <f t="shared" si="24"/>
        <v>0</v>
      </c>
      <c r="CA19" s="79">
        <f>SUM(BZ$12:BZ19)</f>
        <v>0</v>
      </c>
      <c r="CB19" s="79">
        <f t="shared" si="25"/>
        <v>16.079999999999998</v>
      </c>
      <c r="CC19" s="79">
        <f t="shared" si="26"/>
        <v>16.787519999999997</v>
      </c>
      <c r="CD19" s="79">
        <f>SUM(CC$12:CC19)</f>
        <v>131.63088000000002</v>
      </c>
    </row>
    <row r="20" spans="2:82" x14ac:dyDescent="0.3">
      <c r="B20" s="96"/>
      <c r="D20" s="28" t="s">
        <v>44</v>
      </c>
      <c r="E20" s="27" t="s">
        <v>45</v>
      </c>
      <c r="G20" s="26" t="str" cm="1">
        <f t="array" ref="G20">"YR" &amp; (ROW(20:20) - ROW($12:$12)) &amp; " = " &amp; (2028 + (ROW(20:20) - ROW($12:$12)))</f>
        <v>YR8 = 2036</v>
      </c>
      <c r="H20" s="26" t="str" cm="1">
        <f t="array" ref="H20">"MY" &amp; (ROW(20:20) - ROW($12:$12)) &amp; " = " &amp; (ROW(20:20) - ROW($12:$12))</f>
        <v>MY8 = 8</v>
      </c>
      <c r="I20" s="26" t="str" cm="1">
        <f t="array" ref="I20">"CD" &amp; (ROW(20:20) - ROW($12:$12))</f>
        <v>CD8</v>
      </c>
      <c r="J20" s="26" t="str" cm="1">
        <f t="array" ref="J20">"C" &amp; (ROW(20:20) - ROW($12:$12)) &amp; " = CD" &amp; (ROW(20:20) - ROW($12:$12)) &amp; " / CD0" &amp; IF(ROW(20:20) - ROW($12:$12) = 0, " = 1", "")</f>
        <v>C8 = CD8 / CD0</v>
      </c>
      <c r="K20" s="26" t="str" cm="1">
        <f t="array" ref="K20">"IRM" &amp; (ROW(20:20) - ROW($12:$12)) &amp; " = if (YR" &amp; (ROW(20:20) - ROW($12:$12)) &amp; " &lt; EY) then (IRA0) else (IRP0)"</f>
        <v>IRM8 = if (YR8 &lt; EY) then (IRA0) else (IRP0)</v>
      </c>
      <c r="L20" s="26" t="str" cm="1">
        <f t="array" ref="L20">"IRI" &amp; (ROW(20:20) - ROW($12:$12)) &amp; " = IRM" &amp; (ROW(20:20) - ROW($12:$12)) &amp; " * C" &amp; (ROW(20:20) - ROW($12:$12))</f>
        <v>IRI8 = IRM8 * C8</v>
      </c>
      <c r="M20" s="26" t="str" cm="1">
        <f t="array" ref="M20" xml:space="preserve"> "IRC" &amp; (ROW(20:20) - ROW($12:$12)) &amp; " = ∑IRIx; x: {0, …, MY" &amp; (ROW(20:20) - ROW($12:$12)) &amp; "}"</f>
        <v>IRC8 = ∑IRIx; x: {0, …, MY8}</v>
      </c>
      <c r="N20" s="26" t="str" cm="1">
        <f t="array" ref="N20">"ERM" &amp; (ROW(20:20) - ROW($12:$12)) &amp; " = if (YR" &amp; (ROW(20:20) - ROW($12:$12)) &amp; " &lt; EY) then (ERA0) else (ERP0)"</f>
        <v>ERM8 = if (YR8 &lt; EY) then (ERA0) else (ERP0)</v>
      </c>
      <c r="O20" s="26" t="str" cm="1">
        <f t="array" ref="O20">"ERI" &amp; (ROW(20:20) - ROW($12:$12)) &amp; " = ERM" &amp; (ROW(20:20) - ROW($12:$12)) &amp; " * C" &amp; (ROW(20:20) - ROW($12:$12))</f>
        <v>ERI8 = ERM8 * C8</v>
      </c>
      <c r="P20" s="26" t="str" cm="1">
        <f t="array" ref="P20" xml:space="preserve"> "ERU" &amp; (ROW(20:20) - ROW($12:$12)) &amp; " = ∑ERIx; x: {0, …, MY" &amp; (ROW(20:20) - ROW($12:$12)) &amp; "}"</f>
        <v>ERU8 = ∑ERIx; x: {0, …, MY8}</v>
      </c>
      <c r="Q20" s="26" t="str" cm="1">
        <f t="array" ref="Q20">"PRM" &amp; (ROW(20:20) - ROW($12:$12)) &amp; " = if (YR" &amp; (ROW(20:20) - ROW($12:$12)) &amp; " &lt; EY) then (PRA0) else (PRP0)"</f>
        <v>PRM8 = if (YR8 &lt; EY) then (PRA0) else (PRP0)</v>
      </c>
      <c r="R20" s="26" t="str" cm="1">
        <f t="array" ref="R20">"PRI" &amp; (ROW(20:20) - ROW($12:$12)) &amp; " = PRM" &amp; (ROW(20:20) - ROW($12:$12)) &amp; " * C" &amp; (ROW(20:20) - ROW($12:$12))</f>
        <v>PRI8 = PRM8 * C8</v>
      </c>
      <c r="S20" s="26" t="str" cm="1">
        <f t="array" ref="S20" xml:space="preserve"> "PRU" &amp; (ROW(20:20) - ROW($12:$12)) &amp; " = ∑PRIx; x: {0, …, MY" &amp; (ROW(20:20) - ROW($12:$12)) &amp; "}"</f>
        <v>PRU8 = ∑PRIx; x: {0, …, MY8}</v>
      </c>
      <c r="T20" s="26" t="str" cm="1">
        <f t="array" ref="T20">"ORM" &amp; (ROW(20:20) - ROW($12:$12)) &amp; " = if (YR" &amp; (ROW(20:20) - ROW($12:$12)) &amp; " &lt; EY) then (ORA0) else (ORP0)"</f>
        <v>ORM8 = if (YR8 &lt; EY) then (ORA0) else (ORP0)</v>
      </c>
      <c r="U20" s="26" t="str" cm="1">
        <f t="array" ref="U20">"ORI" &amp; (ROW(20:20) - ROW($12:$12)) &amp; " = ORM" &amp; (ROW(20:20) - ROW($12:$12)) &amp; " * C" &amp; (ROW(20:20) - ROW($12:$12))</f>
        <v>ORI8 = ORM8 * C8</v>
      </c>
      <c r="V20" s="26" t="str" cm="1">
        <f t="array" ref="V20" xml:space="preserve"> "ORC" &amp; (ROW(20:20) - ROW($12:$12)) &amp; " = ∑ORIx; x: {0, …, MY" &amp; (ROW(20:20) - ROW($12:$12)) &amp; "}"</f>
        <v>ORC8 = ∑ORIx; x: {0, …, MY8}</v>
      </c>
      <c r="X20" s="18" t="s">
        <v>46</v>
      </c>
      <c r="Y20" s="19"/>
      <c r="AA20" s="26">
        <v>2036</v>
      </c>
      <c r="AB20" s="26">
        <v>8</v>
      </c>
      <c r="AC20" s="78">
        <v>1.05</v>
      </c>
      <c r="AD20" s="78">
        <f t="shared" si="0"/>
        <v>1.05</v>
      </c>
      <c r="AE20" s="79">
        <f t="shared" si="1"/>
        <v>0.125</v>
      </c>
      <c r="AF20" s="79">
        <f t="shared" si="2"/>
        <v>0.13125000000000001</v>
      </c>
      <c r="AG20" s="79">
        <f>SUM(AF$12:AF20)</f>
        <v>2.910625</v>
      </c>
      <c r="AH20" s="79">
        <f t="shared" si="3"/>
        <v>0.02</v>
      </c>
      <c r="AI20" s="79">
        <f t="shared" si="4"/>
        <v>2.1000000000000001E-2</v>
      </c>
      <c r="AJ20" s="79">
        <f>SUM(AI$12:AI20)</f>
        <v>0.18472</v>
      </c>
      <c r="AK20" s="79">
        <f t="shared" si="5"/>
        <v>0</v>
      </c>
      <c r="AL20" s="79">
        <f t="shared" si="6"/>
        <v>0</v>
      </c>
      <c r="AM20" s="79">
        <f>SUM(AL$12:AL20)</f>
        <v>0.14049</v>
      </c>
      <c r="AN20" s="79">
        <f t="shared" si="7"/>
        <v>0.02</v>
      </c>
      <c r="AO20" s="79">
        <f t="shared" si="8"/>
        <v>2.1000000000000001E-2</v>
      </c>
      <c r="AP20" s="79">
        <f>SUM(AO$12:AO20)</f>
        <v>0.32521000000000005</v>
      </c>
      <c r="AR20" s="18" t="s">
        <v>46</v>
      </c>
      <c r="AS20" s="19"/>
      <c r="AU20" s="26">
        <v>2036</v>
      </c>
      <c r="AV20" s="26">
        <v>8</v>
      </c>
      <c r="AW20" s="78">
        <v>1.05</v>
      </c>
      <c r="AX20" s="78">
        <f t="shared" si="9"/>
        <v>1.05</v>
      </c>
      <c r="AY20" s="79">
        <f t="shared" si="10"/>
        <v>0.25</v>
      </c>
      <c r="AZ20" s="79">
        <f t="shared" si="11"/>
        <v>0.26250000000000001</v>
      </c>
      <c r="BA20" s="79">
        <f>SUM(AZ$12:AZ20)</f>
        <v>4.0589999999999993</v>
      </c>
      <c r="BB20" s="79">
        <f t="shared" si="12"/>
        <v>3.78</v>
      </c>
      <c r="BC20" s="79">
        <f t="shared" si="13"/>
        <v>3.9689999999999999</v>
      </c>
      <c r="BD20" s="79">
        <f>SUM(BC$12:BC20)</f>
        <v>34.912079999999996</v>
      </c>
      <c r="BE20" s="79">
        <f t="shared" si="14"/>
        <v>0</v>
      </c>
      <c r="BF20" s="79">
        <f t="shared" si="15"/>
        <v>0</v>
      </c>
      <c r="BG20" s="79">
        <f>SUM(BF$12:BF20)</f>
        <v>2.82</v>
      </c>
      <c r="BH20" s="79">
        <f t="shared" si="16"/>
        <v>3.78</v>
      </c>
      <c r="BI20" s="79">
        <f t="shared" si="17"/>
        <v>3.9689999999999999</v>
      </c>
      <c r="BJ20" s="79">
        <f>SUM(BI$12:BI20)</f>
        <v>37.732079999999996</v>
      </c>
      <c r="BL20" s="18" t="s">
        <v>46</v>
      </c>
      <c r="BM20" s="19"/>
      <c r="BO20" s="26">
        <v>2036</v>
      </c>
      <c r="BP20" s="26">
        <v>8</v>
      </c>
      <c r="BQ20" s="78">
        <v>1.05</v>
      </c>
      <c r="BR20" s="78">
        <f t="shared" si="18"/>
        <v>1.05</v>
      </c>
      <c r="BS20" s="79">
        <f t="shared" si="19"/>
        <v>0.5</v>
      </c>
      <c r="BT20" s="79">
        <f t="shared" si="20"/>
        <v>0.52500000000000002</v>
      </c>
      <c r="BU20" s="79">
        <f>SUM(BT$12:BT20)</f>
        <v>4.6180000000000003</v>
      </c>
      <c r="BV20" s="79">
        <f t="shared" si="21"/>
        <v>16.079999999999998</v>
      </c>
      <c r="BW20" s="79">
        <f t="shared" si="22"/>
        <v>16.884</v>
      </c>
      <c r="BX20" s="79">
        <f>SUM(BW$12:BW20)</f>
        <v>148.51488000000001</v>
      </c>
      <c r="BY20" s="79">
        <f t="shared" si="23"/>
        <v>0</v>
      </c>
      <c r="BZ20" s="79">
        <f t="shared" si="24"/>
        <v>0</v>
      </c>
      <c r="CA20" s="79">
        <f>SUM(BZ$12:BZ20)</f>
        <v>0</v>
      </c>
      <c r="CB20" s="79">
        <f t="shared" si="25"/>
        <v>16.079999999999998</v>
      </c>
      <c r="CC20" s="79">
        <f t="shared" si="26"/>
        <v>16.884</v>
      </c>
      <c r="CD20" s="79">
        <f>SUM(CC$12:CC20)</f>
        <v>148.51488000000001</v>
      </c>
    </row>
    <row r="21" spans="2:82" x14ac:dyDescent="0.35">
      <c r="B21" s="96"/>
      <c r="G21" s="26" t="str" cm="1">
        <f t="array" ref="G21">"YR" &amp; (ROW(21:21) - ROW($12:$12)) &amp; " = " &amp; (2028 + (ROW(21:21) - ROW($12:$12)))</f>
        <v>YR9 = 2037</v>
      </c>
      <c r="H21" s="26" t="str" cm="1">
        <f t="array" ref="H21">"MY" &amp; (ROW(21:21) - ROW($12:$12)) &amp; " = " &amp; (ROW(21:21) - ROW($12:$12))</f>
        <v>MY9 = 9</v>
      </c>
      <c r="I21" s="26" t="str" cm="1">
        <f t="array" ref="I21">"CD" &amp; (ROW(21:21) - ROW($12:$12))</f>
        <v>CD9</v>
      </c>
      <c r="J21" s="26" t="str" cm="1">
        <f t="array" ref="J21">"C" &amp; (ROW(21:21) - ROW($12:$12)) &amp; " = CD" &amp; (ROW(21:21) - ROW($12:$12)) &amp; " / CD0" &amp; IF(ROW(21:21) - ROW($12:$12) = 0, " = 1", "")</f>
        <v>C9 = CD9 / CD0</v>
      </c>
      <c r="K21" s="26" t="str" cm="1">
        <f t="array" ref="K21">"IRM" &amp; (ROW(21:21) - ROW($12:$12)) &amp; " = if (YR" &amp; (ROW(21:21) - ROW($12:$12)) &amp; " &lt; EY) then (IRA0) else (IRP0)"</f>
        <v>IRM9 = if (YR9 &lt; EY) then (IRA0) else (IRP0)</v>
      </c>
      <c r="L21" s="26" t="str" cm="1">
        <f t="array" ref="L21">"IRI" &amp; (ROW(21:21) - ROW($12:$12)) &amp; " = IRM" &amp; (ROW(21:21) - ROW($12:$12)) &amp; " * C" &amp; (ROW(21:21) - ROW($12:$12))</f>
        <v>IRI9 = IRM9 * C9</v>
      </c>
      <c r="M21" s="26" t="str" cm="1">
        <f t="array" ref="M21" xml:space="preserve"> "IRC" &amp; (ROW(21:21) - ROW($12:$12)) &amp; " = ∑IRIx; x: {0, …, MY" &amp; (ROW(21:21) - ROW($12:$12)) &amp; "}"</f>
        <v>IRC9 = ∑IRIx; x: {0, …, MY9}</v>
      </c>
      <c r="N21" s="26" t="str" cm="1">
        <f t="array" ref="N21">"ERM" &amp; (ROW(21:21) - ROW($12:$12)) &amp; " = if (YR" &amp; (ROW(21:21) - ROW($12:$12)) &amp; " &lt; EY) then (ERA0) else (ERP0)"</f>
        <v>ERM9 = if (YR9 &lt; EY) then (ERA0) else (ERP0)</v>
      </c>
      <c r="O21" s="26" t="str" cm="1">
        <f t="array" ref="O21">"ERI" &amp; (ROW(21:21) - ROW($12:$12)) &amp; " = ERM" &amp; (ROW(21:21) - ROW($12:$12)) &amp; " * C" &amp; (ROW(21:21) - ROW($12:$12))</f>
        <v>ERI9 = ERM9 * C9</v>
      </c>
      <c r="P21" s="26" t="str" cm="1">
        <f t="array" ref="P21" xml:space="preserve"> "ERU" &amp; (ROW(21:21) - ROW($12:$12)) &amp; " = ∑ERIx; x: {0, …, MY" &amp; (ROW(21:21) - ROW($12:$12)) &amp; "}"</f>
        <v>ERU9 = ∑ERIx; x: {0, …, MY9}</v>
      </c>
      <c r="Q21" s="26" t="str" cm="1">
        <f t="array" ref="Q21">"PRM" &amp; (ROW(21:21) - ROW($12:$12)) &amp; " = if (YR" &amp; (ROW(21:21) - ROW($12:$12)) &amp; " &lt; EY) then (PRA0) else (PRP0)"</f>
        <v>PRM9 = if (YR9 &lt; EY) then (PRA0) else (PRP0)</v>
      </c>
      <c r="R21" s="26" t="str" cm="1">
        <f t="array" ref="R21">"PRI" &amp; (ROW(21:21) - ROW($12:$12)) &amp; " = PRM" &amp; (ROW(21:21) - ROW($12:$12)) &amp; " * C" &amp; (ROW(21:21) - ROW($12:$12))</f>
        <v>PRI9 = PRM9 * C9</v>
      </c>
      <c r="S21" s="26" t="str" cm="1">
        <f t="array" ref="S21" xml:space="preserve"> "PRU" &amp; (ROW(21:21) - ROW($12:$12)) &amp; " = ∑PRIx; x: {0, …, MY" &amp; (ROW(21:21) - ROW($12:$12)) &amp; "}"</f>
        <v>PRU9 = ∑PRIx; x: {0, …, MY9}</v>
      </c>
      <c r="T21" s="26" t="str" cm="1">
        <f t="array" ref="T21">"ORM" &amp; (ROW(21:21) - ROW($12:$12)) &amp; " = if (YR" &amp; (ROW(21:21) - ROW($12:$12)) &amp; " &lt; EY) then (ORA0) else (ORP0)"</f>
        <v>ORM9 = if (YR9 &lt; EY) then (ORA0) else (ORP0)</v>
      </c>
      <c r="U21" s="26" t="str" cm="1">
        <f t="array" ref="U21">"ORI" &amp; (ROW(21:21) - ROW($12:$12)) &amp; " = ORM" &amp; (ROW(21:21) - ROW($12:$12)) &amp; " * C" &amp; (ROW(21:21) - ROW($12:$12))</f>
        <v>ORI9 = ORM9 * C9</v>
      </c>
      <c r="V21" s="26" t="str" cm="1">
        <f t="array" ref="V21" xml:space="preserve"> "ORC" &amp; (ROW(21:21) - ROW($12:$12)) &amp; " = ∑ORIx; x: {0, …, MY" &amp; (ROW(21:21) - ROW($12:$12)) &amp; "}"</f>
        <v>ORC9 = ∑ORIx; x: {0, …, MY9}</v>
      </c>
      <c r="AA21" s="26">
        <v>2037</v>
      </c>
      <c r="AB21" s="26">
        <v>9</v>
      </c>
      <c r="AC21" s="78">
        <v>1.0549999999999999</v>
      </c>
      <c r="AD21" s="78">
        <f t="shared" si="0"/>
        <v>1.0549999999999999</v>
      </c>
      <c r="AE21" s="79">
        <f t="shared" si="1"/>
        <v>0.125</v>
      </c>
      <c r="AF21" s="79">
        <f t="shared" si="2"/>
        <v>0.13187499999999999</v>
      </c>
      <c r="AG21" s="79">
        <f>SUM(AF$12:AF21)</f>
        <v>3.0425</v>
      </c>
      <c r="AH21" s="79">
        <f t="shared" si="3"/>
        <v>0.02</v>
      </c>
      <c r="AI21" s="79">
        <f t="shared" si="4"/>
        <v>2.1100000000000001E-2</v>
      </c>
      <c r="AJ21" s="79">
        <f>SUM(AI$12:AI21)</f>
        <v>0.20582</v>
      </c>
      <c r="AK21" s="79">
        <f t="shared" si="5"/>
        <v>0</v>
      </c>
      <c r="AL21" s="79">
        <f t="shared" si="6"/>
        <v>0</v>
      </c>
      <c r="AM21" s="79">
        <f>SUM(AL$12:AL21)</f>
        <v>0.14049</v>
      </c>
      <c r="AN21" s="79">
        <f t="shared" si="7"/>
        <v>0.02</v>
      </c>
      <c r="AO21" s="79">
        <f t="shared" si="8"/>
        <v>2.1100000000000001E-2</v>
      </c>
      <c r="AP21" s="79">
        <f>SUM(AO$12:AO21)</f>
        <v>0.34631000000000006</v>
      </c>
      <c r="AU21" s="26">
        <v>2037</v>
      </c>
      <c r="AV21" s="26">
        <v>9</v>
      </c>
      <c r="AW21" s="78">
        <v>1.0549999999999999</v>
      </c>
      <c r="AX21" s="78">
        <f t="shared" si="9"/>
        <v>1.0549999999999999</v>
      </c>
      <c r="AY21" s="79">
        <f t="shared" si="10"/>
        <v>0.25</v>
      </c>
      <c r="AZ21" s="79">
        <f t="shared" si="11"/>
        <v>0.26374999999999998</v>
      </c>
      <c r="BA21" s="79">
        <f>SUM(AZ$12:AZ21)</f>
        <v>4.3227499999999992</v>
      </c>
      <c r="BB21" s="79">
        <f t="shared" si="12"/>
        <v>3.78</v>
      </c>
      <c r="BC21" s="79">
        <f t="shared" si="13"/>
        <v>3.9878999999999998</v>
      </c>
      <c r="BD21" s="79">
        <f>SUM(BC$12:BC21)</f>
        <v>38.899979999999999</v>
      </c>
      <c r="BE21" s="79">
        <f t="shared" si="14"/>
        <v>0</v>
      </c>
      <c r="BF21" s="79">
        <f t="shared" si="15"/>
        <v>0</v>
      </c>
      <c r="BG21" s="79">
        <f>SUM(BF$12:BF21)</f>
        <v>2.82</v>
      </c>
      <c r="BH21" s="79">
        <f t="shared" si="16"/>
        <v>3.78</v>
      </c>
      <c r="BI21" s="79">
        <f t="shared" si="17"/>
        <v>3.9878999999999998</v>
      </c>
      <c r="BJ21" s="79">
        <f>SUM(BI$12:BI21)</f>
        <v>41.719979999999993</v>
      </c>
      <c r="BO21" s="26">
        <v>2037</v>
      </c>
      <c r="BP21" s="26">
        <v>9</v>
      </c>
      <c r="BQ21" s="78">
        <v>1.0549999999999999</v>
      </c>
      <c r="BR21" s="78">
        <f t="shared" si="18"/>
        <v>1.0549999999999999</v>
      </c>
      <c r="BS21" s="79">
        <f t="shared" si="19"/>
        <v>0.5</v>
      </c>
      <c r="BT21" s="79">
        <f t="shared" si="20"/>
        <v>0.52749999999999997</v>
      </c>
      <c r="BU21" s="79">
        <f>SUM(BT$12:BT21)</f>
        <v>5.1455000000000002</v>
      </c>
      <c r="BV21" s="79">
        <f t="shared" si="21"/>
        <v>16.079999999999998</v>
      </c>
      <c r="BW21" s="79">
        <f t="shared" si="22"/>
        <v>16.964399999999998</v>
      </c>
      <c r="BX21" s="79">
        <f>SUM(BW$12:BW21)</f>
        <v>165.47928000000002</v>
      </c>
      <c r="BY21" s="79">
        <f t="shared" si="23"/>
        <v>0</v>
      </c>
      <c r="BZ21" s="79">
        <f t="shared" si="24"/>
        <v>0</v>
      </c>
      <c r="CA21" s="79">
        <f>SUM(BZ$12:BZ21)</f>
        <v>0</v>
      </c>
      <c r="CB21" s="79">
        <f t="shared" si="25"/>
        <v>16.079999999999998</v>
      </c>
      <c r="CC21" s="79">
        <f t="shared" si="26"/>
        <v>16.964399999999998</v>
      </c>
      <c r="CD21" s="79">
        <f>SUM(CC$12:CC21)</f>
        <v>165.47928000000002</v>
      </c>
    </row>
    <row r="22" spans="2:82" x14ac:dyDescent="0.3">
      <c r="B22" s="96"/>
      <c r="D22" s="18" t="s">
        <v>46</v>
      </c>
      <c r="E22" s="19"/>
      <c r="G22" s="26" t="str" cm="1">
        <f t="array" ref="G22">"YR" &amp; (ROW(22:22) - ROW($12:$12)) &amp; " = " &amp; (2028 + (ROW(22:22) - ROW($12:$12)))</f>
        <v>YR10 = 2038</v>
      </c>
      <c r="H22" s="26" t="str" cm="1">
        <f t="array" ref="H22">"MY" &amp; (ROW(22:22) - ROW($12:$12)) &amp; " = " &amp; (ROW(22:22) - ROW($12:$12))</f>
        <v>MY10 = 10</v>
      </c>
      <c r="I22" s="26" t="str" cm="1">
        <f t="array" ref="I22">"CD" &amp; (ROW(22:22) - ROW($12:$12))</f>
        <v>CD10</v>
      </c>
      <c r="J22" s="26" t="str" cm="1">
        <f t="array" ref="J22">"C" &amp; (ROW(22:22) - ROW($12:$12)) &amp; " = CD" &amp; (ROW(22:22) - ROW($12:$12)) &amp; " / CD0" &amp; IF(ROW(22:22) - ROW($12:$12) = 0, " = 1", "")</f>
        <v>C10 = CD10 / CD0</v>
      </c>
      <c r="K22" s="26" t="str" cm="1">
        <f t="array" ref="K22">"IRM" &amp; (ROW(22:22) - ROW($12:$12)) &amp; " = if (YR" &amp; (ROW(22:22) - ROW($12:$12)) &amp; " &lt; EY) then (IRA0) else (IRP0)"</f>
        <v>IRM10 = if (YR10 &lt; EY) then (IRA0) else (IRP0)</v>
      </c>
      <c r="L22" s="26" t="str" cm="1">
        <f t="array" ref="L22">"IRI" &amp; (ROW(22:22) - ROW($12:$12)) &amp; " = IRM" &amp; (ROW(22:22) - ROW($12:$12)) &amp; " * C" &amp; (ROW(22:22) - ROW($12:$12))</f>
        <v>IRI10 = IRM10 * C10</v>
      </c>
      <c r="M22" s="26" t="str" cm="1">
        <f t="array" ref="M22" xml:space="preserve"> "IRC" &amp; (ROW(22:22) - ROW($12:$12)) &amp; " = ∑IRIx; x: {0, …, MY" &amp; (ROW(22:22) - ROW($12:$12)) &amp; "}"</f>
        <v>IRC10 = ∑IRIx; x: {0, …, MY10}</v>
      </c>
      <c r="N22" s="26" t="str" cm="1">
        <f t="array" ref="N22">"ERM" &amp; (ROW(22:22) - ROW($12:$12)) &amp; " = if (YR" &amp; (ROW(22:22) - ROW($12:$12)) &amp; " &lt; EY) then (ERA0) else (ERP0)"</f>
        <v>ERM10 = if (YR10 &lt; EY) then (ERA0) else (ERP0)</v>
      </c>
      <c r="O22" s="26" t="str" cm="1">
        <f t="array" ref="O22">"ERI" &amp; (ROW(22:22) - ROW($12:$12)) &amp; " = ERM" &amp; (ROW(22:22) - ROW($12:$12)) &amp; " * C" &amp; (ROW(22:22) - ROW($12:$12))</f>
        <v>ERI10 = ERM10 * C10</v>
      </c>
      <c r="P22" s="26" t="str" cm="1">
        <f t="array" ref="P22" xml:space="preserve"> "ERU" &amp; (ROW(22:22) - ROW($12:$12)) &amp; " = ∑ERIx; x: {0, …, MY" &amp; (ROW(22:22) - ROW($12:$12)) &amp; "}"</f>
        <v>ERU10 = ∑ERIx; x: {0, …, MY10}</v>
      </c>
      <c r="Q22" s="26" t="str" cm="1">
        <f t="array" ref="Q22">"PRM" &amp; (ROW(22:22) - ROW($12:$12)) &amp; " = if (YR" &amp; (ROW(22:22) - ROW($12:$12)) &amp; " &lt; EY) then (PRA0) else (PRP0)"</f>
        <v>PRM10 = if (YR10 &lt; EY) then (PRA0) else (PRP0)</v>
      </c>
      <c r="R22" s="26" t="str" cm="1">
        <f t="array" ref="R22">"PRI" &amp; (ROW(22:22) - ROW($12:$12)) &amp; " = PRM" &amp; (ROW(22:22) - ROW($12:$12)) &amp; " * C" &amp; (ROW(22:22) - ROW($12:$12))</f>
        <v>PRI10 = PRM10 * C10</v>
      </c>
      <c r="S22" s="26" t="str" cm="1">
        <f t="array" ref="S22" xml:space="preserve"> "PRU" &amp; (ROW(22:22) - ROW($12:$12)) &amp; " = ∑PRIx; x: {0, …, MY" &amp; (ROW(22:22) - ROW($12:$12)) &amp; "}"</f>
        <v>PRU10 = ∑PRIx; x: {0, …, MY10}</v>
      </c>
      <c r="T22" s="26" t="str" cm="1">
        <f t="array" ref="T22">"ORM" &amp; (ROW(22:22) - ROW($12:$12)) &amp; " = if (YR" &amp; (ROW(22:22) - ROW($12:$12)) &amp; " &lt; EY) then (ORA0) else (ORP0)"</f>
        <v>ORM10 = if (YR10 &lt; EY) then (ORA0) else (ORP0)</v>
      </c>
      <c r="U22" s="26" t="str" cm="1">
        <f t="array" ref="U22">"ORI" &amp; (ROW(22:22) - ROW($12:$12)) &amp; " = ORM" &amp; (ROW(22:22) - ROW($12:$12)) &amp; " * C" &amp; (ROW(22:22) - ROW($12:$12))</f>
        <v>ORI10 = ORM10 * C10</v>
      </c>
      <c r="V22" s="26" t="str" cm="1">
        <f t="array" ref="V22" xml:space="preserve"> "ORC" &amp; (ROW(22:22) - ROW($12:$12)) &amp; " = ∑ORIx; x: {0, …, MY" &amp; (ROW(22:22) - ROW($12:$12)) &amp; "}"</f>
        <v>ORC10 = ∑ORIx; x: {0, …, MY10}</v>
      </c>
      <c r="X22" s="28" t="s">
        <v>49</v>
      </c>
      <c r="Y22" s="80">
        <f>Y27 + Y32</f>
        <v>9.0000000000000011E-2</v>
      </c>
      <c r="AA22" s="26">
        <v>2038</v>
      </c>
      <c r="AB22" s="26">
        <v>10</v>
      </c>
      <c r="AC22" s="78">
        <v>1.06</v>
      </c>
      <c r="AD22" s="78">
        <f t="shared" si="0"/>
        <v>1.06</v>
      </c>
      <c r="AE22" s="79">
        <f t="shared" si="1"/>
        <v>0.125</v>
      </c>
      <c r="AF22" s="79">
        <f t="shared" si="2"/>
        <v>0.13250000000000001</v>
      </c>
      <c r="AG22" s="79">
        <f>SUM(AF$12:AF22)</f>
        <v>3.1749999999999998</v>
      </c>
      <c r="AH22" s="79">
        <f t="shared" si="3"/>
        <v>0.02</v>
      </c>
      <c r="AI22" s="79">
        <f t="shared" si="4"/>
        <v>2.12E-2</v>
      </c>
      <c r="AJ22" s="79">
        <f>SUM(AI$12:AI22)</f>
        <v>0.22702</v>
      </c>
      <c r="AK22" s="79">
        <f t="shared" si="5"/>
        <v>0</v>
      </c>
      <c r="AL22" s="79">
        <f t="shared" si="6"/>
        <v>0</v>
      </c>
      <c r="AM22" s="79">
        <f>SUM(AL$12:AL22)</f>
        <v>0.14049</v>
      </c>
      <c r="AN22" s="79">
        <f t="shared" si="7"/>
        <v>0.02</v>
      </c>
      <c r="AO22" s="79">
        <f t="shared" si="8"/>
        <v>2.12E-2</v>
      </c>
      <c r="AP22" s="79">
        <f>SUM(AO$12:AO22)</f>
        <v>0.36751000000000006</v>
      </c>
      <c r="AR22" s="28" t="s">
        <v>49</v>
      </c>
      <c r="AS22" s="80">
        <f>AS27 + AS32</f>
        <v>6.6</v>
      </c>
      <c r="AU22" s="26">
        <v>2038</v>
      </c>
      <c r="AV22" s="26">
        <v>10</v>
      </c>
      <c r="AW22" s="78">
        <v>1.06</v>
      </c>
      <c r="AX22" s="78">
        <f t="shared" si="9"/>
        <v>1.06</v>
      </c>
      <c r="AY22" s="79">
        <f t="shared" si="10"/>
        <v>0.25</v>
      </c>
      <c r="AZ22" s="79">
        <f t="shared" si="11"/>
        <v>0.26500000000000001</v>
      </c>
      <c r="BA22" s="79">
        <f>SUM(AZ$12:AZ22)</f>
        <v>4.5877499999999989</v>
      </c>
      <c r="BB22" s="79">
        <f t="shared" si="12"/>
        <v>3.78</v>
      </c>
      <c r="BC22" s="79">
        <f t="shared" si="13"/>
        <v>4.0068000000000001</v>
      </c>
      <c r="BD22" s="79">
        <f>SUM(BC$12:BC22)</f>
        <v>42.906779999999998</v>
      </c>
      <c r="BE22" s="79">
        <f t="shared" si="14"/>
        <v>0</v>
      </c>
      <c r="BF22" s="79">
        <f t="shared" si="15"/>
        <v>0</v>
      </c>
      <c r="BG22" s="79">
        <f>SUM(BF$12:BF22)</f>
        <v>2.82</v>
      </c>
      <c r="BH22" s="79">
        <f t="shared" si="16"/>
        <v>3.78</v>
      </c>
      <c r="BI22" s="79">
        <f t="shared" si="17"/>
        <v>4.0068000000000001</v>
      </c>
      <c r="BJ22" s="79">
        <f>SUM(BI$12:BI22)</f>
        <v>45.726779999999991</v>
      </c>
      <c r="BL22" s="28" t="s">
        <v>49</v>
      </c>
      <c r="BM22" s="80">
        <f>BM27 + BM32</f>
        <v>22.589999999999996</v>
      </c>
      <c r="BO22" s="26">
        <v>2038</v>
      </c>
      <c r="BP22" s="26">
        <v>10</v>
      </c>
      <c r="BQ22" s="78">
        <v>1.06</v>
      </c>
      <c r="BR22" s="78">
        <f t="shared" si="18"/>
        <v>1.06</v>
      </c>
      <c r="BS22" s="79">
        <f t="shared" si="19"/>
        <v>0.5</v>
      </c>
      <c r="BT22" s="79">
        <f t="shared" si="20"/>
        <v>0.53</v>
      </c>
      <c r="BU22" s="79">
        <f>SUM(BT$12:BT22)</f>
        <v>5.6755000000000004</v>
      </c>
      <c r="BV22" s="79">
        <f t="shared" si="21"/>
        <v>16.079999999999998</v>
      </c>
      <c r="BW22" s="79">
        <f t="shared" si="22"/>
        <v>17.044799999999999</v>
      </c>
      <c r="BX22" s="79">
        <f>SUM(BW$12:BW22)</f>
        <v>182.52408000000003</v>
      </c>
      <c r="BY22" s="79">
        <f t="shared" si="23"/>
        <v>0</v>
      </c>
      <c r="BZ22" s="79">
        <f t="shared" si="24"/>
        <v>0</v>
      </c>
      <c r="CA22" s="79">
        <f>SUM(BZ$12:BZ22)</f>
        <v>0</v>
      </c>
      <c r="CB22" s="79">
        <f t="shared" si="25"/>
        <v>16.079999999999998</v>
      </c>
      <c r="CC22" s="79">
        <f t="shared" si="26"/>
        <v>17.044799999999999</v>
      </c>
      <c r="CD22" s="79">
        <f>SUM(CC$12:CC22)</f>
        <v>182.52408000000003</v>
      </c>
    </row>
    <row r="23" spans="2:82" x14ac:dyDescent="0.3">
      <c r="B23" s="95" t="s">
        <v>47</v>
      </c>
      <c r="D23" s="93" t="s">
        <v>48</v>
      </c>
      <c r="E23" s="93"/>
      <c r="G23" s="26" t="str" cm="1">
        <f t="array" ref="G23">"YR" &amp; (ROW(23:23) - ROW($12:$12)) &amp; " = " &amp; (2028 + (ROW(23:23) - ROW($12:$12)))</f>
        <v>YR11 = 2039</v>
      </c>
      <c r="H23" s="26" t="str" cm="1">
        <f t="array" ref="H23">"MY" &amp; (ROW(23:23) - ROW($12:$12)) &amp; " = " &amp; (ROW(23:23) - ROW($12:$12))</f>
        <v>MY11 = 11</v>
      </c>
      <c r="I23" s="26" t="str" cm="1">
        <f t="array" ref="I23">"CD" &amp; (ROW(23:23) - ROW($12:$12))</f>
        <v>CD11</v>
      </c>
      <c r="J23" s="26" t="str" cm="1">
        <f t="array" ref="J23">"C" &amp; (ROW(23:23) - ROW($12:$12)) &amp; " = CD" &amp; (ROW(23:23) - ROW($12:$12)) &amp; " / CD0" &amp; IF(ROW(23:23) - ROW($12:$12) = 0, " = 1", "")</f>
        <v>C11 = CD11 / CD0</v>
      </c>
      <c r="K23" s="26" t="str" cm="1">
        <f t="array" ref="K23">"IRM" &amp; (ROW(23:23) - ROW($12:$12)) &amp; " = if (YR" &amp; (ROW(23:23) - ROW($12:$12)) &amp; " &lt; EY) then (IRA0) else (IRP0)"</f>
        <v>IRM11 = if (YR11 &lt; EY) then (IRA0) else (IRP0)</v>
      </c>
      <c r="L23" s="26" t="str" cm="1">
        <f t="array" ref="L23">"IRI" &amp; (ROW(23:23) - ROW($12:$12)) &amp; " = IRM" &amp; (ROW(23:23) - ROW($12:$12)) &amp; " * C" &amp; (ROW(23:23) - ROW($12:$12))</f>
        <v>IRI11 = IRM11 * C11</v>
      </c>
      <c r="M23" s="26" t="str" cm="1">
        <f t="array" ref="M23" xml:space="preserve"> "IRC" &amp; (ROW(23:23) - ROW($12:$12)) &amp; " = ∑IRIx; x: {0, …, MY" &amp; (ROW(23:23) - ROW($12:$12)) &amp; "}"</f>
        <v>IRC11 = ∑IRIx; x: {0, …, MY11}</v>
      </c>
      <c r="N23" s="26" t="str" cm="1">
        <f t="array" ref="N23">"ERM" &amp; (ROW(23:23) - ROW($12:$12)) &amp; " = if (YR" &amp; (ROW(23:23) - ROW($12:$12)) &amp; " &lt; EY) then (ERA0) else (ERP0)"</f>
        <v>ERM11 = if (YR11 &lt; EY) then (ERA0) else (ERP0)</v>
      </c>
      <c r="O23" s="26" t="str" cm="1">
        <f t="array" ref="O23">"ERI" &amp; (ROW(23:23) - ROW($12:$12)) &amp; " = ERM" &amp; (ROW(23:23) - ROW($12:$12)) &amp; " * C" &amp; (ROW(23:23) - ROW($12:$12))</f>
        <v>ERI11 = ERM11 * C11</v>
      </c>
      <c r="P23" s="26" t="str" cm="1">
        <f t="array" ref="P23" xml:space="preserve"> "ERU" &amp; (ROW(23:23) - ROW($12:$12)) &amp; " = ∑ERIx; x: {0, …, MY" &amp; (ROW(23:23) - ROW($12:$12)) &amp; "}"</f>
        <v>ERU11 = ∑ERIx; x: {0, …, MY11}</v>
      </c>
      <c r="Q23" s="26" t="str" cm="1">
        <f t="array" ref="Q23">"PRM" &amp; (ROW(23:23) - ROW($12:$12)) &amp; " = if (YR" &amp; (ROW(23:23) - ROW($12:$12)) &amp; " &lt; EY) then (PRA0) else (PRP0)"</f>
        <v>PRM11 = if (YR11 &lt; EY) then (PRA0) else (PRP0)</v>
      </c>
      <c r="R23" s="26" t="str" cm="1">
        <f t="array" ref="R23">"PRI" &amp; (ROW(23:23) - ROW($12:$12)) &amp; " = PRM" &amp; (ROW(23:23) - ROW($12:$12)) &amp; " * C" &amp; (ROW(23:23) - ROW($12:$12))</f>
        <v>PRI11 = PRM11 * C11</v>
      </c>
      <c r="S23" s="26" t="str" cm="1">
        <f t="array" ref="S23" xml:space="preserve"> "PRU" &amp; (ROW(23:23) - ROW($12:$12)) &amp; " = ∑PRIx; x: {0, …, MY" &amp; (ROW(23:23) - ROW($12:$12)) &amp; "}"</f>
        <v>PRU11 = ∑PRIx; x: {0, …, MY11}</v>
      </c>
      <c r="T23" s="26" t="str" cm="1">
        <f t="array" ref="T23">"ORM" &amp; (ROW(23:23) - ROW($12:$12)) &amp; " = if (YR" &amp; (ROW(23:23) - ROW($12:$12)) &amp; " &lt; EY) then (ORA0) else (ORP0)"</f>
        <v>ORM11 = if (YR11 &lt; EY) then (ORA0) else (ORP0)</v>
      </c>
      <c r="U23" s="26" t="str" cm="1">
        <f t="array" ref="U23">"ORI" &amp; (ROW(23:23) - ROW($12:$12)) &amp; " = ORM" &amp; (ROW(23:23) - ROW($12:$12)) &amp; " * C" &amp; (ROW(23:23) - ROW($12:$12))</f>
        <v>ORI11 = ORM11 * C11</v>
      </c>
      <c r="V23" s="26" t="str" cm="1">
        <f t="array" ref="V23" xml:space="preserve"> "ORC" &amp; (ROW(23:23) - ROW($12:$12)) &amp; " = ∑ORIx; x: {0, …, MY" &amp; (ROW(23:23) - ROW($12:$12)) &amp; "}"</f>
        <v>ORC11 = ∑ORIx; x: {0, …, MY11}</v>
      </c>
      <c r="X23" s="28" t="s">
        <v>51</v>
      </c>
      <c r="Y23" s="80">
        <f>Y28 + Y33</f>
        <v>0.02</v>
      </c>
      <c r="AA23" s="26">
        <v>2039</v>
      </c>
      <c r="AB23" s="26">
        <v>11</v>
      </c>
      <c r="AC23" s="78">
        <v>1.0649999999999999</v>
      </c>
      <c r="AD23" s="78">
        <f t="shared" si="0"/>
        <v>1.0649999999999999</v>
      </c>
      <c r="AE23" s="79">
        <f t="shared" si="1"/>
        <v>0.125</v>
      </c>
      <c r="AF23" s="79">
        <f t="shared" si="2"/>
        <v>0.13312499999999999</v>
      </c>
      <c r="AG23" s="79">
        <f>SUM(AF$12:AF23)</f>
        <v>3.308125</v>
      </c>
      <c r="AH23" s="79">
        <f t="shared" si="3"/>
        <v>0.02</v>
      </c>
      <c r="AI23" s="79">
        <f t="shared" si="4"/>
        <v>2.1299999999999999E-2</v>
      </c>
      <c r="AJ23" s="79">
        <f>SUM(AI$12:AI23)</f>
        <v>0.24831999999999999</v>
      </c>
      <c r="AK23" s="79">
        <f t="shared" si="5"/>
        <v>0</v>
      </c>
      <c r="AL23" s="79">
        <f t="shared" si="6"/>
        <v>0</v>
      </c>
      <c r="AM23" s="79">
        <f>SUM(AL$12:AL23)</f>
        <v>0.14049</v>
      </c>
      <c r="AN23" s="79">
        <f t="shared" si="7"/>
        <v>0.02</v>
      </c>
      <c r="AO23" s="79">
        <f t="shared" si="8"/>
        <v>2.1299999999999999E-2</v>
      </c>
      <c r="AP23" s="79">
        <f>SUM(AO$12:AO23)</f>
        <v>0.38881000000000004</v>
      </c>
      <c r="AR23" s="28" t="s">
        <v>51</v>
      </c>
      <c r="AS23" s="80">
        <f>AS28 + AS33</f>
        <v>3.78</v>
      </c>
      <c r="AU23" s="26">
        <v>2039</v>
      </c>
      <c r="AV23" s="26">
        <v>11</v>
      </c>
      <c r="AW23" s="78">
        <v>1.0649999999999999</v>
      </c>
      <c r="AX23" s="78">
        <f t="shared" si="9"/>
        <v>1.0649999999999999</v>
      </c>
      <c r="AY23" s="79">
        <f t="shared" si="10"/>
        <v>0.25</v>
      </c>
      <c r="AZ23" s="79">
        <f t="shared" si="11"/>
        <v>0.26624999999999999</v>
      </c>
      <c r="BA23" s="79">
        <f>SUM(AZ$12:AZ23)</f>
        <v>4.8539999999999992</v>
      </c>
      <c r="BB23" s="79">
        <f t="shared" si="12"/>
        <v>3.78</v>
      </c>
      <c r="BC23" s="79">
        <f t="shared" si="13"/>
        <v>4.0256999999999996</v>
      </c>
      <c r="BD23" s="79">
        <f>SUM(BC$12:BC23)</f>
        <v>46.932479999999998</v>
      </c>
      <c r="BE23" s="79">
        <f t="shared" si="14"/>
        <v>0</v>
      </c>
      <c r="BF23" s="79">
        <f t="shared" si="15"/>
        <v>0</v>
      </c>
      <c r="BG23" s="79">
        <f>SUM(BF$12:BF23)</f>
        <v>2.82</v>
      </c>
      <c r="BH23" s="79">
        <f t="shared" si="16"/>
        <v>3.78</v>
      </c>
      <c r="BI23" s="79">
        <f t="shared" si="17"/>
        <v>4.0256999999999996</v>
      </c>
      <c r="BJ23" s="79">
        <f>SUM(BI$12:BI23)</f>
        <v>49.752479999999991</v>
      </c>
      <c r="BL23" s="28" t="s">
        <v>51</v>
      </c>
      <c r="BM23" s="80">
        <f>BM28 + BM33</f>
        <v>16.079999999999998</v>
      </c>
      <c r="BO23" s="26">
        <v>2039</v>
      </c>
      <c r="BP23" s="26">
        <v>11</v>
      </c>
      <c r="BQ23" s="78">
        <v>1.0649999999999999</v>
      </c>
      <c r="BR23" s="78">
        <f t="shared" si="18"/>
        <v>1.0649999999999999</v>
      </c>
      <c r="BS23" s="79">
        <f t="shared" si="19"/>
        <v>0.5</v>
      </c>
      <c r="BT23" s="79">
        <f t="shared" si="20"/>
        <v>0.53249999999999997</v>
      </c>
      <c r="BU23" s="79">
        <f>SUM(BT$12:BT23)</f>
        <v>6.2080000000000002</v>
      </c>
      <c r="BV23" s="79">
        <f t="shared" si="21"/>
        <v>16.079999999999998</v>
      </c>
      <c r="BW23" s="79">
        <f t="shared" si="22"/>
        <v>17.125199999999996</v>
      </c>
      <c r="BX23" s="79">
        <f>SUM(BW$12:BW23)</f>
        <v>199.64928000000003</v>
      </c>
      <c r="BY23" s="79">
        <f t="shared" si="23"/>
        <v>0</v>
      </c>
      <c r="BZ23" s="79">
        <f t="shared" si="24"/>
        <v>0</v>
      </c>
      <c r="CA23" s="79">
        <f>SUM(BZ$12:BZ23)</f>
        <v>0</v>
      </c>
      <c r="CB23" s="79">
        <f t="shared" si="25"/>
        <v>16.079999999999998</v>
      </c>
      <c r="CC23" s="79">
        <f t="shared" si="26"/>
        <v>17.125199999999996</v>
      </c>
      <c r="CD23" s="79">
        <f>SUM(CC$12:CC23)</f>
        <v>199.64928000000003</v>
      </c>
    </row>
    <row r="24" spans="2:82" x14ac:dyDescent="0.35">
      <c r="B24" s="95"/>
      <c r="D24" s="94"/>
      <c r="E24" s="94"/>
      <c r="G24" s="26" t="str" cm="1">
        <f t="array" ref="G24">"YR" &amp; (ROW(24:24) - ROW($12:$12)) &amp; " = " &amp; (2028 + (ROW(24:24) - ROW($12:$12)))</f>
        <v>YR12 = 2040</v>
      </c>
      <c r="H24" s="26" t="str" cm="1">
        <f t="array" ref="H24">"MY" &amp; (ROW(24:24) - ROW($12:$12)) &amp; " = " &amp; (ROW(24:24) - ROW($12:$12))</f>
        <v>MY12 = 12</v>
      </c>
      <c r="I24" s="26" t="str" cm="1">
        <f t="array" ref="I24">"CD" &amp; (ROW(24:24) - ROW($12:$12))</f>
        <v>CD12</v>
      </c>
      <c r="J24" s="26" t="str" cm="1">
        <f t="array" ref="J24">"C" &amp; (ROW(24:24) - ROW($12:$12)) &amp; " = CD" &amp; (ROW(24:24) - ROW($12:$12)) &amp; " / CD0" &amp; IF(ROW(24:24) - ROW($12:$12) = 0, " = 1", "")</f>
        <v>C12 = CD12 / CD0</v>
      </c>
      <c r="K24" s="26" t="str" cm="1">
        <f t="array" ref="K24">"IRM" &amp; (ROW(24:24) - ROW($12:$12)) &amp; " = if (YR" &amp; (ROW(24:24) - ROW($12:$12)) &amp; " &lt; EY) then (IRA0) else (IRP0)"</f>
        <v>IRM12 = if (YR12 &lt; EY) then (IRA0) else (IRP0)</v>
      </c>
      <c r="L24" s="26" t="str" cm="1">
        <f t="array" ref="L24">"IRI" &amp; (ROW(24:24) - ROW($12:$12)) &amp; " = IRM" &amp; (ROW(24:24) - ROW($12:$12)) &amp; " * C" &amp; (ROW(24:24) - ROW($12:$12))</f>
        <v>IRI12 = IRM12 * C12</v>
      </c>
      <c r="M24" s="26" t="str" cm="1">
        <f t="array" ref="M24" xml:space="preserve"> "IRC" &amp; (ROW(24:24) - ROW($12:$12)) &amp; " = ∑IRIx; x: {0, …, MY" &amp; (ROW(24:24) - ROW($12:$12)) &amp; "}"</f>
        <v>IRC12 = ∑IRIx; x: {0, …, MY12}</v>
      </c>
      <c r="N24" s="26" t="str" cm="1">
        <f t="array" ref="N24">"ERM" &amp; (ROW(24:24) - ROW($12:$12)) &amp; " = if (YR" &amp; (ROW(24:24) - ROW($12:$12)) &amp; " &lt; EY) then (ERA0) else (ERP0)"</f>
        <v>ERM12 = if (YR12 &lt; EY) then (ERA0) else (ERP0)</v>
      </c>
      <c r="O24" s="26" t="str" cm="1">
        <f t="array" ref="O24">"ERI" &amp; (ROW(24:24) - ROW($12:$12)) &amp; " = ERM" &amp; (ROW(24:24) - ROW($12:$12)) &amp; " * C" &amp; (ROW(24:24) - ROW($12:$12))</f>
        <v>ERI12 = ERM12 * C12</v>
      </c>
      <c r="P24" s="26" t="str" cm="1">
        <f t="array" ref="P24" xml:space="preserve"> "ERU" &amp; (ROW(24:24) - ROW($12:$12)) &amp; " = ∑ERIx; x: {0, …, MY" &amp; (ROW(24:24) - ROW($12:$12)) &amp; "}"</f>
        <v>ERU12 = ∑ERIx; x: {0, …, MY12}</v>
      </c>
      <c r="Q24" s="26" t="str" cm="1">
        <f t="array" ref="Q24">"PRM" &amp; (ROW(24:24) - ROW($12:$12)) &amp; " = if (YR" &amp; (ROW(24:24) - ROW($12:$12)) &amp; " &lt; EY) then (PRA0) else (PRP0)"</f>
        <v>PRM12 = if (YR12 &lt; EY) then (PRA0) else (PRP0)</v>
      </c>
      <c r="R24" s="26" t="str" cm="1">
        <f t="array" ref="R24">"PRI" &amp; (ROW(24:24) - ROW($12:$12)) &amp; " = PRM" &amp; (ROW(24:24) - ROW($12:$12)) &amp; " * C" &amp; (ROW(24:24) - ROW($12:$12))</f>
        <v>PRI12 = PRM12 * C12</v>
      </c>
      <c r="S24" s="26" t="str" cm="1">
        <f t="array" ref="S24" xml:space="preserve"> "PRU" &amp; (ROW(24:24) - ROW($12:$12)) &amp; " = ∑PRIx; x: {0, …, MY" &amp; (ROW(24:24) - ROW($12:$12)) &amp; "}"</f>
        <v>PRU12 = ∑PRIx; x: {0, …, MY12}</v>
      </c>
      <c r="T24" s="26" t="str" cm="1">
        <f t="array" ref="T24">"ORM" &amp; (ROW(24:24) - ROW($12:$12)) &amp; " = if (YR" &amp; (ROW(24:24) - ROW($12:$12)) &amp; " &lt; EY) then (ORA0) else (ORP0)"</f>
        <v>ORM12 = if (YR12 &lt; EY) then (ORA0) else (ORP0)</v>
      </c>
      <c r="U24" s="26" t="str" cm="1">
        <f t="array" ref="U24">"ORI" &amp; (ROW(24:24) - ROW($12:$12)) &amp; " = ORM" &amp; (ROW(24:24) - ROW($12:$12)) &amp; " * C" &amp; (ROW(24:24) - ROW($12:$12))</f>
        <v>ORI12 = ORM12 * C12</v>
      </c>
      <c r="V24" s="26" t="str" cm="1">
        <f t="array" ref="V24" xml:space="preserve"> "ORC" &amp; (ROW(24:24) - ROW($12:$12)) &amp; " = ∑ORIx; x: {0, …, MY" &amp; (ROW(24:24) - ROW($12:$12)) &amp; "}"</f>
        <v>ORC12 = ∑ORIx; x: {0, …, MY12}</v>
      </c>
      <c r="AA24" s="26">
        <v>2040</v>
      </c>
      <c r="AB24" s="26">
        <v>12</v>
      </c>
      <c r="AC24" s="78">
        <v>1.07</v>
      </c>
      <c r="AD24" s="78">
        <f t="shared" si="0"/>
        <v>1.07</v>
      </c>
      <c r="AE24" s="79">
        <f t="shared" si="1"/>
        <v>0.125</v>
      </c>
      <c r="AF24" s="79">
        <f t="shared" si="2"/>
        <v>0.13375000000000001</v>
      </c>
      <c r="AG24" s="79">
        <f>SUM(AF$12:AF24)</f>
        <v>3.441875</v>
      </c>
      <c r="AH24" s="79">
        <f t="shared" si="3"/>
        <v>0.02</v>
      </c>
      <c r="AI24" s="79">
        <f t="shared" si="4"/>
        <v>2.1400000000000002E-2</v>
      </c>
      <c r="AJ24" s="79">
        <f>SUM(AI$12:AI24)</f>
        <v>0.26971999999999996</v>
      </c>
      <c r="AK24" s="79">
        <f t="shared" si="5"/>
        <v>0</v>
      </c>
      <c r="AL24" s="79">
        <f t="shared" si="6"/>
        <v>0</v>
      </c>
      <c r="AM24" s="79">
        <f>SUM(AL$12:AL24)</f>
        <v>0.14049</v>
      </c>
      <c r="AN24" s="79">
        <f t="shared" si="7"/>
        <v>0.02</v>
      </c>
      <c r="AO24" s="79">
        <f t="shared" si="8"/>
        <v>2.1400000000000002E-2</v>
      </c>
      <c r="AP24" s="79">
        <f>SUM(AO$12:AO24)</f>
        <v>0.41021000000000007</v>
      </c>
      <c r="AU24" s="26">
        <v>2040</v>
      </c>
      <c r="AV24" s="26">
        <v>12</v>
      </c>
      <c r="AW24" s="78">
        <v>1.07</v>
      </c>
      <c r="AX24" s="78">
        <f t="shared" si="9"/>
        <v>1.07</v>
      </c>
      <c r="AY24" s="79">
        <f t="shared" si="10"/>
        <v>0.25</v>
      </c>
      <c r="AZ24" s="79">
        <f t="shared" si="11"/>
        <v>0.26750000000000002</v>
      </c>
      <c r="BA24" s="79">
        <f>SUM(AZ$12:AZ24)</f>
        <v>5.1214999999999993</v>
      </c>
      <c r="BB24" s="79">
        <f t="shared" si="12"/>
        <v>3.78</v>
      </c>
      <c r="BC24" s="79">
        <f t="shared" si="13"/>
        <v>4.0446</v>
      </c>
      <c r="BD24" s="79">
        <f>SUM(BC$12:BC24)</f>
        <v>50.977080000000001</v>
      </c>
      <c r="BE24" s="79">
        <f t="shared" si="14"/>
        <v>0</v>
      </c>
      <c r="BF24" s="79">
        <f t="shared" si="15"/>
        <v>0</v>
      </c>
      <c r="BG24" s="79">
        <f>SUM(BF$12:BF24)</f>
        <v>2.82</v>
      </c>
      <c r="BH24" s="79">
        <f t="shared" si="16"/>
        <v>3.78</v>
      </c>
      <c r="BI24" s="79">
        <f t="shared" si="17"/>
        <v>4.0446</v>
      </c>
      <c r="BJ24" s="79">
        <f>SUM(BI$12:BI24)</f>
        <v>53.797079999999994</v>
      </c>
      <c r="BO24" s="26">
        <v>2040</v>
      </c>
      <c r="BP24" s="26">
        <v>12</v>
      </c>
      <c r="BQ24" s="78">
        <v>1.07</v>
      </c>
      <c r="BR24" s="78">
        <f t="shared" si="18"/>
        <v>1.07</v>
      </c>
      <c r="BS24" s="79">
        <f t="shared" si="19"/>
        <v>0.5</v>
      </c>
      <c r="BT24" s="79">
        <f t="shared" si="20"/>
        <v>0.53500000000000003</v>
      </c>
      <c r="BU24" s="79">
        <f>SUM(BT$12:BT24)</f>
        <v>6.7430000000000003</v>
      </c>
      <c r="BV24" s="79">
        <f t="shared" si="21"/>
        <v>16.079999999999998</v>
      </c>
      <c r="BW24" s="79">
        <f t="shared" si="22"/>
        <v>17.2056</v>
      </c>
      <c r="BX24" s="79">
        <f>SUM(BW$12:BW24)</f>
        <v>216.85488000000004</v>
      </c>
      <c r="BY24" s="79">
        <f t="shared" si="23"/>
        <v>0</v>
      </c>
      <c r="BZ24" s="79">
        <f t="shared" si="24"/>
        <v>0</v>
      </c>
      <c r="CA24" s="79">
        <f>SUM(BZ$12:BZ24)</f>
        <v>0</v>
      </c>
      <c r="CB24" s="79">
        <f t="shared" si="25"/>
        <v>16.079999999999998</v>
      </c>
      <c r="CC24" s="79">
        <f t="shared" si="26"/>
        <v>17.2056</v>
      </c>
      <c r="CD24" s="79">
        <f>SUM(CC$12:CC24)</f>
        <v>216.85488000000004</v>
      </c>
    </row>
    <row r="25" spans="2:82" x14ac:dyDescent="0.3">
      <c r="B25" s="95"/>
      <c r="G25" s="26" t="str" cm="1">
        <f t="array" ref="G25">"YR" &amp; (ROW(25:25) - ROW($12:$12)) &amp; " = " &amp; (2028 + (ROW(25:25) - ROW($12:$12)))</f>
        <v>YR13 = 2041</v>
      </c>
      <c r="H25" s="26" t="str" cm="1">
        <f t="array" ref="H25">"MY" &amp; (ROW(25:25) - ROW($12:$12)) &amp; " = " &amp; (ROW(25:25) - ROW($12:$12))</f>
        <v>MY13 = 13</v>
      </c>
      <c r="I25" s="26" t="str" cm="1">
        <f t="array" ref="I25">"CD" &amp; (ROW(25:25) - ROW($12:$12))</f>
        <v>CD13</v>
      </c>
      <c r="J25" s="26" t="str" cm="1">
        <f t="array" ref="J25">"C" &amp; (ROW(25:25) - ROW($12:$12)) &amp; " = CD" &amp; (ROW(25:25) - ROW($12:$12)) &amp; " / CD0" &amp; IF(ROW(25:25) - ROW($12:$12) = 0, " = 1", "")</f>
        <v>C13 = CD13 / CD0</v>
      </c>
      <c r="K25" s="26" t="str" cm="1">
        <f t="array" ref="K25">"IRM" &amp; (ROW(25:25) - ROW($12:$12)) &amp; " = if (YR" &amp; (ROW(25:25) - ROW($12:$12)) &amp; " &lt; EY) then (IRA0) else (IRP0)"</f>
        <v>IRM13 = if (YR13 &lt; EY) then (IRA0) else (IRP0)</v>
      </c>
      <c r="L25" s="26" t="str" cm="1">
        <f t="array" ref="L25">"IRI" &amp; (ROW(25:25) - ROW($12:$12)) &amp; " = IRM" &amp; (ROW(25:25) - ROW($12:$12)) &amp; " * C" &amp; (ROW(25:25) - ROW($12:$12))</f>
        <v>IRI13 = IRM13 * C13</v>
      </c>
      <c r="M25" s="26" t="str" cm="1">
        <f t="array" ref="M25" xml:space="preserve"> "IRC" &amp; (ROW(25:25) - ROW($12:$12)) &amp; " = ∑IRIx; x: {0, …, MY" &amp; (ROW(25:25) - ROW($12:$12)) &amp; "}"</f>
        <v>IRC13 = ∑IRIx; x: {0, …, MY13}</v>
      </c>
      <c r="N25" s="26" t="str" cm="1">
        <f t="array" ref="N25">"ERM" &amp; (ROW(25:25) - ROW($12:$12)) &amp; " = if (YR" &amp; (ROW(25:25) - ROW($12:$12)) &amp; " &lt; EY) then (ERA0) else (ERP0)"</f>
        <v>ERM13 = if (YR13 &lt; EY) then (ERA0) else (ERP0)</v>
      </c>
      <c r="O25" s="26" t="str" cm="1">
        <f t="array" ref="O25">"ERI" &amp; (ROW(25:25) - ROW($12:$12)) &amp; " = ERM" &amp; (ROW(25:25) - ROW($12:$12)) &amp; " * C" &amp; (ROW(25:25) - ROW($12:$12))</f>
        <v>ERI13 = ERM13 * C13</v>
      </c>
      <c r="P25" s="26" t="str" cm="1">
        <f t="array" ref="P25" xml:space="preserve"> "ERU" &amp; (ROW(25:25) - ROW($12:$12)) &amp; " = ∑ERIx; x: {0, …, MY" &amp; (ROW(25:25) - ROW($12:$12)) &amp; "}"</f>
        <v>ERU13 = ∑ERIx; x: {0, …, MY13}</v>
      </c>
      <c r="Q25" s="26" t="str" cm="1">
        <f t="array" ref="Q25">"PRM" &amp; (ROW(25:25) - ROW($12:$12)) &amp; " = if (YR" &amp; (ROW(25:25) - ROW($12:$12)) &amp; " &lt; EY) then (PRA0) else (PRP0)"</f>
        <v>PRM13 = if (YR13 &lt; EY) then (PRA0) else (PRP0)</v>
      </c>
      <c r="R25" s="26" t="str" cm="1">
        <f t="array" ref="R25">"PRI" &amp; (ROW(25:25) - ROW($12:$12)) &amp; " = PRM" &amp; (ROW(25:25) - ROW($12:$12)) &amp; " * C" &amp; (ROW(25:25) - ROW($12:$12))</f>
        <v>PRI13 = PRM13 * C13</v>
      </c>
      <c r="S25" s="26" t="str" cm="1">
        <f t="array" ref="S25" xml:space="preserve"> "PRU" &amp; (ROW(25:25) - ROW($12:$12)) &amp; " = ∑PRIx; x: {0, …, MY" &amp; (ROW(25:25) - ROW($12:$12)) &amp; "}"</f>
        <v>PRU13 = ∑PRIx; x: {0, …, MY13}</v>
      </c>
      <c r="T25" s="26" t="str" cm="1">
        <f t="array" ref="T25">"ORM" &amp; (ROW(25:25) - ROW($12:$12)) &amp; " = if (YR" &amp; (ROW(25:25) - ROW($12:$12)) &amp; " &lt; EY) then (ORA0) else (ORP0)"</f>
        <v>ORM13 = if (YR13 &lt; EY) then (ORA0) else (ORP0)</v>
      </c>
      <c r="U25" s="26" t="str" cm="1">
        <f t="array" ref="U25">"ORI" &amp; (ROW(25:25) - ROW($12:$12)) &amp; " = ORM" &amp; (ROW(25:25) - ROW($12:$12)) &amp; " * C" &amp; (ROW(25:25) - ROW($12:$12))</f>
        <v>ORI13 = ORM13 * C13</v>
      </c>
      <c r="V25" s="26" t="str" cm="1">
        <f t="array" ref="V25" xml:space="preserve"> "ORC" &amp; (ROW(25:25) - ROW($12:$12)) &amp; " = ∑ORIx; x: {0, …, MY" &amp; (ROW(25:25) - ROW($12:$12)) &amp; "}"</f>
        <v>ORC13 = ∑ORIx; x: {0, …, MY13}</v>
      </c>
      <c r="X25" s="18" t="s">
        <v>61</v>
      </c>
      <c r="Y25" s="19"/>
      <c r="AA25" s="26">
        <v>2041</v>
      </c>
      <c r="AB25" s="26">
        <v>13</v>
      </c>
      <c r="AC25" s="78">
        <v>1.075</v>
      </c>
      <c r="AD25" s="78">
        <f t="shared" si="0"/>
        <v>1.075</v>
      </c>
      <c r="AE25" s="79">
        <f t="shared" si="1"/>
        <v>0.125</v>
      </c>
      <c r="AF25" s="79">
        <f t="shared" si="2"/>
        <v>0.13437499999999999</v>
      </c>
      <c r="AG25" s="79">
        <f>SUM(AF$12:AF25)</f>
        <v>3.5762499999999999</v>
      </c>
      <c r="AH25" s="79">
        <f t="shared" si="3"/>
        <v>0.02</v>
      </c>
      <c r="AI25" s="79">
        <f t="shared" si="4"/>
        <v>2.1499999999999998E-2</v>
      </c>
      <c r="AJ25" s="79">
        <f>SUM(AI$12:AI25)</f>
        <v>0.29121999999999998</v>
      </c>
      <c r="AK25" s="79">
        <f t="shared" si="5"/>
        <v>0</v>
      </c>
      <c r="AL25" s="79">
        <f t="shared" si="6"/>
        <v>0</v>
      </c>
      <c r="AM25" s="79">
        <f>SUM(AL$12:AL25)</f>
        <v>0.14049</v>
      </c>
      <c r="AN25" s="79">
        <f t="shared" si="7"/>
        <v>0.02</v>
      </c>
      <c r="AO25" s="79">
        <f t="shared" si="8"/>
        <v>2.1499999999999998E-2</v>
      </c>
      <c r="AP25" s="79">
        <f>SUM(AO$12:AO25)</f>
        <v>0.43171000000000009</v>
      </c>
      <c r="AR25" s="18" t="s">
        <v>61</v>
      </c>
      <c r="AS25" s="19"/>
      <c r="AU25" s="26">
        <v>2041</v>
      </c>
      <c r="AV25" s="26">
        <v>13</v>
      </c>
      <c r="AW25" s="78">
        <v>1.075</v>
      </c>
      <c r="AX25" s="78">
        <f t="shared" si="9"/>
        <v>1.075</v>
      </c>
      <c r="AY25" s="79">
        <f t="shared" si="10"/>
        <v>0.25</v>
      </c>
      <c r="AZ25" s="79">
        <f t="shared" si="11"/>
        <v>0.26874999999999999</v>
      </c>
      <c r="BA25" s="79">
        <f>SUM(AZ$12:AZ25)</f>
        <v>5.3902499999999991</v>
      </c>
      <c r="BB25" s="79">
        <f t="shared" si="12"/>
        <v>3.78</v>
      </c>
      <c r="BC25" s="79">
        <f t="shared" si="13"/>
        <v>4.0634999999999994</v>
      </c>
      <c r="BD25" s="79">
        <f>SUM(BC$12:BC25)</f>
        <v>55.040579999999999</v>
      </c>
      <c r="BE25" s="79">
        <f t="shared" si="14"/>
        <v>0</v>
      </c>
      <c r="BF25" s="79">
        <f t="shared" si="15"/>
        <v>0</v>
      </c>
      <c r="BG25" s="79">
        <f>SUM(BF$12:BF25)</f>
        <v>2.82</v>
      </c>
      <c r="BH25" s="79">
        <f t="shared" si="16"/>
        <v>3.78</v>
      </c>
      <c r="BI25" s="79">
        <f t="shared" si="17"/>
        <v>4.0634999999999994</v>
      </c>
      <c r="BJ25" s="79">
        <f>SUM(BI$12:BI25)</f>
        <v>57.860579999999992</v>
      </c>
      <c r="BL25" s="18" t="s">
        <v>61</v>
      </c>
      <c r="BM25" s="19"/>
      <c r="BO25" s="26">
        <v>2041</v>
      </c>
      <c r="BP25" s="26">
        <v>13</v>
      </c>
      <c r="BQ25" s="78">
        <v>1.075</v>
      </c>
      <c r="BR25" s="78">
        <f t="shared" si="18"/>
        <v>1.075</v>
      </c>
      <c r="BS25" s="79">
        <f t="shared" si="19"/>
        <v>0.5</v>
      </c>
      <c r="BT25" s="79">
        <f t="shared" si="20"/>
        <v>0.53749999999999998</v>
      </c>
      <c r="BU25" s="79">
        <f>SUM(BT$12:BT25)</f>
        <v>7.2805</v>
      </c>
      <c r="BV25" s="79">
        <f t="shared" si="21"/>
        <v>16.079999999999998</v>
      </c>
      <c r="BW25" s="79">
        <f t="shared" si="22"/>
        <v>17.285999999999998</v>
      </c>
      <c r="BX25" s="79">
        <f>SUM(BW$12:BW25)</f>
        <v>234.14088000000004</v>
      </c>
      <c r="BY25" s="79">
        <f t="shared" si="23"/>
        <v>0</v>
      </c>
      <c r="BZ25" s="79">
        <f t="shared" si="24"/>
        <v>0</v>
      </c>
      <c r="CA25" s="79">
        <f>SUM(BZ$12:BZ25)</f>
        <v>0</v>
      </c>
      <c r="CB25" s="79">
        <f t="shared" si="25"/>
        <v>16.079999999999998</v>
      </c>
      <c r="CC25" s="79">
        <f t="shared" si="26"/>
        <v>17.285999999999998</v>
      </c>
      <c r="CD25" s="79">
        <f>SUM(CC$12:CC25)</f>
        <v>234.14088000000004</v>
      </c>
    </row>
    <row r="26" spans="2:82" x14ac:dyDescent="0.3">
      <c r="B26" s="95"/>
      <c r="D26" s="28" t="s">
        <v>49</v>
      </c>
      <c r="E26" s="27" t="s">
        <v>50</v>
      </c>
      <c r="G26" s="26" t="str" cm="1">
        <f t="array" ref="G26">"YR" &amp; (ROW(26:26) - ROW($12:$12)) &amp; " = " &amp; (2028 + (ROW(26:26) - ROW($12:$12)))</f>
        <v>YR14 = 2042</v>
      </c>
      <c r="H26" s="26" t="str" cm="1">
        <f t="array" ref="H26">"MY" &amp; (ROW(26:26) - ROW($12:$12)) &amp; " = " &amp; (ROW(26:26) - ROW($12:$12))</f>
        <v>MY14 = 14</v>
      </c>
      <c r="I26" s="26" t="str" cm="1">
        <f t="array" ref="I26">"CD" &amp; (ROW(26:26) - ROW($12:$12))</f>
        <v>CD14</v>
      </c>
      <c r="J26" s="26" t="str" cm="1">
        <f t="array" ref="J26">"C" &amp; (ROW(26:26) - ROW($12:$12)) &amp; " = CD" &amp; (ROW(26:26) - ROW($12:$12)) &amp; " / CD0" &amp; IF(ROW(26:26) - ROW($12:$12) = 0, " = 1", "")</f>
        <v>C14 = CD14 / CD0</v>
      </c>
      <c r="K26" s="26" t="str" cm="1">
        <f t="array" ref="K26">"IRM" &amp; (ROW(26:26) - ROW($12:$12)) &amp; " = if (YR" &amp; (ROW(26:26) - ROW($12:$12)) &amp; " &lt; EY) then (IRA0) else (IRP0)"</f>
        <v>IRM14 = if (YR14 &lt; EY) then (IRA0) else (IRP0)</v>
      </c>
      <c r="L26" s="26" t="str" cm="1">
        <f t="array" ref="L26">"IRI" &amp; (ROW(26:26) - ROW($12:$12)) &amp; " = IRM" &amp; (ROW(26:26) - ROW($12:$12)) &amp; " * C" &amp; (ROW(26:26) - ROW($12:$12))</f>
        <v>IRI14 = IRM14 * C14</v>
      </c>
      <c r="M26" s="26" t="str" cm="1">
        <f t="array" ref="M26" xml:space="preserve"> "IRC" &amp; (ROW(26:26) - ROW($12:$12)) &amp; " = ∑IRIx; x: {0, …, MY" &amp; (ROW(26:26) - ROW($12:$12)) &amp; "}"</f>
        <v>IRC14 = ∑IRIx; x: {0, …, MY14}</v>
      </c>
      <c r="N26" s="26" t="str" cm="1">
        <f t="array" ref="N26">"ERM" &amp; (ROW(26:26) - ROW($12:$12)) &amp; " = if (YR" &amp; (ROW(26:26) - ROW($12:$12)) &amp; " &lt; EY) then (ERA0) else (ERP0)"</f>
        <v>ERM14 = if (YR14 &lt; EY) then (ERA0) else (ERP0)</v>
      </c>
      <c r="O26" s="26" t="str" cm="1">
        <f t="array" ref="O26">"ERI" &amp; (ROW(26:26) - ROW($12:$12)) &amp; " = ERM" &amp; (ROW(26:26) - ROW($12:$12)) &amp; " * C" &amp; (ROW(26:26) - ROW($12:$12))</f>
        <v>ERI14 = ERM14 * C14</v>
      </c>
      <c r="P26" s="26" t="str" cm="1">
        <f t="array" ref="P26" xml:space="preserve"> "ERU" &amp; (ROW(26:26) - ROW($12:$12)) &amp; " = ∑ERIx; x: {0, …, MY" &amp; (ROW(26:26) - ROW($12:$12)) &amp; "}"</f>
        <v>ERU14 = ∑ERIx; x: {0, …, MY14}</v>
      </c>
      <c r="Q26" s="26" t="str" cm="1">
        <f t="array" ref="Q26">"PRM" &amp; (ROW(26:26) - ROW($12:$12)) &amp; " = if (YR" &amp; (ROW(26:26) - ROW($12:$12)) &amp; " &lt; EY) then (PRA0) else (PRP0)"</f>
        <v>PRM14 = if (YR14 &lt; EY) then (PRA0) else (PRP0)</v>
      </c>
      <c r="R26" s="26" t="str" cm="1">
        <f t="array" ref="R26">"PRI" &amp; (ROW(26:26) - ROW($12:$12)) &amp; " = PRM" &amp; (ROW(26:26) - ROW($12:$12)) &amp; " * C" &amp; (ROW(26:26) - ROW($12:$12))</f>
        <v>PRI14 = PRM14 * C14</v>
      </c>
      <c r="S26" s="26" t="str" cm="1">
        <f t="array" ref="S26" xml:space="preserve"> "PRU" &amp; (ROW(26:26) - ROW($12:$12)) &amp; " = ∑PRIx; x: {0, …, MY" &amp; (ROW(26:26) - ROW($12:$12)) &amp; "}"</f>
        <v>PRU14 = ∑PRIx; x: {0, …, MY14}</v>
      </c>
      <c r="T26" s="26" t="str" cm="1">
        <f t="array" ref="T26">"ORM" &amp; (ROW(26:26) - ROW($12:$12)) &amp; " = if (YR" &amp; (ROW(26:26) - ROW($12:$12)) &amp; " &lt; EY) then (ORA0) else (ORP0)"</f>
        <v>ORM14 = if (YR14 &lt; EY) then (ORA0) else (ORP0)</v>
      </c>
      <c r="U26" s="26" t="str" cm="1">
        <f t="array" ref="U26">"ORI" &amp; (ROW(26:26) - ROW($12:$12)) &amp; " = ORM" &amp; (ROW(26:26) - ROW($12:$12)) &amp; " * C" &amp; (ROW(26:26) - ROW($12:$12))</f>
        <v>ORI14 = ORM14 * C14</v>
      </c>
      <c r="V26" s="26" t="str" cm="1">
        <f t="array" ref="V26" xml:space="preserve"> "ORC" &amp; (ROW(26:26) - ROW($12:$12)) &amp; " = ∑ORIx; x: {0, …, MY" &amp; (ROW(26:26) - ROW($12:$12)) &amp; "}"</f>
        <v>ORC14 = ∑ORIx; x: {0, …, MY14}</v>
      </c>
      <c r="AA26" s="26">
        <v>2042</v>
      </c>
      <c r="AB26" s="26">
        <v>14</v>
      </c>
      <c r="AC26" s="78">
        <v>1.08</v>
      </c>
      <c r="AD26" s="78">
        <f t="shared" si="0"/>
        <v>1.08</v>
      </c>
      <c r="AE26" s="79">
        <f t="shared" si="1"/>
        <v>0.125</v>
      </c>
      <c r="AF26" s="79">
        <f t="shared" si="2"/>
        <v>0.13500000000000001</v>
      </c>
      <c r="AG26" s="79">
        <f>SUM(AF$12:AF26)</f>
        <v>3.7112499999999997</v>
      </c>
      <c r="AH26" s="79">
        <f t="shared" si="3"/>
        <v>0.02</v>
      </c>
      <c r="AI26" s="79">
        <f t="shared" si="4"/>
        <v>2.1600000000000001E-2</v>
      </c>
      <c r="AJ26" s="79">
        <f>SUM(AI$12:AI26)</f>
        <v>0.31281999999999999</v>
      </c>
      <c r="AK26" s="79">
        <f t="shared" si="5"/>
        <v>0</v>
      </c>
      <c r="AL26" s="79">
        <f t="shared" si="6"/>
        <v>0</v>
      </c>
      <c r="AM26" s="79">
        <f>SUM(AL$12:AL26)</f>
        <v>0.14049</v>
      </c>
      <c r="AN26" s="79">
        <f t="shared" si="7"/>
        <v>0.02</v>
      </c>
      <c r="AO26" s="79">
        <f t="shared" si="8"/>
        <v>2.1600000000000001E-2</v>
      </c>
      <c r="AP26" s="79">
        <f>SUM(AO$12:AO26)</f>
        <v>0.4533100000000001</v>
      </c>
      <c r="AU26" s="26">
        <v>2042</v>
      </c>
      <c r="AV26" s="26">
        <v>14</v>
      </c>
      <c r="AW26" s="78">
        <v>1.08</v>
      </c>
      <c r="AX26" s="78">
        <f t="shared" si="9"/>
        <v>1.08</v>
      </c>
      <c r="AY26" s="79">
        <f t="shared" si="10"/>
        <v>0.25</v>
      </c>
      <c r="AZ26" s="79">
        <f t="shared" si="11"/>
        <v>0.27</v>
      </c>
      <c r="BA26" s="79">
        <f>SUM(AZ$12:AZ26)</f>
        <v>5.6602499999999996</v>
      </c>
      <c r="BB26" s="79">
        <f t="shared" si="12"/>
        <v>3.78</v>
      </c>
      <c r="BC26" s="79">
        <f t="shared" si="13"/>
        <v>4.0823999999999998</v>
      </c>
      <c r="BD26" s="79">
        <f>SUM(BC$12:BC26)</f>
        <v>59.122979999999998</v>
      </c>
      <c r="BE26" s="79">
        <f t="shared" si="14"/>
        <v>0</v>
      </c>
      <c r="BF26" s="79">
        <f t="shared" si="15"/>
        <v>0</v>
      </c>
      <c r="BG26" s="79">
        <f>SUM(BF$12:BF26)</f>
        <v>2.82</v>
      </c>
      <c r="BH26" s="79">
        <f t="shared" si="16"/>
        <v>3.78</v>
      </c>
      <c r="BI26" s="79">
        <f t="shared" si="17"/>
        <v>4.0823999999999998</v>
      </c>
      <c r="BJ26" s="79">
        <f>SUM(BI$12:BI26)</f>
        <v>61.942979999999991</v>
      </c>
      <c r="BO26" s="26">
        <v>2042</v>
      </c>
      <c r="BP26" s="26">
        <v>14</v>
      </c>
      <c r="BQ26" s="78">
        <v>1.08</v>
      </c>
      <c r="BR26" s="78">
        <f t="shared" si="18"/>
        <v>1.08</v>
      </c>
      <c r="BS26" s="79">
        <f t="shared" si="19"/>
        <v>0.5</v>
      </c>
      <c r="BT26" s="79">
        <f t="shared" si="20"/>
        <v>0.54</v>
      </c>
      <c r="BU26" s="79">
        <f>SUM(BT$12:BT26)</f>
        <v>7.8205</v>
      </c>
      <c r="BV26" s="79">
        <f t="shared" si="21"/>
        <v>16.079999999999998</v>
      </c>
      <c r="BW26" s="79">
        <f t="shared" si="22"/>
        <v>17.366399999999999</v>
      </c>
      <c r="BX26" s="79">
        <f>SUM(BW$12:BW26)</f>
        <v>251.50728000000004</v>
      </c>
      <c r="BY26" s="79">
        <f t="shared" si="23"/>
        <v>0</v>
      </c>
      <c r="BZ26" s="79">
        <f t="shared" si="24"/>
        <v>0</v>
      </c>
      <c r="CA26" s="79">
        <f>SUM(BZ$12:BZ26)</f>
        <v>0</v>
      </c>
      <c r="CB26" s="79">
        <f t="shared" si="25"/>
        <v>16.079999999999998</v>
      </c>
      <c r="CC26" s="79">
        <f t="shared" si="26"/>
        <v>17.366399999999999</v>
      </c>
      <c r="CD26" s="79">
        <f>SUM(CC$12:CC26)</f>
        <v>251.50728000000004</v>
      </c>
    </row>
    <row r="27" spans="2:82" x14ac:dyDescent="0.3">
      <c r="B27" s="95"/>
      <c r="D27" s="28" t="s">
        <v>51</v>
      </c>
      <c r="E27" s="27" t="s">
        <v>52</v>
      </c>
      <c r="G27" s="26" t="str" cm="1">
        <f t="array" ref="G27">"YR" &amp; (ROW(27:27) - ROW($12:$12)) &amp; " = " &amp; (2028 + (ROW(27:27) - ROW($12:$12)))</f>
        <v>YR15 = 2043</v>
      </c>
      <c r="H27" s="26" t="str" cm="1">
        <f t="array" ref="H27">"MY" &amp; (ROW(27:27) - ROW($12:$12)) &amp; " = " &amp; (ROW(27:27) - ROW($12:$12))</f>
        <v>MY15 = 15</v>
      </c>
      <c r="I27" s="26" t="str" cm="1">
        <f t="array" ref="I27">"CD" &amp; (ROW(27:27) - ROW($12:$12))</f>
        <v>CD15</v>
      </c>
      <c r="J27" s="26" t="str" cm="1">
        <f t="array" ref="J27">"C" &amp; (ROW(27:27) - ROW($12:$12)) &amp; " = CD" &amp; (ROW(27:27) - ROW($12:$12)) &amp; " / CD0" &amp; IF(ROW(27:27) - ROW($12:$12) = 0, " = 1", "")</f>
        <v>C15 = CD15 / CD0</v>
      </c>
      <c r="K27" s="26" t="str" cm="1">
        <f t="array" ref="K27">"IRM" &amp; (ROW(27:27) - ROW($12:$12)) &amp; " = if (YR" &amp; (ROW(27:27) - ROW($12:$12)) &amp; " &lt; EY) then (IRA0) else (IRP0)"</f>
        <v>IRM15 = if (YR15 &lt; EY) then (IRA0) else (IRP0)</v>
      </c>
      <c r="L27" s="26" t="str" cm="1">
        <f t="array" ref="L27">"IRI" &amp; (ROW(27:27) - ROW($12:$12)) &amp; " = IRM" &amp; (ROW(27:27) - ROW($12:$12)) &amp; " * C" &amp; (ROW(27:27) - ROW($12:$12))</f>
        <v>IRI15 = IRM15 * C15</v>
      </c>
      <c r="M27" s="26" t="str" cm="1">
        <f t="array" ref="M27" xml:space="preserve"> "IRC" &amp; (ROW(27:27) - ROW($12:$12)) &amp; " = ∑IRIx; x: {0, …, MY" &amp; (ROW(27:27) - ROW($12:$12)) &amp; "}"</f>
        <v>IRC15 = ∑IRIx; x: {0, …, MY15}</v>
      </c>
      <c r="N27" s="26" t="str" cm="1">
        <f t="array" ref="N27">"ERM" &amp; (ROW(27:27) - ROW($12:$12)) &amp; " = if (YR" &amp; (ROW(27:27) - ROW($12:$12)) &amp; " &lt; EY) then (ERA0) else (ERP0)"</f>
        <v>ERM15 = if (YR15 &lt; EY) then (ERA0) else (ERP0)</v>
      </c>
      <c r="O27" s="26" t="str" cm="1">
        <f t="array" ref="O27">"ERI" &amp; (ROW(27:27) - ROW($12:$12)) &amp; " = ERM" &amp; (ROW(27:27) - ROW($12:$12)) &amp; " * C" &amp; (ROW(27:27) - ROW($12:$12))</f>
        <v>ERI15 = ERM15 * C15</v>
      </c>
      <c r="P27" s="26" t="str" cm="1">
        <f t="array" ref="P27" xml:space="preserve"> "ERU" &amp; (ROW(27:27) - ROW($12:$12)) &amp; " = ∑ERIx; x: {0, …, MY" &amp; (ROW(27:27) - ROW($12:$12)) &amp; "}"</f>
        <v>ERU15 = ∑ERIx; x: {0, …, MY15}</v>
      </c>
      <c r="Q27" s="26" t="str" cm="1">
        <f t="array" ref="Q27">"PRM" &amp; (ROW(27:27) - ROW($12:$12)) &amp; " = if (YR" &amp; (ROW(27:27) - ROW($12:$12)) &amp; " &lt; EY) then (PRA0) else (PRP0)"</f>
        <v>PRM15 = if (YR15 &lt; EY) then (PRA0) else (PRP0)</v>
      </c>
      <c r="R27" s="26" t="str" cm="1">
        <f t="array" ref="R27">"PRI" &amp; (ROW(27:27) - ROW($12:$12)) &amp; " = PRM" &amp; (ROW(27:27) - ROW($12:$12)) &amp; " * C" &amp; (ROW(27:27) - ROW($12:$12))</f>
        <v>PRI15 = PRM15 * C15</v>
      </c>
      <c r="S27" s="26" t="str" cm="1">
        <f t="array" ref="S27" xml:space="preserve"> "PRU" &amp; (ROW(27:27) - ROW($12:$12)) &amp; " = ∑PRIx; x: {0, …, MY" &amp; (ROW(27:27) - ROW($12:$12)) &amp; "}"</f>
        <v>PRU15 = ∑PRIx; x: {0, …, MY15}</v>
      </c>
      <c r="T27" s="26" t="str" cm="1">
        <f t="array" ref="T27">"ORM" &amp; (ROW(27:27) - ROW($12:$12)) &amp; " = if (YR" &amp; (ROW(27:27) - ROW($12:$12)) &amp; " &lt; EY) then (ORA0) else (ORP0)"</f>
        <v>ORM15 = if (YR15 &lt; EY) then (ORA0) else (ORP0)</v>
      </c>
      <c r="U27" s="26" t="str" cm="1">
        <f t="array" ref="U27">"ORI" &amp; (ROW(27:27) - ROW($12:$12)) &amp; " = ORM" &amp; (ROW(27:27) - ROW($12:$12)) &amp; " * C" &amp; (ROW(27:27) - ROW($12:$12))</f>
        <v>ORI15 = ORM15 * C15</v>
      </c>
      <c r="V27" s="26" t="str" cm="1">
        <f t="array" ref="V27" xml:space="preserve"> "ORC" &amp; (ROW(27:27) - ROW($12:$12)) &amp; " = ∑ORIx; x: {0, …, MY" &amp; (ROW(27:27) - ROW($12:$12)) &amp; "}"</f>
        <v>ORC15 = ∑ORIx; x: {0, …, MY15}</v>
      </c>
      <c r="X27" s="28" t="s">
        <v>63</v>
      </c>
      <c r="Y27" s="80">
        <v>0.02</v>
      </c>
      <c r="AA27" s="26">
        <v>2043</v>
      </c>
      <c r="AB27" s="26">
        <v>15</v>
      </c>
      <c r="AC27" s="78">
        <v>1.085</v>
      </c>
      <c r="AD27" s="78">
        <f t="shared" si="0"/>
        <v>1.085</v>
      </c>
      <c r="AE27" s="79">
        <f t="shared" si="1"/>
        <v>0.125</v>
      </c>
      <c r="AF27" s="79">
        <f t="shared" si="2"/>
        <v>0.135625</v>
      </c>
      <c r="AG27" s="79">
        <f>SUM(AF$12:AF27)</f>
        <v>3.8468749999999998</v>
      </c>
      <c r="AH27" s="79">
        <f t="shared" si="3"/>
        <v>0.02</v>
      </c>
      <c r="AI27" s="79">
        <f t="shared" si="4"/>
        <v>2.1700000000000001E-2</v>
      </c>
      <c r="AJ27" s="79">
        <f>SUM(AI$12:AI27)</f>
        <v>0.33451999999999998</v>
      </c>
      <c r="AK27" s="79">
        <f t="shared" si="5"/>
        <v>0</v>
      </c>
      <c r="AL27" s="79">
        <f t="shared" si="6"/>
        <v>0</v>
      </c>
      <c r="AM27" s="79">
        <f>SUM(AL$12:AL27)</f>
        <v>0.14049</v>
      </c>
      <c r="AN27" s="79">
        <f t="shared" si="7"/>
        <v>0.02</v>
      </c>
      <c r="AO27" s="79">
        <f t="shared" si="8"/>
        <v>2.1700000000000001E-2</v>
      </c>
      <c r="AP27" s="79">
        <f>SUM(AO$12:AO27)</f>
        <v>0.4750100000000001</v>
      </c>
      <c r="AR27" s="28" t="s">
        <v>63</v>
      </c>
      <c r="AS27" s="80">
        <v>3.78</v>
      </c>
      <c r="AU27" s="26">
        <v>2043</v>
      </c>
      <c r="AV27" s="26">
        <v>15</v>
      </c>
      <c r="AW27" s="78">
        <v>1.085</v>
      </c>
      <c r="AX27" s="78">
        <f t="shared" si="9"/>
        <v>1.085</v>
      </c>
      <c r="AY27" s="79">
        <f t="shared" si="10"/>
        <v>0.25</v>
      </c>
      <c r="AZ27" s="79">
        <f t="shared" si="11"/>
        <v>0.27124999999999999</v>
      </c>
      <c r="BA27" s="79">
        <f>SUM(AZ$12:AZ27)</f>
        <v>5.9314999999999998</v>
      </c>
      <c r="BB27" s="79">
        <f t="shared" si="12"/>
        <v>3.78</v>
      </c>
      <c r="BC27" s="79">
        <f t="shared" si="13"/>
        <v>4.1012999999999993</v>
      </c>
      <c r="BD27" s="79">
        <f>SUM(BC$12:BC27)</f>
        <v>63.22428</v>
      </c>
      <c r="BE27" s="79">
        <f t="shared" si="14"/>
        <v>0</v>
      </c>
      <c r="BF27" s="79">
        <f t="shared" si="15"/>
        <v>0</v>
      </c>
      <c r="BG27" s="79">
        <f>SUM(BF$12:BF27)</f>
        <v>2.82</v>
      </c>
      <c r="BH27" s="79">
        <f t="shared" si="16"/>
        <v>3.78</v>
      </c>
      <c r="BI27" s="79">
        <f t="shared" si="17"/>
        <v>4.1012999999999993</v>
      </c>
      <c r="BJ27" s="79">
        <f>SUM(BI$12:BI27)</f>
        <v>66.044279999999986</v>
      </c>
      <c r="BL27" s="28" t="s">
        <v>63</v>
      </c>
      <c r="BM27" s="80">
        <v>16.079999999999998</v>
      </c>
      <c r="BO27" s="26">
        <v>2043</v>
      </c>
      <c r="BP27" s="26">
        <v>15</v>
      </c>
      <c r="BQ27" s="78">
        <v>1.085</v>
      </c>
      <c r="BR27" s="78">
        <f t="shared" si="18"/>
        <v>1.085</v>
      </c>
      <c r="BS27" s="79">
        <f t="shared" si="19"/>
        <v>0.5</v>
      </c>
      <c r="BT27" s="79">
        <f t="shared" si="20"/>
        <v>0.54249999999999998</v>
      </c>
      <c r="BU27" s="79">
        <f>SUM(BT$12:BT27)</f>
        <v>8.3629999999999995</v>
      </c>
      <c r="BV27" s="79">
        <f t="shared" si="21"/>
        <v>16.079999999999998</v>
      </c>
      <c r="BW27" s="79">
        <f t="shared" si="22"/>
        <v>17.446799999999996</v>
      </c>
      <c r="BX27" s="79">
        <f>SUM(BW$12:BW27)</f>
        <v>268.95408000000003</v>
      </c>
      <c r="BY27" s="79">
        <f t="shared" si="23"/>
        <v>0</v>
      </c>
      <c r="BZ27" s="79">
        <f t="shared" si="24"/>
        <v>0</v>
      </c>
      <c r="CA27" s="79">
        <f>SUM(BZ$12:BZ27)</f>
        <v>0</v>
      </c>
      <c r="CB27" s="79">
        <f t="shared" si="25"/>
        <v>16.079999999999998</v>
      </c>
      <c r="CC27" s="79">
        <f t="shared" si="26"/>
        <v>17.446799999999996</v>
      </c>
      <c r="CD27" s="79">
        <f>SUM(CC$12:CC27)</f>
        <v>268.95408000000003</v>
      </c>
    </row>
    <row r="28" spans="2:82" x14ac:dyDescent="0.3">
      <c r="B28" s="95" t="s">
        <v>394</v>
      </c>
      <c r="D28" s="28" t="s">
        <v>53</v>
      </c>
      <c r="E28" s="27" t="s">
        <v>54</v>
      </c>
      <c r="G28" s="26" t="str" cm="1">
        <f t="array" ref="G28">"YR" &amp; (ROW(28:28) - ROW($12:$12)) &amp; " = " &amp; (2028 + (ROW(28:28) - ROW($12:$12)))</f>
        <v>YR16 = 2044</v>
      </c>
      <c r="H28" s="26" t="str" cm="1">
        <f t="array" ref="H28">"MY" &amp; (ROW(28:28) - ROW($12:$12)) &amp; " = " &amp; (ROW(28:28) - ROW($12:$12))</f>
        <v>MY16 = 16</v>
      </c>
      <c r="I28" s="26" t="str" cm="1">
        <f t="array" ref="I28">"CD" &amp; (ROW(28:28) - ROW($12:$12))</f>
        <v>CD16</v>
      </c>
      <c r="J28" s="26" t="str" cm="1">
        <f t="array" ref="J28">"C" &amp; (ROW(28:28) - ROW($12:$12)) &amp; " = CD" &amp; (ROW(28:28) - ROW($12:$12)) &amp; " / CD0" &amp; IF(ROW(28:28) - ROW($12:$12) = 0, " = 1", "")</f>
        <v>C16 = CD16 / CD0</v>
      </c>
      <c r="K28" s="26" t="str" cm="1">
        <f t="array" ref="K28">"IRM" &amp; (ROW(28:28) - ROW($12:$12)) &amp; " = if (YR" &amp; (ROW(28:28) - ROW($12:$12)) &amp; " &lt; EY) then (IRA0) else (IRP0)"</f>
        <v>IRM16 = if (YR16 &lt; EY) then (IRA0) else (IRP0)</v>
      </c>
      <c r="L28" s="26" t="str" cm="1">
        <f t="array" ref="L28">"IRI" &amp; (ROW(28:28) - ROW($12:$12)) &amp; " = IRM" &amp; (ROW(28:28) - ROW($12:$12)) &amp; " * C" &amp; (ROW(28:28) - ROW($12:$12))</f>
        <v>IRI16 = IRM16 * C16</v>
      </c>
      <c r="M28" s="26" t="str" cm="1">
        <f t="array" ref="M28" xml:space="preserve"> "IRC" &amp; (ROW(28:28) - ROW($12:$12)) &amp; " = ∑IRIx; x: {0, …, MY" &amp; (ROW(28:28) - ROW($12:$12)) &amp; "}"</f>
        <v>IRC16 = ∑IRIx; x: {0, …, MY16}</v>
      </c>
      <c r="N28" s="26" t="str" cm="1">
        <f t="array" ref="N28">"ERM" &amp; (ROW(28:28) - ROW($12:$12)) &amp; " = if (YR" &amp; (ROW(28:28) - ROW($12:$12)) &amp; " &lt; EY) then (ERA0) else (ERP0)"</f>
        <v>ERM16 = if (YR16 &lt; EY) then (ERA0) else (ERP0)</v>
      </c>
      <c r="O28" s="26" t="str" cm="1">
        <f t="array" ref="O28">"ERI" &amp; (ROW(28:28) - ROW($12:$12)) &amp; " = ERM" &amp; (ROW(28:28) - ROW($12:$12)) &amp; " * C" &amp; (ROW(28:28) - ROW($12:$12))</f>
        <v>ERI16 = ERM16 * C16</v>
      </c>
      <c r="P28" s="26" t="str" cm="1">
        <f t="array" ref="P28" xml:space="preserve"> "ERU" &amp; (ROW(28:28) - ROW($12:$12)) &amp; " = ∑ERIx; x: {0, …, MY" &amp; (ROW(28:28) - ROW($12:$12)) &amp; "}"</f>
        <v>ERU16 = ∑ERIx; x: {0, …, MY16}</v>
      </c>
      <c r="Q28" s="26" t="str" cm="1">
        <f t="array" ref="Q28">"PRM" &amp; (ROW(28:28) - ROW($12:$12)) &amp; " = if (YR" &amp; (ROW(28:28) - ROW($12:$12)) &amp; " &lt; EY) then (PRA0) else (PRP0)"</f>
        <v>PRM16 = if (YR16 &lt; EY) then (PRA0) else (PRP0)</v>
      </c>
      <c r="R28" s="26" t="str" cm="1">
        <f t="array" ref="R28">"PRI" &amp; (ROW(28:28) - ROW($12:$12)) &amp; " = PRM" &amp; (ROW(28:28) - ROW($12:$12)) &amp; " * C" &amp; (ROW(28:28) - ROW($12:$12))</f>
        <v>PRI16 = PRM16 * C16</v>
      </c>
      <c r="S28" s="26" t="str" cm="1">
        <f t="array" ref="S28" xml:space="preserve"> "PRU" &amp; (ROW(28:28) - ROW($12:$12)) &amp; " = ∑PRIx; x: {0, …, MY" &amp; (ROW(28:28) - ROW($12:$12)) &amp; "}"</f>
        <v>PRU16 = ∑PRIx; x: {0, …, MY16}</v>
      </c>
      <c r="T28" s="26" t="str" cm="1">
        <f t="array" ref="T28">"ORM" &amp; (ROW(28:28) - ROW($12:$12)) &amp; " = if (YR" &amp; (ROW(28:28) - ROW($12:$12)) &amp; " &lt; EY) then (ORA0) else (ORP0)"</f>
        <v>ORM16 = if (YR16 &lt; EY) then (ORA0) else (ORP0)</v>
      </c>
      <c r="U28" s="26" t="str" cm="1">
        <f t="array" ref="U28">"ORI" &amp; (ROW(28:28) - ROW($12:$12)) &amp; " = ORM" &amp; (ROW(28:28) - ROW($12:$12)) &amp; " * C" &amp; (ROW(28:28) - ROW($12:$12))</f>
        <v>ORI16 = ORM16 * C16</v>
      </c>
      <c r="V28" s="26" t="str" cm="1">
        <f t="array" ref="V28" xml:space="preserve"> "ORC" &amp; (ROW(28:28) - ROW($12:$12)) &amp; " = ∑ORIx; x: {0, …, MY" &amp; (ROW(28:28) - ROW($12:$12)) &amp; "}"</f>
        <v>ORC16 = ∑ORIx; x: {0, …, MY16}</v>
      </c>
      <c r="X28" s="28" t="s">
        <v>65</v>
      </c>
      <c r="Y28" s="80">
        <f>Y27</f>
        <v>0.02</v>
      </c>
      <c r="AA28" s="26">
        <v>2044</v>
      </c>
      <c r="AB28" s="26">
        <v>16</v>
      </c>
      <c r="AC28" s="78">
        <v>1.0900000000000001</v>
      </c>
      <c r="AD28" s="78">
        <f t="shared" si="0"/>
        <v>1.0900000000000001</v>
      </c>
      <c r="AE28" s="79">
        <f t="shared" si="1"/>
        <v>0.125</v>
      </c>
      <c r="AF28" s="79">
        <f t="shared" si="2"/>
        <v>0.13625000000000001</v>
      </c>
      <c r="AG28" s="79">
        <f>SUM(AF$12:AF28)</f>
        <v>3.9831249999999998</v>
      </c>
      <c r="AH28" s="79">
        <f t="shared" si="3"/>
        <v>0.02</v>
      </c>
      <c r="AI28" s="79">
        <f t="shared" si="4"/>
        <v>2.1800000000000003E-2</v>
      </c>
      <c r="AJ28" s="79">
        <f>SUM(AI$12:AI28)</f>
        <v>0.35631999999999997</v>
      </c>
      <c r="AK28" s="79">
        <f t="shared" si="5"/>
        <v>0</v>
      </c>
      <c r="AL28" s="79">
        <f t="shared" si="6"/>
        <v>0</v>
      </c>
      <c r="AM28" s="79">
        <f>SUM(AL$12:AL28)</f>
        <v>0.14049</v>
      </c>
      <c r="AN28" s="79">
        <f t="shared" si="7"/>
        <v>0.02</v>
      </c>
      <c r="AO28" s="79">
        <f t="shared" si="8"/>
        <v>2.1800000000000003E-2</v>
      </c>
      <c r="AP28" s="79">
        <f>SUM(AO$12:AO28)</f>
        <v>0.49681000000000008</v>
      </c>
      <c r="AR28" s="28" t="s">
        <v>65</v>
      </c>
      <c r="AS28" s="80">
        <f>AS27</f>
        <v>3.78</v>
      </c>
      <c r="AU28" s="26">
        <v>2044</v>
      </c>
      <c r="AV28" s="26">
        <v>16</v>
      </c>
      <c r="AW28" s="78">
        <v>1.0900000000000001</v>
      </c>
      <c r="AX28" s="78">
        <f t="shared" si="9"/>
        <v>1.0900000000000001</v>
      </c>
      <c r="AY28" s="79">
        <f t="shared" si="10"/>
        <v>0.25</v>
      </c>
      <c r="AZ28" s="79">
        <f t="shared" si="11"/>
        <v>0.27250000000000002</v>
      </c>
      <c r="BA28" s="79">
        <f>SUM(AZ$12:AZ28)</f>
        <v>6.2039999999999997</v>
      </c>
      <c r="BB28" s="79">
        <f t="shared" si="12"/>
        <v>3.78</v>
      </c>
      <c r="BC28" s="79">
        <f t="shared" si="13"/>
        <v>4.1202000000000005</v>
      </c>
      <c r="BD28" s="79">
        <f>SUM(BC$12:BC28)</f>
        <v>67.344480000000004</v>
      </c>
      <c r="BE28" s="79">
        <f t="shared" si="14"/>
        <v>0</v>
      </c>
      <c r="BF28" s="79">
        <f t="shared" si="15"/>
        <v>0</v>
      </c>
      <c r="BG28" s="79">
        <f>SUM(BF$12:BF28)</f>
        <v>2.82</v>
      </c>
      <c r="BH28" s="79">
        <f t="shared" si="16"/>
        <v>3.78</v>
      </c>
      <c r="BI28" s="79">
        <f t="shared" si="17"/>
        <v>4.1202000000000005</v>
      </c>
      <c r="BJ28" s="79">
        <f>SUM(BI$12:BI28)</f>
        <v>70.164479999999983</v>
      </c>
      <c r="BL28" s="28" t="s">
        <v>65</v>
      </c>
      <c r="BM28" s="80">
        <f>BM27</f>
        <v>16.079999999999998</v>
      </c>
      <c r="BO28" s="26">
        <v>2044</v>
      </c>
      <c r="BP28" s="26">
        <v>16</v>
      </c>
      <c r="BQ28" s="78">
        <v>1.0900000000000001</v>
      </c>
      <c r="BR28" s="78">
        <f t="shared" si="18"/>
        <v>1.0900000000000001</v>
      </c>
      <c r="BS28" s="79">
        <f t="shared" si="19"/>
        <v>0.5</v>
      </c>
      <c r="BT28" s="79">
        <f t="shared" si="20"/>
        <v>0.54500000000000004</v>
      </c>
      <c r="BU28" s="79">
        <f>SUM(BT$12:BT28)</f>
        <v>8.9079999999999995</v>
      </c>
      <c r="BV28" s="79">
        <f t="shared" si="21"/>
        <v>16.079999999999998</v>
      </c>
      <c r="BW28" s="79">
        <f t="shared" si="22"/>
        <v>17.527200000000001</v>
      </c>
      <c r="BX28" s="79">
        <f>SUM(BW$12:BW28)</f>
        <v>286.48128000000003</v>
      </c>
      <c r="BY28" s="79">
        <f t="shared" si="23"/>
        <v>0</v>
      </c>
      <c r="BZ28" s="79">
        <f t="shared" si="24"/>
        <v>0</v>
      </c>
      <c r="CA28" s="79">
        <f>SUM(BZ$12:BZ28)</f>
        <v>0</v>
      </c>
      <c r="CB28" s="79">
        <f t="shared" si="25"/>
        <v>16.079999999999998</v>
      </c>
      <c r="CC28" s="79">
        <f t="shared" si="26"/>
        <v>17.527200000000001</v>
      </c>
      <c r="CD28" s="79">
        <f>SUM(CC$12:CC28)</f>
        <v>286.48128000000003</v>
      </c>
    </row>
    <row r="29" spans="2:82" x14ac:dyDescent="0.3">
      <c r="B29" s="95"/>
      <c r="D29" s="28" t="s">
        <v>55</v>
      </c>
      <c r="E29" s="27" t="s">
        <v>56</v>
      </c>
      <c r="G29" s="26" t="str" cm="1">
        <f t="array" ref="G29">"YR" &amp; (ROW(29:29) - ROW($12:$12)) &amp; " = " &amp; (2028 + (ROW(29:29) - ROW($12:$12)))</f>
        <v>YR17 = 2045</v>
      </c>
      <c r="H29" s="26" t="str" cm="1">
        <f t="array" ref="H29">"MY" &amp; (ROW(29:29) - ROW($12:$12)) &amp; " = " &amp; (ROW(29:29) - ROW($12:$12))</f>
        <v>MY17 = 17</v>
      </c>
      <c r="I29" s="26" t="str" cm="1">
        <f t="array" ref="I29">"CD" &amp; (ROW(29:29) - ROW($12:$12))</f>
        <v>CD17</v>
      </c>
      <c r="J29" s="26" t="str" cm="1">
        <f t="array" ref="J29">"C" &amp; (ROW(29:29) - ROW($12:$12)) &amp; " = CD" &amp; (ROW(29:29) - ROW($12:$12)) &amp; " / CD0" &amp; IF(ROW(29:29) - ROW($12:$12) = 0, " = 1", "")</f>
        <v>C17 = CD17 / CD0</v>
      </c>
      <c r="K29" s="26" t="str" cm="1">
        <f t="array" ref="K29">"IRM" &amp; (ROW(29:29) - ROW($12:$12)) &amp; " = if (YR" &amp; (ROW(29:29) - ROW($12:$12)) &amp; " &lt; EY) then (IRA0) else (IRP0)"</f>
        <v>IRM17 = if (YR17 &lt; EY) then (IRA0) else (IRP0)</v>
      </c>
      <c r="L29" s="26" t="str" cm="1">
        <f t="array" ref="L29">"IRI" &amp; (ROW(29:29) - ROW($12:$12)) &amp; " = IRM" &amp; (ROW(29:29) - ROW($12:$12)) &amp; " * C" &amp; (ROW(29:29) - ROW($12:$12))</f>
        <v>IRI17 = IRM17 * C17</v>
      </c>
      <c r="M29" s="26" t="str" cm="1">
        <f t="array" ref="M29" xml:space="preserve"> "IRC" &amp; (ROW(29:29) - ROW($12:$12)) &amp; " = ∑IRIx; x: {0, …, MY" &amp; (ROW(29:29) - ROW($12:$12)) &amp; "}"</f>
        <v>IRC17 = ∑IRIx; x: {0, …, MY17}</v>
      </c>
      <c r="N29" s="26" t="str" cm="1">
        <f t="array" ref="N29">"ERM" &amp; (ROW(29:29) - ROW($12:$12)) &amp; " = if (YR" &amp; (ROW(29:29) - ROW($12:$12)) &amp; " &lt; EY) then (ERA0) else (ERP0)"</f>
        <v>ERM17 = if (YR17 &lt; EY) then (ERA0) else (ERP0)</v>
      </c>
      <c r="O29" s="26" t="str" cm="1">
        <f t="array" ref="O29">"ERI" &amp; (ROW(29:29) - ROW($12:$12)) &amp; " = ERM" &amp; (ROW(29:29) - ROW($12:$12)) &amp; " * C" &amp; (ROW(29:29) - ROW($12:$12))</f>
        <v>ERI17 = ERM17 * C17</v>
      </c>
      <c r="P29" s="26" t="str" cm="1">
        <f t="array" ref="P29" xml:space="preserve"> "ERU" &amp; (ROW(29:29) - ROW($12:$12)) &amp; " = ∑ERIx; x: {0, …, MY" &amp; (ROW(29:29) - ROW($12:$12)) &amp; "}"</f>
        <v>ERU17 = ∑ERIx; x: {0, …, MY17}</v>
      </c>
      <c r="Q29" s="26" t="str" cm="1">
        <f t="array" ref="Q29">"PRM" &amp; (ROW(29:29) - ROW($12:$12)) &amp; " = if (YR" &amp; (ROW(29:29) - ROW($12:$12)) &amp; " &lt; EY) then (PRA0) else (PRP0)"</f>
        <v>PRM17 = if (YR17 &lt; EY) then (PRA0) else (PRP0)</v>
      </c>
      <c r="R29" s="26" t="str" cm="1">
        <f t="array" ref="R29">"PRI" &amp; (ROW(29:29) - ROW($12:$12)) &amp; " = PRM" &amp; (ROW(29:29) - ROW($12:$12)) &amp; " * C" &amp; (ROW(29:29) - ROW($12:$12))</f>
        <v>PRI17 = PRM17 * C17</v>
      </c>
      <c r="S29" s="26" t="str" cm="1">
        <f t="array" ref="S29" xml:space="preserve"> "PRU" &amp; (ROW(29:29) - ROW($12:$12)) &amp; " = ∑PRIx; x: {0, …, MY" &amp; (ROW(29:29) - ROW($12:$12)) &amp; "}"</f>
        <v>PRU17 = ∑PRIx; x: {0, …, MY17}</v>
      </c>
      <c r="T29" s="26" t="str" cm="1">
        <f t="array" ref="T29">"ORM" &amp; (ROW(29:29) - ROW($12:$12)) &amp; " = if (YR" &amp; (ROW(29:29) - ROW($12:$12)) &amp; " &lt; EY) then (ORA0) else (ORP0)"</f>
        <v>ORM17 = if (YR17 &lt; EY) then (ORA0) else (ORP0)</v>
      </c>
      <c r="U29" s="26" t="str" cm="1">
        <f t="array" ref="U29">"ORI" &amp; (ROW(29:29) - ROW($12:$12)) &amp; " = ORM" &amp; (ROW(29:29) - ROW($12:$12)) &amp; " * C" &amp; (ROW(29:29) - ROW($12:$12))</f>
        <v>ORI17 = ORM17 * C17</v>
      </c>
      <c r="V29" s="26" t="str" cm="1">
        <f t="array" ref="V29" xml:space="preserve"> "ORC" &amp; (ROW(29:29) - ROW($12:$12)) &amp; " = ∑ORIx; x: {0, …, MY" &amp; (ROW(29:29) - ROW($12:$12)) &amp; "}"</f>
        <v>ORC17 = ∑ORIx; x: {0, …, MY17}</v>
      </c>
      <c r="AA29" s="26">
        <v>2045</v>
      </c>
      <c r="AB29" s="26">
        <v>17</v>
      </c>
      <c r="AC29" s="78">
        <v>1.095</v>
      </c>
      <c r="AD29" s="78">
        <f t="shared" si="0"/>
        <v>1.095</v>
      </c>
      <c r="AE29" s="79">
        <f t="shared" si="1"/>
        <v>0.125</v>
      </c>
      <c r="AF29" s="79">
        <f t="shared" si="2"/>
        <v>0.136875</v>
      </c>
      <c r="AG29" s="79">
        <f>SUM(AF$12:AF29)</f>
        <v>4.12</v>
      </c>
      <c r="AH29" s="79">
        <f t="shared" si="3"/>
        <v>0.02</v>
      </c>
      <c r="AI29" s="79">
        <f t="shared" si="4"/>
        <v>2.1899999999999999E-2</v>
      </c>
      <c r="AJ29" s="79">
        <f>SUM(AI$12:AI29)</f>
        <v>0.37821999999999995</v>
      </c>
      <c r="AK29" s="79">
        <f t="shared" si="5"/>
        <v>0</v>
      </c>
      <c r="AL29" s="79">
        <f t="shared" si="6"/>
        <v>0</v>
      </c>
      <c r="AM29" s="79">
        <f>SUM(AL$12:AL29)</f>
        <v>0.14049</v>
      </c>
      <c r="AN29" s="79">
        <f t="shared" si="7"/>
        <v>0.02</v>
      </c>
      <c r="AO29" s="79">
        <f t="shared" si="8"/>
        <v>2.1899999999999999E-2</v>
      </c>
      <c r="AP29" s="79">
        <f>SUM(AO$12:AO29)</f>
        <v>0.51871000000000012</v>
      </c>
      <c r="AU29" s="26">
        <v>2045</v>
      </c>
      <c r="AV29" s="26">
        <v>17</v>
      </c>
      <c r="AW29" s="78">
        <v>1.095</v>
      </c>
      <c r="AX29" s="78">
        <f t="shared" si="9"/>
        <v>1.095</v>
      </c>
      <c r="AY29" s="79">
        <f t="shared" si="10"/>
        <v>0.25</v>
      </c>
      <c r="AZ29" s="79">
        <f t="shared" si="11"/>
        <v>0.27374999999999999</v>
      </c>
      <c r="BA29" s="79">
        <f>SUM(AZ$12:AZ29)</f>
        <v>6.4777499999999995</v>
      </c>
      <c r="BB29" s="79">
        <f t="shared" si="12"/>
        <v>3.78</v>
      </c>
      <c r="BC29" s="79">
        <f t="shared" si="13"/>
        <v>4.1391</v>
      </c>
      <c r="BD29" s="79">
        <f>SUM(BC$12:BC29)</f>
        <v>71.483580000000003</v>
      </c>
      <c r="BE29" s="79">
        <f t="shared" si="14"/>
        <v>0</v>
      </c>
      <c r="BF29" s="79">
        <f t="shared" si="15"/>
        <v>0</v>
      </c>
      <c r="BG29" s="79">
        <f>SUM(BF$12:BF29)</f>
        <v>2.82</v>
      </c>
      <c r="BH29" s="79">
        <f t="shared" si="16"/>
        <v>3.78</v>
      </c>
      <c r="BI29" s="79">
        <f t="shared" si="17"/>
        <v>4.1391</v>
      </c>
      <c r="BJ29" s="79">
        <f>SUM(BI$12:BI29)</f>
        <v>74.303579999999982</v>
      </c>
      <c r="BO29" s="26">
        <v>2045</v>
      </c>
      <c r="BP29" s="26">
        <v>17</v>
      </c>
      <c r="BQ29" s="78">
        <v>1.095</v>
      </c>
      <c r="BR29" s="78">
        <f t="shared" si="18"/>
        <v>1.095</v>
      </c>
      <c r="BS29" s="79">
        <f t="shared" si="19"/>
        <v>0.5</v>
      </c>
      <c r="BT29" s="79">
        <f t="shared" si="20"/>
        <v>0.54749999999999999</v>
      </c>
      <c r="BU29" s="79">
        <f>SUM(BT$12:BT29)</f>
        <v>9.4554999999999989</v>
      </c>
      <c r="BV29" s="79">
        <f t="shared" si="21"/>
        <v>16.079999999999998</v>
      </c>
      <c r="BW29" s="79">
        <f t="shared" si="22"/>
        <v>17.607599999999998</v>
      </c>
      <c r="BX29" s="79">
        <f>SUM(BW$12:BW29)</f>
        <v>304.08888000000002</v>
      </c>
      <c r="BY29" s="79">
        <f t="shared" si="23"/>
        <v>0</v>
      </c>
      <c r="BZ29" s="79">
        <f t="shared" si="24"/>
        <v>0</v>
      </c>
      <c r="CA29" s="79">
        <f>SUM(BZ$12:BZ29)</f>
        <v>0</v>
      </c>
      <c r="CB29" s="79">
        <f t="shared" si="25"/>
        <v>16.079999999999998</v>
      </c>
      <c r="CC29" s="79">
        <f t="shared" si="26"/>
        <v>17.607599999999998</v>
      </c>
      <c r="CD29" s="79">
        <f>SUM(CC$12:CC29)</f>
        <v>304.08888000000002</v>
      </c>
    </row>
    <row r="30" spans="2:82" x14ac:dyDescent="0.3">
      <c r="B30" s="95"/>
      <c r="D30" s="28" t="s">
        <v>57</v>
      </c>
      <c r="E30" s="27" t="s">
        <v>58</v>
      </c>
      <c r="G30" s="26" t="str" cm="1">
        <f t="array" ref="G30">"YR" &amp; (ROW(30:30) - ROW($12:$12)) &amp; " = " &amp; (2028 + (ROW(30:30) - ROW($12:$12)))</f>
        <v>YR18 = 2046</v>
      </c>
      <c r="H30" s="26" t="str" cm="1">
        <f t="array" ref="H30">"MY" &amp; (ROW(30:30) - ROW($12:$12)) &amp; " = " &amp; (ROW(30:30) - ROW($12:$12))</f>
        <v>MY18 = 18</v>
      </c>
      <c r="I30" s="26" t="str" cm="1">
        <f t="array" ref="I30">"CD" &amp; (ROW(30:30) - ROW($12:$12))</f>
        <v>CD18</v>
      </c>
      <c r="J30" s="26" t="str" cm="1">
        <f t="array" ref="J30">"C" &amp; (ROW(30:30) - ROW($12:$12)) &amp; " = CD" &amp; (ROW(30:30) - ROW($12:$12)) &amp; " / CD0" &amp; IF(ROW(30:30) - ROW($12:$12) = 0, " = 1", "")</f>
        <v>C18 = CD18 / CD0</v>
      </c>
      <c r="K30" s="26" t="str" cm="1">
        <f t="array" ref="K30">"IRM" &amp; (ROW(30:30) - ROW($12:$12)) &amp; " = if (YR" &amp; (ROW(30:30) - ROW($12:$12)) &amp; " &lt; EY) then (IRA0) else (IRP0)"</f>
        <v>IRM18 = if (YR18 &lt; EY) then (IRA0) else (IRP0)</v>
      </c>
      <c r="L30" s="26" t="str" cm="1">
        <f t="array" ref="L30">"IRI" &amp; (ROW(30:30) - ROW($12:$12)) &amp; " = IRM" &amp; (ROW(30:30) - ROW($12:$12)) &amp; " * C" &amp; (ROW(30:30) - ROW($12:$12))</f>
        <v>IRI18 = IRM18 * C18</v>
      </c>
      <c r="M30" s="26" t="str" cm="1">
        <f t="array" ref="M30" xml:space="preserve"> "IRC" &amp; (ROW(30:30) - ROW($12:$12)) &amp; " = ∑IRIx; x: {0, …, MY" &amp; (ROW(30:30) - ROW($12:$12)) &amp; "}"</f>
        <v>IRC18 = ∑IRIx; x: {0, …, MY18}</v>
      </c>
      <c r="N30" s="26" t="str" cm="1">
        <f t="array" ref="N30">"ERM" &amp; (ROW(30:30) - ROW($12:$12)) &amp; " = if (YR" &amp; (ROW(30:30) - ROW($12:$12)) &amp; " &lt; EY) then (ERA0) else (ERP0)"</f>
        <v>ERM18 = if (YR18 &lt; EY) then (ERA0) else (ERP0)</v>
      </c>
      <c r="O30" s="26" t="str" cm="1">
        <f t="array" ref="O30">"ERI" &amp; (ROW(30:30) - ROW($12:$12)) &amp; " = ERM" &amp; (ROW(30:30) - ROW($12:$12)) &amp; " * C" &amp; (ROW(30:30) - ROW($12:$12))</f>
        <v>ERI18 = ERM18 * C18</v>
      </c>
      <c r="P30" s="26" t="str" cm="1">
        <f t="array" ref="P30" xml:space="preserve"> "ERU" &amp; (ROW(30:30) - ROW($12:$12)) &amp; " = ∑ERIx; x: {0, …, MY" &amp; (ROW(30:30) - ROW($12:$12)) &amp; "}"</f>
        <v>ERU18 = ∑ERIx; x: {0, …, MY18}</v>
      </c>
      <c r="Q30" s="26" t="str" cm="1">
        <f t="array" ref="Q30">"PRM" &amp; (ROW(30:30) - ROW($12:$12)) &amp; " = if (YR" &amp; (ROW(30:30) - ROW($12:$12)) &amp; " &lt; EY) then (PRA0) else (PRP0)"</f>
        <v>PRM18 = if (YR18 &lt; EY) then (PRA0) else (PRP0)</v>
      </c>
      <c r="R30" s="26" t="str" cm="1">
        <f t="array" ref="R30">"PRI" &amp; (ROW(30:30) - ROW($12:$12)) &amp; " = PRM" &amp; (ROW(30:30) - ROW($12:$12)) &amp; " * C" &amp; (ROW(30:30) - ROW($12:$12))</f>
        <v>PRI18 = PRM18 * C18</v>
      </c>
      <c r="S30" s="26" t="str" cm="1">
        <f t="array" ref="S30" xml:space="preserve"> "PRU" &amp; (ROW(30:30) - ROW($12:$12)) &amp; " = ∑PRIx; x: {0, …, MY" &amp; (ROW(30:30) - ROW($12:$12)) &amp; "}"</f>
        <v>PRU18 = ∑PRIx; x: {0, …, MY18}</v>
      </c>
      <c r="T30" s="26" t="str" cm="1">
        <f t="array" ref="T30">"ORM" &amp; (ROW(30:30) - ROW($12:$12)) &amp; " = if (YR" &amp; (ROW(30:30) - ROW($12:$12)) &amp; " &lt; EY) then (ORA0) else (ORP0)"</f>
        <v>ORM18 = if (YR18 &lt; EY) then (ORA0) else (ORP0)</v>
      </c>
      <c r="U30" s="26" t="str" cm="1">
        <f t="array" ref="U30">"ORI" &amp; (ROW(30:30) - ROW($12:$12)) &amp; " = ORM" &amp; (ROW(30:30) - ROW($12:$12)) &amp; " * C" &amp; (ROW(30:30) - ROW($12:$12))</f>
        <v>ORI18 = ORM18 * C18</v>
      </c>
      <c r="V30" s="26" t="str" cm="1">
        <f t="array" ref="V30" xml:space="preserve"> "ORC" &amp; (ROW(30:30) - ROW($12:$12)) &amp; " = ∑ORIx; x: {0, …, MY" &amp; (ROW(30:30) - ROW($12:$12)) &amp; "}"</f>
        <v>ORC18 = ∑ORIx; x: {0, …, MY18}</v>
      </c>
      <c r="X30" s="18" t="s">
        <v>75</v>
      </c>
      <c r="Y30" s="19"/>
      <c r="AA30" s="26">
        <v>2046</v>
      </c>
      <c r="AB30" s="26">
        <v>18</v>
      </c>
      <c r="AC30" s="78">
        <v>1.1000000000000001</v>
      </c>
      <c r="AD30" s="78">
        <f t="shared" si="0"/>
        <v>1.1000000000000001</v>
      </c>
      <c r="AE30" s="79">
        <f t="shared" si="1"/>
        <v>0.125</v>
      </c>
      <c r="AF30" s="79">
        <f t="shared" si="2"/>
        <v>0.13750000000000001</v>
      </c>
      <c r="AG30" s="79">
        <f>SUM(AF$12:AF30)</f>
        <v>4.2575000000000003</v>
      </c>
      <c r="AH30" s="79">
        <f t="shared" si="3"/>
        <v>0.02</v>
      </c>
      <c r="AI30" s="79">
        <f t="shared" si="4"/>
        <v>2.2000000000000002E-2</v>
      </c>
      <c r="AJ30" s="79">
        <f>SUM(AI$12:AI30)</f>
        <v>0.40021999999999996</v>
      </c>
      <c r="AK30" s="79">
        <f t="shared" si="5"/>
        <v>0</v>
      </c>
      <c r="AL30" s="79">
        <f t="shared" si="6"/>
        <v>0</v>
      </c>
      <c r="AM30" s="79">
        <f>SUM(AL$12:AL30)</f>
        <v>0.14049</v>
      </c>
      <c r="AN30" s="79">
        <f t="shared" si="7"/>
        <v>0.02</v>
      </c>
      <c r="AO30" s="79">
        <f t="shared" si="8"/>
        <v>2.2000000000000002E-2</v>
      </c>
      <c r="AP30" s="79">
        <f>SUM(AO$12:AO30)</f>
        <v>0.54071000000000013</v>
      </c>
      <c r="AR30" s="18" t="s">
        <v>75</v>
      </c>
      <c r="AS30" s="19"/>
      <c r="AU30" s="26">
        <v>2046</v>
      </c>
      <c r="AV30" s="26">
        <v>18</v>
      </c>
      <c r="AW30" s="78">
        <v>1.1000000000000001</v>
      </c>
      <c r="AX30" s="78">
        <f t="shared" si="9"/>
        <v>1.1000000000000001</v>
      </c>
      <c r="AY30" s="79">
        <f t="shared" si="10"/>
        <v>0.25</v>
      </c>
      <c r="AZ30" s="79">
        <f t="shared" si="11"/>
        <v>0.27500000000000002</v>
      </c>
      <c r="BA30" s="79">
        <f>SUM(AZ$12:AZ30)</f>
        <v>6.7527499999999998</v>
      </c>
      <c r="BB30" s="79">
        <f t="shared" si="12"/>
        <v>3.78</v>
      </c>
      <c r="BC30" s="79">
        <f t="shared" si="13"/>
        <v>4.1580000000000004</v>
      </c>
      <c r="BD30" s="79">
        <f>SUM(BC$12:BC30)</f>
        <v>75.641580000000005</v>
      </c>
      <c r="BE30" s="79">
        <f t="shared" si="14"/>
        <v>0</v>
      </c>
      <c r="BF30" s="79">
        <f t="shared" si="15"/>
        <v>0</v>
      </c>
      <c r="BG30" s="79">
        <f>SUM(BF$12:BF30)</f>
        <v>2.82</v>
      </c>
      <c r="BH30" s="79">
        <f t="shared" si="16"/>
        <v>3.78</v>
      </c>
      <c r="BI30" s="79">
        <f t="shared" si="17"/>
        <v>4.1580000000000004</v>
      </c>
      <c r="BJ30" s="79">
        <f>SUM(BI$12:BI30)</f>
        <v>78.461579999999984</v>
      </c>
      <c r="BL30" s="18" t="s">
        <v>75</v>
      </c>
      <c r="BM30" s="19"/>
      <c r="BO30" s="26">
        <v>2046</v>
      </c>
      <c r="BP30" s="26">
        <v>18</v>
      </c>
      <c r="BQ30" s="78">
        <v>1.1000000000000001</v>
      </c>
      <c r="BR30" s="78">
        <f t="shared" si="18"/>
        <v>1.1000000000000001</v>
      </c>
      <c r="BS30" s="79">
        <f t="shared" si="19"/>
        <v>0.5</v>
      </c>
      <c r="BT30" s="79">
        <f t="shared" si="20"/>
        <v>0.55000000000000004</v>
      </c>
      <c r="BU30" s="79">
        <f>SUM(BT$12:BT30)</f>
        <v>10.0055</v>
      </c>
      <c r="BV30" s="79">
        <f t="shared" si="21"/>
        <v>16.079999999999998</v>
      </c>
      <c r="BW30" s="79">
        <f t="shared" si="22"/>
        <v>17.687999999999999</v>
      </c>
      <c r="BX30" s="79">
        <f>SUM(BW$12:BW30)</f>
        <v>321.77688000000001</v>
      </c>
      <c r="BY30" s="79">
        <f t="shared" si="23"/>
        <v>0</v>
      </c>
      <c r="BZ30" s="79">
        <f t="shared" si="24"/>
        <v>0</v>
      </c>
      <c r="CA30" s="79">
        <f>SUM(BZ$12:BZ30)</f>
        <v>0</v>
      </c>
      <c r="CB30" s="79">
        <f t="shared" si="25"/>
        <v>16.079999999999998</v>
      </c>
      <c r="CC30" s="79">
        <f t="shared" si="26"/>
        <v>17.687999999999999</v>
      </c>
      <c r="CD30" s="79">
        <f>SUM(CC$12:CC30)</f>
        <v>321.77688000000001</v>
      </c>
    </row>
    <row r="31" spans="2:82" x14ac:dyDescent="0.3">
      <c r="B31" s="95"/>
      <c r="D31" s="28" t="s">
        <v>59</v>
      </c>
      <c r="E31" s="27" t="s">
        <v>60</v>
      </c>
      <c r="G31" s="26" t="str" cm="1">
        <f t="array" ref="G31">"YR" &amp; (ROW(31:31) - ROW($12:$12)) &amp; " = " &amp; (2028 + (ROW(31:31) - ROW($12:$12)))</f>
        <v>YR19 = 2047</v>
      </c>
      <c r="H31" s="26" t="str" cm="1">
        <f t="array" ref="H31">"MY" &amp; (ROW(31:31) - ROW($12:$12)) &amp; " = " &amp; (ROW(31:31) - ROW($12:$12))</f>
        <v>MY19 = 19</v>
      </c>
      <c r="I31" s="26" t="str" cm="1">
        <f t="array" ref="I31">"CD" &amp; (ROW(31:31) - ROW($12:$12))</f>
        <v>CD19</v>
      </c>
      <c r="J31" s="26" t="str" cm="1">
        <f t="array" ref="J31">"C" &amp; (ROW(31:31) - ROW($12:$12)) &amp; " = CD" &amp; (ROW(31:31) - ROW($12:$12)) &amp; " / CD0" &amp; IF(ROW(31:31) - ROW($12:$12) = 0, " = 1", "")</f>
        <v>C19 = CD19 / CD0</v>
      </c>
      <c r="K31" s="26" t="str" cm="1">
        <f t="array" ref="K31">"IRM" &amp; (ROW(31:31) - ROW($12:$12)) &amp; " = if (YR" &amp; (ROW(31:31) - ROW($12:$12)) &amp; " &lt; EY) then (IRA0) else (IRP0)"</f>
        <v>IRM19 = if (YR19 &lt; EY) then (IRA0) else (IRP0)</v>
      </c>
      <c r="L31" s="26" t="str" cm="1">
        <f t="array" ref="L31">"IRI" &amp; (ROW(31:31) - ROW($12:$12)) &amp; " = IRM" &amp; (ROW(31:31) - ROW($12:$12)) &amp; " * C" &amp; (ROW(31:31) - ROW($12:$12))</f>
        <v>IRI19 = IRM19 * C19</v>
      </c>
      <c r="M31" s="26" t="str" cm="1">
        <f t="array" ref="M31" xml:space="preserve"> "IRC" &amp; (ROW(31:31) - ROW($12:$12)) &amp; " = ∑IRIx; x: {0, …, MY" &amp; (ROW(31:31) - ROW($12:$12)) &amp; "}"</f>
        <v>IRC19 = ∑IRIx; x: {0, …, MY19}</v>
      </c>
      <c r="N31" s="26" t="str" cm="1">
        <f t="array" ref="N31">"ERM" &amp; (ROW(31:31) - ROW($12:$12)) &amp; " = if (YR" &amp; (ROW(31:31) - ROW($12:$12)) &amp; " &lt; EY) then (ERA0) else (ERP0)"</f>
        <v>ERM19 = if (YR19 &lt; EY) then (ERA0) else (ERP0)</v>
      </c>
      <c r="O31" s="26" t="str" cm="1">
        <f t="array" ref="O31">"ERI" &amp; (ROW(31:31) - ROW($12:$12)) &amp; " = ERM" &amp; (ROW(31:31) - ROW($12:$12)) &amp; " * C" &amp; (ROW(31:31) - ROW($12:$12))</f>
        <v>ERI19 = ERM19 * C19</v>
      </c>
      <c r="P31" s="26" t="str" cm="1">
        <f t="array" ref="P31" xml:space="preserve"> "ERU" &amp; (ROW(31:31) - ROW($12:$12)) &amp; " = ∑ERIx; x: {0, …, MY" &amp; (ROW(31:31) - ROW($12:$12)) &amp; "}"</f>
        <v>ERU19 = ∑ERIx; x: {0, …, MY19}</v>
      </c>
      <c r="Q31" s="26" t="str" cm="1">
        <f t="array" ref="Q31">"PRM" &amp; (ROW(31:31) - ROW($12:$12)) &amp; " = if (YR" &amp; (ROW(31:31) - ROW($12:$12)) &amp; " &lt; EY) then (PRA0) else (PRP0)"</f>
        <v>PRM19 = if (YR19 &lt; EY) then (PRA0) else (PRP0)</v>
      </c>
      <c r="R31" s="26" t="str" cm="1">
        <f t="array" ref="R31">"PRI" &amp; (ROW(31:31) - ROW($12:$12)) &amp; " = PRM" &amp; (ROW(31:31) - ROW($12:$12)) &amp; " * C" &amp; (ROW(31:31) - ROW($12:$12))</f>
        <v>PRI19 = PRM19 * C19</v>
      </c>
      <c r="S31" s="26" t="str" cm="1">
        <f t="array" ref="S31" xml:space="preserve"> "PRU" &amp; (ROW(31:31) - ROW($12:$12)) &amp; " = ∑PRIx; x: {0, …, MY" &amp; (ROW(31:31) - ROW($12:$12)) &amp; "}"</f>
        <v>PRU19 = ∑PRIx; x: {0, …, MY19}</v>
      </c>
      <c r="T31" s="26" t="str" cm="1">
        <f t="array" ref="T31">"ORM" &amp; (ROW(31:31) - ROW($12:$12)) &amp; " = if (YR" &amp; (ROW(31:31) - ROW($12:$12)) &amp; " &lt; EY) then (ORA0) else (ORP0)"</f>
        <v>ORM19 = if (YR19 &lt; EY) then (ORA0) else (ORP0)</v>
      </c>
      <c r="U31" s="26" t="str" cm="1">
        <f t="array" ref="U31">"ORI" &amp; (ROW(31:31) - ROW($12:$12)) &amp; " = ORM" &amp; (ROW(31:31) - ROW($12:$12)) &amp; " * C" &amp; (ROW(31:31) - ROW($12:$12))</f>
        <v>ORI19 = ORM19 * C19</v>
      </c>
      <c r="V31" s="26" t="str" cm="1">
        <f t="array" ref="V31" xml:space="preserve"> "ORC" &amp; (ROW(31:31) - ROW($12:$12)) &amp; " = ∑ORIx; x: {0, …, MY" &amp; (ROW(31:31) - ROW($12:$12)) &amp; "}"</f>
        <v>ORC19 = ∑ORIx; x: {0, …, MY19}</v>
      </c>
      <c r="AA31" s="26">
        <v>2047</v>
      </c>
      <c r="AB31" s="26">
        <v>19</v>
      </c>
      <c r="AC31" s="78">
        <v>1.105</v>
      </c>
      <c r="AD31" s="78">
        <f t="shared" si="0"/>
        <v>1.105</v>
      </c>
      <c r="AE31" s="79">
        <f t="shared" si="1"/>
        <v>0.125</v>
      </c>
      <c r="AF31" s="79">
        <f t="shared" si="2"/>
        <v>0.138125</v>
      </c>
      <c r="AG31" s="79">
        <f>SUM(AF$12:AF31)</f>
        <v>4.3956249999999999</v>
      </c>
      <c r="AH31" s="79">
        <f t="shared" si="3"/>
        <v>0.02</v>
      </c>
      <c r="AI31" s="79">
        <f t="shared" si="4"/>
        <v>2.2100000000000002E-2</v>
      </c>
      <c r="AJ31" s="79">
        <f>SUM(AI$12:AI31)</f>
        <v>0.42231999999999997</v>
      </c>
      <c r="AK31" s="79">
        <f t="shared" si="5"/>
        <v>0</v>
      </c>
      <c r="AL31" s="79">
        <f t="shared" si="6"/>
        <v>0</v>
      </c>
      <c r="AM31" s="79">
        <f>SUM(AL$12:AL31)</f>
        <v>0.14049</v>
      </c>
      <c r="AN31" s="79">
        <f t="shared" si="7"/>
        <v>0.02</v>
      </c>
      <c r="AO31" s="79">
        <f t="shared" si="8"/>
        <v>2.2100000000000002E-2</v>
      </c>
      <c r="AP31" s="79">
        <f>SUM(AO$12:AO31)</f>
        <v>0.56281000000000014</v>
      </c>
      <c r="AU31" s="26">
        <v>2047</v>
      </c>
      <c r="AV31" s="26">
        <v>19</v>
      </c>
      <c r="AW31" s="78">
        <v>1.105</v>
      </c>
      <c r="AX31" s="78">
        <f t="shared" si="9"/>
        <v>1.105</v>
      </c>
      <c r="AY31" s="79">
        <f t="shared" si="10"/>
        <v>0.25</v>
      </c>
      <c r="AZ31" s="79">
        <f t="shared" si="11"/>
        <v>0.27625</v>
      </c>
      <c r="BA31" s="79">
        <f>SUM(AZ$12:AZ31)</f>
        <v>7.0289999999999999</v>
      </c>
      <c r="BB31" s="79">
        <f t="shared" si="12"/>
        <v>3.78</v>
      </c>
      <c r="BC31" s="79">
        <f t="shared" si="13"/>
        <v>4.1768999999999998</v>
      </c>
      <c r="BD31" s="79">
        <f>SUM(BC$12:BC31)</f>
        <v>79.818480000000008</v>
      </c>
      <c r="BE31" s="79">
        <f t="shared" si="14"/>
        <v>0</v>
      </c>
      <c r="BF31" s="79">
        <f t="shared" si="15"/>
        <v>0</v>
      </c>
      <c r="BG31" s="79">
        <f>SUM(BF$12:BF31)</f>
        <v>2.82</v>
      </c>
      <c r="BH31" s="79">
        <f t="shared" si="16"/>
        <v>3.78</v>
      </c>
      <c r="BI31" s="79">
        <f t="shared" si="17"/>
        <v>4.1768999999999998</v>
      </c>
      <c r="BJ31" s="79">
        <f>SUM(BI$12:BI31)</f>
        <v>82.638479999999987</v>
      </c>
      <c r="BO31" s="26">
        <v>2047</v>
      </c>
      <c r="BP31" s="26">
        <v>19</v>
      </c>
      <c r="BQ31" s="78">
        <v>1.105</v>
      </c>
      <c r="BR31" s="78">
        <f t="shared" si="18"/>
        <v>1.105</v>
      </c>
      <c r="BS31" s="79">
        <f t="shared" si="19"/>
        <v>0.5</v>
      </c>
      <c r="BT31" s="79">
        <f t="shared" si="20"/>
        <v>0.55249999999999999</v>
      </c>
      <c r="BU31" s="79">
        <f>SUM(BT$12:BT31)</f>
        <v>10.558</v>
      </c>
      <c r="BV31" s="79">
        <f t="shared" si="21"/>
        <v>16.079999999999998</v>
      </c>
      <c r="BW31" s="79">
        <f t="shared" si="22"/>
        <v>17.768399999999996</v>
      </c>
      <c r="BX31" s="79">
        <f>SUM(BW$12:BW31)</f>
        <v>339.54527999999999</v>
      </c>
      <c r="BY31" s="79">
        <f t="shared" si="23"/>
        <v>0</v>
      </c>
      <c r="BZ31" s="79">
        <f t="shared" si="24"/>
        <v>0</v>
      </c>
      <c r="CA31" s="79">
        <f>SUM(BZ$12:BZ31)</f>
        <v>0</v>
      </c>
      <c r="CB31" s="79">
        <f t="shared" si="25"/>
        <v>16.079999999999998</v>
      </c>
      <c r="CC31" s="79">
        <f t="shared" si="26"/>
        <v>17.768399999999996</v>
      </c>
      <c r="CD31" s="79">
        <f>SUM(CC$12:CC31)</f>
        <v>339.54527999999999</v>
      </c>
    </row>
    <row r="32" spans="2:82" x14ac:dyDescent="0.3">
      <c r="B32" s="95"/>
      <c r="G32" s="26" t="str" cm="1">
        <f t="array" ref="G32">"YR" &amp; (ROW(32:32) - ROW($12:$12)) &amp; " = " &amp; (2028 + (ROW(32:32) - ROW($12:$12)))</f>
        <v>YR20 = 2048</v>
      </c>
      <c r="H32" s="26" t="str" cm="1">
        <f t="array" ref="H32">"MY" &amp; (ROW(32:32) - ROW($12:$12)) &amp; " = " &amp; (ROW(32:32) - ROW($12:$12))</f>
        <v>MY20 = 20</v>
      </c>
      <c r="I32" s="26" t="str" cm="1">
        <f t="array" ref="I32">"CD" &amp; (ROW(32:32) - ROW($12:$12))</f>
        <v>CD20</v>
      </c>
      <c r="J32" s="26" t="str" cm="1">
        <f t="array" ref="J32">"C" &amp; (ROW(32:32) - ROW($12:$12)) &amp; " = CD" &amp; (ROW(32:32) - ROW($12:$12)) &amp; " / CD0" &amp; IF(ROW(32:32) - ROW($12:$12) = 0, " = 1", "")</f>
        <v>C20 = CD20 / CD0</v>
      </c>
      <c r="K32" s="26" t="str" cm="1">
        <f t="array" ref="K32">"IRM" &amp; (ROW(32:32) - ROW($12:$12)) &amp; " = if (YR" &amp; (ROW(32:32) - ROW($12:$12)) &amp; " &lt; EY) then (IRA0) else (IRP0)"</f>
        <v>IRM20 = if (YR20 &lt; EY) then (IRA0) else (IRP0)</v>
      </c>
      <c r="L32" s="26" t="str" cm="1">
        <f t="array" ref="L32">"IRI" &amp; (ROW(32:32) - ROW($12:$12)) &amp; " = IRM" &amp; (ROW(32:32) - ROW($12:$12)) &amp; " * C" &amp; (ROW(32:32) - ROW($12:$12))</f>
        <v>IRI20 = IRM20 * C20</v>
      </c>
      <c r="M32" s="26" t="str" cm="1">
        <f t="array" ref="M32" xml:space="preserve"> "IRC" &amp; (ROW(32:32) - ROW($12:$12)) &amp; " = ∑IRIx; x: {0, …, MY" &amp; (ROW(32:32) - ROW($12:$12)) &amp; "}"</f>
        <v>IRC20 = ∑IRIx; x: {0, …, MY20}</v>
      </c>
      <c r="N32" s="26" t="str" cm="1">
        <f t="array" ref="N32">"ERM" &amp; (ROW(32:32) - ROW($12:$12)) &amp; " = if (YR" &amp; (ROW(32:32) - ROW($12:$12)) &amp; " &lt; EY) then (ERA0) else (ERP0)"</f>
        <v>ERM20 = if (YR20 &lt; EY) then (ERA0) else (ERP0)</v>
      </c>
      <c r="O32" s="26" t="str" cm="1">
        <f t="array" ref="O32">"ERI" &amp; (ROW(32:32) - ROW($12:$12)) &amp; " = ERM" &amp; (ROW(32:32) - ROW($12:$12)) &amp; " * C" &amp; (ROW(32:32) - ROW($12:$12))</f>
        <v>ERI20 = ERM20 * C20</v>
      </c>
      <c r="P32" s="26" t="str" cm="1">
        <f t="array" ref="P32" xml:space="preserve"> "ERU" &amp; (ROW(32:32) - ROW($12:$12)) &amp; " = ∑ERIx; x: {0, …, MY" &amp; (ROW(32:32) - ROW($12:$12)) &amp; "}"</f>
        <v>ERU20 = ∑ERIx; x: {0, …, MY20}</v>
      </c>
      <c r="Q32" s="26" t="str" cm="1">
        <f t="array" ref="Q32">"PRM" &amp; (ROW(32:32) - ROW($12:$12)) &amp; " = if (YR" &amp; (ROW(32:32) - ROW($12:$12)) &amp; " &lt; EY) then (PRA0) else (PRP0)"</f>
        <v>PRM20 = if (YR20 &lt; EY) then (PRA0) else (PRP0)</v>
      </c>
      <c r="R32" s="26" t="str" cm="1">
        <f t="array" ref="R32">"PRI" &amp; (ROW(32:32) - ROW($12:$12)) &amp; " = PRM" &amp; (ROW(32:32) - ROW($12:$12)) &amp; " * C" &amp; (ROW(32:32) - ROW($12:$12))</f>
        <v>PRI20 = PRM20 * C20</v>
      </c>
      <c r="S32" s="26" t="str" cm="1">
        <f t="array" ref="S32" xml:space="preserve"> "PRU" &amp; (ROW(32:32) - ROW($12:$12)) &amp; " = ∑PRIx; x: {0, …, MY" &amp; (ROW(32:32) - ROW($12:$12)) &amp; "}"</f>
        <v>PRU20 = ∑PRIx; x: {0, …, MY20}</v>
      </c>
      <c r="T32" s="26" t="str" cm="1">
        <f t="array" ref="T32">"ORM" &amp; (ROW(32:32) - ROW($12:$12)) &amp; " = if (YR" &amp; (ROW(32:32) - ROW($12:$12)) &amp; " &lt; EY) then (ORA0) else (ORP0)"</f>
        <v>ORM20 = if (YR20 &lt; EY) then (ORA0) else (ORP0)</v>
      </c>
      <c r="U32" s="26" t="str" cm="1">
        <f t="array" ref="U32">"ORI" &amp; (ROW(32:32) - ROW($12:$12)) &amp; " = ORM" &amp; (ROW(32:32) - ROW($12:$12)) &amp; " * C" &amp; (ROW(32:32) - ROW($12:$12))</f>
        <v>ORI20 = ORM20 * C20</v>
      </c>
      <c r="V32" s="26" t="str" cm="1">
        <f t="array" ref="V32" xml:space="preserve"> "ORC" &amp; (ROW(32:32) - ROW($12:$12)) &amp; " = ∑ORIx; x: {0, …, MY" &amp; (ROW(32:32) - ROW($12:$12)) &amp; "}"</f>
        <v>ORC20 = ∑ORIx; x: {0, …, MY20}</v>
      </c>
      <c r="X32" s="28" t="s">
        <v>77</v>
      </c>
      <c r="Y32" s="80">
        <v>7.0000000000000007E-2</v>
      </c>
      <c r="AA32" s="26">
        <v>2048</v>
      </c>
      <c r="AB32" s="26">
        <v>20</v>
      </c>
      <c r="AC32" s="78">
        <v>1.1100000000000001</v>
      </c>
      <c r="AD32" s="78">
        <f t="shared" si="0"/>
        <v>1.1100000000000001</v>
      </c>
      <c r="AE32" s="79">
        <f t="shared" si="1"/>
        <v>0.125</v>
      </c>
      <c r="AF32" s="79">
        <f t="shared" si="2"/>
        <v>0.13875000000000001</v>
      </c>
      <c r="AG32" s="79">
        <f>SUM(AF$12:AF32)</f>
        <v>4.5343749999999998</v>
      </c>
      <c r="AH32" s="79">
        <f t="shared" si="3"/>
        <v>0.02</v>
      </c>
      <c r="AI32" s="79">
        <f t="shared" si="4"/>
        <v>2.2200000000000001E-2</v>
      </c>
      <c r="AJ32" s="79">
        <f>SUM(AI$12:AI32)</f>
        <v>0.44451999999999997</v>
      </c>
      <c r="AK32" s="79">
        <f t="shared" si="5"/>
        <v>0</v>
      </c>
      <c r="AL32" s="79">
        <f t="shared" si="6"/>
        <v>0</v>
      </c>
      <c r="AM32" s="79">
        <f>SUM(AL$12:AL32)</f>
        <v>0.14049</v>
      </c>
      <c r="AN32" s="79">
        <f t="shared" si="7"/>
        <v>0.02</v>
      </c>
      <c r="AO32" s="79">
        <f t="shared" si="8"/>
        <v>2.2200000000000001E-2</v>
      </c>
      <c r="AP32" s="79">
        <f>SUM(AO$12:AO32)</f>
        <v>0.58501000000000014</v>
      </c>
      <c r="AR32" s="28" t="s">
        <v>77</v>
      </c>
      <c r="AS32" s="80">
        <v>2.82</v>
      </c>
      <c r="AU32" s="26">
        <v>2048</v>
      </c>
      <c r="AV32" s="26">
        <v>20</v>
      </c>
      <c r="AW32" s="78">
        <v>1.1100000000000001</v>
      </c>
      <c r="AX32" s="78">
        <f t="shared" si="9"/>
        <v>1.1100000000000001</v>
      </c>
      <c r="AY32" s="79">
        <f t="shared" si="10"/>
        <v>0.25</v>
      </c>
      <c r="AZ32" s="79">
        <f t="shared" si="11"/>
        <v>0.27750000000000002</v>
      </c>
      <c r="BA32" s="79">
        <f>SUM(AZ$12:AZ32)</f>
        <v>7.3064999999999998</v>
      </c>
      <c r="BB32" s="79">
        <f t="shared" si="12"/>
        <v>3.78</v>
      </c>
      <c r="BC32" s="79">
        <f t="shared" si="13"/>
        <v>4.1958000000000002</v>
      </c>
      <c r="BD32" s="79">
        <f>SUM(BC$12:BC32)</f>
        <v>84.014280000000014</v>
      </c>
      <c r="BE32" s="79">
        <f t="shared" si="14"/>
        <v>0</v>
      </c>
      <c r="BF32" s="79">
        <f t="shared" si="15"/>
        <v>0</v>
      </c>
      <c r="BG32" s="79">
        <f>SUM(BF$12:BF32)</f>
        <v>2.82</v>
      </c>
      <c r="BH32" s="79">
        <f t="shared" si="16"/>
        <v>3.78</v>
      </c>
      <c r="BI32" s="79">
        <f t="shared" si="17"/>
        <v>4.1958000000000002</v>
      </c>
      <c r="BJ32" s="79">
        <f>SUM(BI$12:BI32)</f>
        <v>86.834279999999993</v>
      </c>
      <c r="BL32" s="28" t="s">
        <v>77</v>
      </c>
      <c r="BM32" s="80">
        <v>6.51</v>
      </c>
      <c r="BO32" s="26">
        <v>2048</v>
      </c>
      <c r="BP32" s="26">
        <v>20</v>
      </c>
      <c r="BQ32" s="78">
        <v>1.1100000000000001</v>
      </c>
      <c r="BR32" s="78">
        <f t="shared" si="18"/>
        <v>1.1100000000000001</v>
      </c>
      <c r="BS32" s="79">
        <f t="shared" si="19"/>
        <v>0.5</v>
      </c>
      <c r="BT32" s="79">
        <f t="shared" si="20"/>
        <v>0.55500000000000005</v>
      </c>
      <c r="BU32" s="79">
        <f>SUM(BT$12:BT32)</f>
        <v>11.113</v>
      </c>
      <c r="BV32" s="79">
        <f t="shared" si="21"/>
        <v>16.079999999999998</v>
      </c>
      <c r="BW32" s="79">
        <f t="shared" si="22"/>
        <v>17.848800000000001</v>
      </c>
      <c r="BX32" s="79">
        <f>SUM(BW$12:BW32)</f>
        <v>357.39407999999997</v>
      </c>
      <c r="BY32" s="79">
        <f t="shared" si="23"/>
        <v>0</v>
      </c>
      <c r="BZ32" s="79">
        <f t="shared" si="24"/>
        <v>0</v>
      </c>
      <c r="CA32" s="79">
        <f>SUM(BZ$12:BZ32)</f>
        <v>0</v>
      </c>
      <c r="CB32" s="79">
        <f t="shared" si="25"/>
        <v>16.079999999999998</v>
      </c>
      <c r="CC32" s="79">
        <f t="shared" si="26"/>
        <v>17.848800000000001</v>
      </c>
      <c r="CD32" s="79">
        <f>SUM(CC$12:CC32)</f>
        <v>357.39407999999997</v>
      </c>
    </row>
    <row r="33" spans="2:82" x14ac:dyDescent="0.3">
      <c r="B33" s="95"/>
      <c r="D33" s="18" t="s">
        <v>61</v>
      </c>
      <c r="E33" s="19"/>
      <c r="G33" s="26" t="str" cm="1">
        <f t="array" ref="G33">"YR" &amp; (ROW(33:33) - ROW($12:$12)) &amp; " = " &amp; (2028 + (ROW(33:33) - ROW($12:$12)))</f>
        <v>YR21 = 2049</v>
      </c>
      <c r="H33" s="26" t="str" cm="1">
        <f t="array" ref="H33">"MY" &amp; (ROW(33:33) - ROW($12:$12)) &amp; " = " &amp; (ROW(33:33) - ROW($12:$12))</f>
        <v>MY21 = 21</v>
      </c>
      <c r="I33" s="26" t="str" cm="1">
        <f t="array" ref="I33">"CD" &amp; (ROW(33:33) - ROW($12:$12))</f>
        <v>CD21</v>
      </c>
      <c r="J33" s="26" t="str" cm="1">
        <f t="array" ref="J33">"C" &amp; (ROW(33:33) - ROW($12:$12)) &amp; " = CD" &amp; (ROW(33:33) - ROW($12:$12)) &amp; " / CD0" &amp; IF(ROW(33:33) - ROW($12:$12) = 0, " = 1", "")</f>
        <v>C21 = CD21 / CD0</v>
      </c>
      <c r="K33" s="26" t="str" cm="1">
        <f t="array" ref="K33">"IRM" &amp; (ROW(33:33) - ROW($12:$12)) &amp; " = if (YR" &amp; (ROW(33:33) - ROW($12:$12)) &amp; " &lt; EY) then (IRA0) else (IRP0)"</f>
        <v>IRM21 = if (YR21 &lt; EY) then (IRA0) else (IRP0)</v>
      </c>
      <c r="L33" s="26" t="str" cm="1">
        <f t="array" ref="L33">"IRI" &amp; (ROW(33:33) - ROW($12:$12)) &amp; " = IRM" &amp; (ROW(33:33) - ROW($12:$12)) &amp; " * C" &amp; (ROW(33:33) - ROW($12:$12))</f>
        <v>IRI21 = IRM21 * C21</v>
      </c>
      <c r="M33" s="26" t="str" cm="1">
        <f t="array" ref="M33" xml:space="preserve"> "IRC" &amp; (ROW(33:33) - ROW($12:$12)) &amp; " = ∑IRIx; x: {0, …, MY" &amp; (ROW(33:33) - ROW($12:$12)) &amp; "}"</f>
        <v>IRC21 = ∑IRIx; x: {0, …, MY21}</v>
      </c>
      <c r="N33" s="26" t="str" cm="1">
        <f t="array" ref="N33">"ERM" &amp; (ROW(33:33) - ROW($12:$12)) &amp; " = if (YR" &amp; (ROW(33:33) - ROW($12:$12)) &amp; " &lt; EY) then (ERA0) else (ERP0)"</f>
        <v>ERM21 = if (YR21 &lt; EY) then (ERA0) else (ERP0)</v>
      </c>
      <c r="O33" s="26" t="str" cm="1">
        <f t="array" ref="O33">"ERI" &amp; (ROW(33:33) - ROW($12:$12)) &amp; " = ERM" &amp; (ROW(33:33) - ROW($12:$12)) &amp; " * C" &amp; (ROW(33:33) - ROW($12:$12))</f>
        <v>ERI21 = ERM21 * C21</v>
      </c>
      <c r="P33" s="26" t="str" cm="1">
        <f t="array" ref="P33" xml:space="preserve"> "ERU" &amp; (ROW(33:33) - ROW($12:$12)) &amp; " = ∑ERIx; x: {0, …, MY" &amp; (ROW(33:33) - ROW($12:$12)) &amp; "}"</f>
        <v>ERU21 = ∑ERIx; x: {0, …, MY21}</v>
      </c>
      <c r="Q33" s="26" t="str" cm="1">
        <f t="array" ref="Q33">"PRM" &amp; (ROW(33:33) - ROW($12:$12)) &amp; " = if (YR" &amp; (ROW(33:33) - ROW($12:$12)) &amp; " &lt; EY) then (PRA0) else (PRP0)"</f>
        <v>PRM21 = if (YR21 &lt; EY) then (PRA0) else (PRP0)</v>
      </c>
      <c r="R33" s="26" t="str" cm="1">
        <f t="array" ref="R33">"PRI" &amp; (ROW(33:33) - ROW($12:$12)) &amp; " = PRM" &amp; (ROW(33:33) - ROW($12:$12)) &amp; " * C" &amp; (ROW(33:33) - ROW($12:$12))</f>
        <v>PRI21 = PRM21 * C21</v>
      </c>
      <c r="S33" s="26" t="str" cm="1">
        <f t="array" ref="S33" xml:space="preserve"> "PRU" &amp; (ROW(33:33) - ROW($12:$12)) &amp; " = ∑PRIx; x: {0, …, MY" &amp; (ROW(33:33) - ROW($12:$12)) &amp; "}"</f>
        <v>PRU21 = ∑PRIx; x: {0, …, MY21}</v>
      </c>
      <c r="T33" s="26" t="str" cm="1">
        <f t="array" ref="T33">"ORM" &amp; (ROW(33:33) - ROW($12:$12)) &amp; " = if (YR" &amp; (ROW(33:33) - ROW($12:$12)) &amp; " &lt; EY) then (ORA0) else (ORP0)"</f>
        <v>ORM21 = if (YR21 &lt; EY) then (ORA0) else (ORP0)</v>
      </c>
      <c r="U33" s="26" t="str" cm="1">
        <f t="array" ref="U33">"ORI" &amp; (ROW(33:33) - ROW($12:$12)) &amp; " = ORM" &amp; (ROW(33:33) - ROW($12:$12)) &amp; " * C" &amp; (ROW(33:33) - ROW($12:$12))</f>
        <v>ORI21 = ORM21 * C21</v>
      </c>
      <c r="V33" s="26" t="str" cm="1">
        <f t="array" ref="V33" xml:space="preserve"> "ORC" &amp; (ROW(33:33) - ROW($12:$12)) &amp; " = ∑ORIx; x: {0, …, MY" &amp; (ROW(33:33) - ROW($12:$12)) &amp; "}"</f>
        <v>ORC21 = ∑ORIx; x: {0, …, MY21}</v>
      </c>
      <c r="X33" s="28" t="s">
        <v>79</v>
      </c>
      <c r="Y33" s="80">
        <v>0</v>
      </c>
      <c r="AA33" s="26">
        <v>2049</v>
      </c>
      <c r="AB33" s="26">
        <v>21</v>
      </c>
      <c r="AC33" s="78">
        <v>1.115</v>
      </c>
      <c r="AD33" s="78">
        <f t="shared" si="0"/>
        <v>1.115</v>
      </c>
      <c r="AE33" s="79">
        <f t="shared" si="1"/>
        <v>0.125</v>
      </c>
      <c r="AF33" s="79">
        <f t="shared" si="2"/>
        <v>0.139375</v>
      </c>
      <c r="AG33" s="79">
        <f>SUM(AF$12:AF33)</f>
        <v>4.6737500000000001</v>
      </c>
      <c r="AH33" s="79">
        <f t="shared" si="3"/>
        <v>0.02</v>
      </c>
      <c r="AI33" s="79">
        <f t="shared" si="4"/>
        <v>2.23E-2</v>
      </c>
      <c r="AJ33" s="79">
        <f>SUM(AI$12:AI33)</f>
        <v>0.46681999999999996</v>
      </c>
      <c r="AK33" s="79">
        <f t="shared" si="5"/>
        <v>0</v>
      </c>
      <c r="AL33" s="79">
        <f t="shared" si="6"/>
        <v>0</v>
      </c>
      <c r="AM33" s="79">
        <f>SUM(AL$12:AL33)</f>
        <v>0.14049</v>
      </c>
      <c r="AN33" s="79">
        <f t="shared" si="7"/>
        <v>0.02</v>
      </c>
      <c r="AO33" s="79">
        <f t="shared" si="8"/>
        <v>2.23E-2</v>
      </c>
      <c r="AP33" s="79">
        <f>SUM(AO$12:AO33)</f>
        <v>0.60731000000000013</v>
      </c>
      <c r="AR33" s="28" t="s">
        <v>79</v>
      </c>
      <c r="AS33" s="80">
        <v>0</v>
      </c>
      <c r="AU33" s="26">
        <v>2049</v>
      </c>
      <c r="AV33" s="26">
        <v>21</v>
      </c>
      <c r="AW33" s="78">
        <v>1.115</v>
      </c>
      <c r="AX33" s="78">
        <f t="shared" si="9"/>
        <v>1.115</v>
      </c>
      <c r="AY33" s="79">
        <f t="shared" si="10"/>
        <v>0.25</v>
      </c>
      <c r="AZ33" s="79">
        <f t="shared" si="11"/>
        <v>0.27875</v>
      </c>
      <c r="BA33" s="79">
        <f>SUM(AZ$12:AZ33)</f>
        <v>7.5852499999999994</v>
      </c>
      <c r="BB33" s="79">
        <f t="shared" si="12"/>
        <v>3.78</v>
      </c>
      <c r="BC33" s="79">
        <f t="shared" si="13"/>
        <v>4.2146999999999997</v>
      </c>
      <c r="BD33" s="79">
        <f>SUM(BC$12:BC33)</f>
        <v>88.228980000000007</v>
      </c>
      <c r="BE33" s="79">
        <f t="shared" si="14"/>
        <v>0</v>
      </c>
      <c r="BF33" s="79">
        <f t="shared" si="15"/>
        <v>0</v>
      </c>
      <c r="BG33" s="79">
        <f>SUM(BF$12:BF33)</f>
        <v>2.82</v>
      </c>
      <c r="BH33" s="79">
        <f t="shared" si="16"/>
        <v>3.78</v>
      </c>
      <c r="BI33" s="79">
        <f t="shared" si="17"/>
        <v>4.2146999999999997</v>
      </c>
      <c r="BJ33" s="79">
        <f>SUM(BI$12:BI33)</f>
        <v>91.048979999999986</v>
      </c>
      <c r="BL33" s="28" t="s">
        <v>79</v>
      </c>
      <c r="BM33" s="80">
        <v>0</v>
      </c>
      <c r="BO33" s="26">
        <v>2049</v>
      </c>
      <c r="BP33" s="26">
        <v>21</v>
      </c>
      <c r="BQ33" s="78">
        <v>1.115</v>
      </c>
      <c r="BR33" s="78">
        <f t="shared" si="18"/>
        <v>1.115</v>
      </c>
      <c r="BS33" s="79">
        <f t="shared" si="19"/>
        <v>0.5</v>
      </c>
      <c r="BT33" s="79">
        <f t="shared" si="20"/>
        <v>0.5575</v>
      </c>
      <c r="BU33" s="79">
        <f>SUM(BT$12:BT33)</f>
        <v>11.670499999999999</v>
      </c>
      <c r="BV33" s="79">
        <f t="shared" si="21"/>
        <v>16.079999999999998</v>
      </c>
      <c r="BW33" s="79">
        <f t="shared" si="22"/>
        <v>17.929199999999998</v>
      </c>
      <c r="BX33" s="79">
        <f>SUM(BW$12:BW33)</f>
        <v>375.32327999999995</v>
      </c>
      <c r="BY33" s="79">
        <f t="shared" si="23"/>
        <v>0</v>
      </c>
      <c r="BZ33" s="79">
        <f t="shared" si="24"/>
        <v>0</v>
      </c>
      <c r="CA33" s="79">
        <f>SUM(BZ$12:BZ33)</f>
        <v>0</v>
      </c>
      <c r="CB33" s="79">
        <f t="shared" si="25"/>
        <v>16.079999999999998</v>
      </c>
      <c r="CC33" s="79">
        <f t="shared" si="26"/>
        <v>17.929199999999998</v>
      </c>
      <c r="CD33" s="79">
        <f>SUM(CC$12:CC33)</f>
        <v>375.32327999999995</v>
      </c>
    </row>
    <row r="34" spans="2:82" x14ac:dyDescent="0.35">
      <c r="B34" s="95"/>
      <c r="D34" s="93" t="s">
        <v>62</v>
      </c>
      <c r="E34" s="93"/>
      <c r="G34" s="26" t="str" cm="1">
        <f t="array" ref="G34">"YR" &amp; (ROW(34:34) - ROW($12:$12)) &amp; " = " &amp; (2028 + (ROW(34:34) - ROW($12:$12)))</f>
        <v>YR22 = 2050</v>
      </c>
      <c r="H34" s="26" t="str" cm="1">
        <f t="array" ref="H34">"MY" &amp; (ROW(34:34) - ROW($12:$12)) &amp; " = " &amp; (ROW(34:34) - ROW($12:$12))</f>
        <v>MY22 = 22</v>
      </c>
      <c r="I34" s="26" t="str" cm="1">
        <f t="array" ref="I34">"CD" &amp; (ROW(34:34) - ROW($12:$12))</f>
        <v>CD22</v>
      </c>
      <c r="J34" s="26" t="str" cm="1">
        <f t="array" ref="J34">"C" &amp; (ROW(34:34) - ROW($12:$12)) &amp; " = CD" &amp; (ROW(34:34) - ROW($12:$12)) &amp; " / CD0" &amp; IF(ROW(34:34) - ROW($12:$12) = 0, " = 1", "")</f>
        <v>C22 = CD22 / CD0</v>
      </c>
      <c r="K34" s="26" t="str" cm="1">
        <f t="array" ref="K34">"IRM" &amp; (ROW(34:34) - ROW($12:$12)) &amp; " = if (YR" &amp; (ROW(34:34) - ROW($12:$12)) &amp; " &lt; EY) then (IRA0) else (IRP0)"</f>
        <v>IRM22 = if (YR22 &lt; EY) then (IRA0) else (IRP0)</v>
      </c>
      <c r="L34" s="26" t="str" cm="1">
        <f t="array" ref="L34">"IRI" &amp; (ROW(34:34) - ROW($12:$12)) &amp; " = IRM" &amp; (ROW(34:34) - ROW($12:$12)) &amp; " * C" &amp; (ROW(34:34) - ROW($12:$12))</f>
        <v>IRI22 = IRM22 * C22</v>
      </c>
      <c r="M34" s="26" t="str" cm="1">
        <f t="array" ref="M34" xml:space="preserve"> "IRC" &amp; (ROW(34:34) - ROW($12:$12)) &amp; " = ∑IRIx; x: {0, …, MY" &amp; (ROW(34:34) - ROW($12:$12)) &amp; "}"</f>
        <v>IRC22 = ∑IRIx; x: {0, …, MY22}</v>
      </c>
      <c r="N34" s="26" t="str" cm="1">
        <f t="array" ref="N34">"ERM" &amp; (ROW(34:34) - ROW($12:$12)) &amp; " = if (YR" &amp; (ROW(34:34) - ROW($12:$12)) &amp; " &lt; EY) then (ERA0) else (ERP0)"</f>
        <v>ERM22 = if (YR22 &lt; EY) then (ERA0) else (ERP0)</v>
      </c>
      <c r="O34" s="26" t="str" cm="1">
        <f t="array" ref="O34">"ERI" &amp; (ROW(34:34) - ROW($12:$12)) &amp; " = ERM" &amp; (ROW(34:34) - ROW($12:$12)) &amp; " * C" &amp; (ROW(34:34) - ROW($12:$12))</f>
        <v>ERI22 = ERM22 * C22</v>
      </c>
      <c r="P34" s="26" t="str" cm="1">
        <f t="array" ref="P34" xml:space="preserve"> "ERU" &amp; (ROW(34:34) - ROW($12:$12)) &amp; " = ∑ERIx; x: {0, …, MY" &amp; (ROW(34:34) - ROW($12:$12)) &amp; "}"</f>
        <v>ERU22 = ∑ERIx; x: {0, …, MY22}</v>
      </c>
      <c r="Q34" s="26" t="str" cm="1">
        <f t="array" ref="Q34">"PRM" &amp; (ROW(34:34) - ROW($12:$12)) &amp; " = if (YR" &amp; (ROW(34:34) - ROW($12:$12)) &amp; " &lt; EY) then (PRA0) else (PRP0)"</f>
        <v>PRM22 = if (YR22 &lt; EY) then (PRA0) else (PRP0)</v>
      </c>
      <c r="R34" s="26" t="str" cm="1">
        <f t="array" ref="R34">"PRI" &amp; (ROW(34:34) - ROW($12:$12)) &amp; " = PRM" &amp; (ROW(34:34) - ROW($12:$12)) &amp; " * C" &amp; (ROW(34:34) - ROW($12:$12))</f>
        <v>PRI22 = PRM22 * C22</v>
      </c>
      <c r="S34" s="26" t="str" cm="1">
        <f t="array" ref="S34" xml:space="preserve"> "PRU" &amp; (ROW(34:34) - ROW($12:$12)) &amp; " = ∑PRIx; x: {0, …, MY" &amp; (ROW(34:34) - ROW($12:$12)) &amp; "}"</f>
        <v>PRU22 = ∑PRIx; x: {0, …, MY22}</v>
      </c>
      <c r="T34" s="26" t="str" cm="1">
        <f t="array" ref="T34">"ORM" &amp; (ROW(34:34) - ROW($12:$12)) &amp; " = if (YR" &amp; (ROW(34:34) - ROW($12:$12)) &amp; " &lt; EY) then (ORA0) else (ORP0)"</f>
        <v>ORM22 = if (YR22 &lt; EY) then (ORA0) else (ORP0)</v>
      </c>
      <c r="U34" s="26" t="str" cm="1">
        <f t="array" ref="U34">"ORI" &amp; (ROW(34:34) - ROW($12:$12)) &amp; " = ORM" &amp; (ROW(34:34) - ROW($12:$12)) &amp; " * C" &amp; (ROW(34:34) - ROW($12:$12))</f>
        <v>ORI22 = ORM22 * C22</v>
      </c>
      <c r="V34" s="26" t="str" cm="1">
        <f t="array" ref="V34" xml:space="preserve"> "ORC" &amp; (ROW(34:34) - ROW($12:$12)) &amp; " = ∑ORIx; x: {0, …, MY" &amp; (ROW(34:34) - ROW($12:$12)) &amp; "}"</f>
        <v>ORC22 = ∑ORIx; x: {0, …, MY22}</v>
      </c>
      <c r="AA34" s="26">
        <v>2050</v>
      </c>
      <c r="AB34" s="26">
        <v>22</v>
      </c>
      <c r="AC34" s="78">
        <v>1.1200000000000001</v>
      </c>
      <c r="AD34" s="78">
        <f t="shared" si="0"/>
        <v>1.1200000000000001</v>
      </c>
      <c r="AE34" s="79">
        <f t="shared" si="1"/>
        <v>0.125</v>
      </c>
      <c r="AF34" s="79">
        <f t="shared" si="2"/>
        <v>0.14000000000000001</v>
      </c>
      <c r="AG34" s="79">
        <f>SUM(AF$12:AF34)</f>
        <v>4.8137499999999998</v>
      </c>
      <c r="AH34" s="79">
        <f t="shared" si="3"/>
        <v>0.02</v>
      </c>
      <c r="AI34" s="79">
        <f t="shared" si="4"/>
        <v>2.2400000000000003E-2</v>
      </c>
      <c r="AJ34" s="79">
        <f>SUM(AI$12:AI34)</f>
        <v>0.48921999999999999</v>
      </c>
      <c r="AK34" s="79">
        <f t="shared" si="5"/>
        <v>0</v>
      </c>
      <c r="AL34" s="79">
        <f t="shared" si="6"/>
        <v>0</v>
      </c>
      <c r="AM34" s="79">
        <f>SUM(AL$12:AL34)</f>
        <v>0.14049</v>
      </c>
      <c r="AN34" s="79">
        <f t="shared" si="7"/>
        <v>0.02</v>
      </c>
      <c r="AO34" s="79">
        <f t="shared" si="8"/>
        <v>2.2400000000000003E-2</v>
      </c>
      <c r="AP34" s="79">
        <f>SUM(AO$12:AO34)</f>
        <v>0.6297100000000001</v>
      </c>
      <c r="AU34" s="26">
        <v>2050</v>
      </c>
      <c r="AV34" s="26">
        <v>22</v>
      </c>
      <c r="AW34" s="78">
        <v>1.1200000000000001</v>
      </c>
      <c r="AX34" s="78">
        <f t="shared" si="9"/>
        <v>1.1200000000000001</v>
      </c>
      <c r="AY34" s="79">
        <f t="shared" si="10"/>
        <v>0.25</v>
      </c>
      <c r="AZ34" s="79">
        <f t="shared" si="11"/>
        <v>0.28000000000000003</v>
      </c>
      <c r="BA34" s="79">
        <f>SUM(AZ$12:AZ34)</f>
        <v>7.8652499999999996</v>
      </c>
      <c r="BB34" s="79">
        <f t="shared" si="12"/>
        <v>3.78</v>
      </c>
      <c r="BC34" s="79">
        <f t="shared" si="13"/>
        <v>4.2336</v>
      </c>
      <c r="BD34" s="79">
        <f>SUM(BC$12:BC34)</f>
        <v>92.462580000000003</v>
      </c>
      <c r="BE34" s="79">
        <f t="shared" si="14"/>
        <v>0</v>
      </c>
      <c r="BF34" s="79">
        <f t="shared" si="15"/>
        <v>0</v>
      </c>
      <c r="BG34" s="79">
        <f>SUM(BF$12:BF34)</f>
        <v>2.82</v>
      </c>
      <c r="BH34" s="79">
        <f t="shared" si="16"/>
        <v>3.78</v>
      </c>
      <c r="BI34" s="79">
        <f t="shared" si="17"/>
        <v>4.2336</v>
      </c>
      <c r="BJ34" s="79">
        <f>SUM(BI$12:BI34)</f>
        <v>95.282579999999982</v>
      </c>
      <c r="BO34" s="26">
        <v>2050</v>
      </c>
      <c r="BP34" s="26">
        <v>22</v>
      </c>
      <c r="BQ34" s="78">
        <v>1.1200000000000001</v>
      </c>
      <c r="BR34" s="78">
        <f t="shared" si="18"/>
        <v>1.1200000000000001</v>
      </c>
      <c r="BS34" s="79">
        <f t="shared" si="19"/>
        <v>0.5</v>
      </c>
      <c r="BT34" s="79">
        <f t="shared" si="20"/>
        <v>0.56000000000000005</v>
      </c>
      <c r="BU34" s="79">
        <f>SUM(BT$12:BT34)</f>
        <v>12.230499999999999</v>
      </c>
      <c r="BV34" s="79">
        <f t="shared" si="21"/>
        <v>16.079999999999998</v>
      </c>
      <c r="BW34" s="79">
        <f t="shared" si="22"/>
        <v>18.009599999999999</v>
      </c>
      <c r="BX34" s="79">
        <f>SUM(BW$12:BW34)</f>
        <v>393.33287999999993</v>
      </c>
      <c r="BY34" s="79">
        <f t="shared" si="23"/>
        <v>0</v>
      </c>
      <c r="BZ34" s="79">
        <f t="shared" si="24"/>
        <v>0</v>
      </c>
      <c r="CA34" s="79">
        <f>SUM(BZ$12:BZ34)</f>
        <v>0</v>
      </c>
      <c r="CB34" s="79">
        <f t="shared" si="25"/>
        <v>16.079999999999998</v>
      </c>
      <c r="CC34" s="79">
        <f t="shared" si="26"/>
        <v>18.009599999999999</v>
      </c>
      <c r="CD34" s="79">
        <f>SUM(CC$12:CC34)</f>
        <v>393.33287999999993</v>
      </c>
    </row>
    <row r="35" spans="2:82" x14ac:dyDescent="0.35">
      <c r="B35" s="95"/>
      <c r="D35" s="94"/>
      <c r="E35" s="94"/>
      <c r="G35" s="26" t="str" cm="1">
        <f t="array" ref="G35">"YR" &amp; (ROW(35:35) - ROW($12:$12)) &amp; " = " &amp; (2028 + (ROW(35:35) - ROW($12:$12)))</f>
        <v>YR23 = 2051</v>
      </c>
      <c r="H35" s="26" t="str" cm="1">
        <f t="array" ref="H35">"MY" &amp; (ROW(35:35) - ROW($12:$12)) &amp; " = " &amp; (ROW(35:35) - ROW($12:$12))</f>
        <v>MY23 = 23</v>
      </c>
      <c r="I35" s="26" t="str" cm="1">
        <f t="array" ref="I35">"CD" &amp; (ROW(35:35) - ROW($12:$12))</f>
        <v>CD23</v>
      </c>
      <c r="J35" s="26" t="str" cm="1">
        <f t="array" ref="J35">"C" &amp; (ROW(35:35) - ROW($12:$12)) &amp; " = CD" &amp; (ROW(35:35) - ROW($12:$12)) &amp; " / CD0" &amp; IF(ROW(35:35) - ROW($12:$12) = 0, " = 1", "")</f>
        <v>C23 = CD23 / CD0</v>
      </c>
      <c r="K35" s="26" t="str" cm="1">
        <f t="array" ref="K35">"IRM" &amp; (ROW(35:35) - ROW($12:$12)) &amp; " = if (YR" &amp; (ROW(35:35) - ROW($12:$12)) &amp; " &lt; EY) then (IRA0) else (IRP0)"</f>
        <v>IRM23 = if (YR23 &lt; EY) then (IRA0) else (IRP0)</v>
      </c>
      <c r="L35" s="26" t="str" cm="1">
        <f t="array" ref="L35">"IRI" &amp; (ROW(35:35) - ROW($12:$12)) &amp; " = IRM" &amp; (ROW(35:35) - ROW($12:$12)) &amp; " * C" &amp; (ROW(35:35) - ROW($12:$12))</f>
        <v>IRI23 = IRM23 * C23</v>
      </c>
      <c r="M35" s="26" t="str" cm="1">
        <f t="array" ref="M35" xml:space="preserve"> "IRC" &amp; (ROW(35:35) - ROW($12:$12)) &amp; " = ∑IRIx; x: {0, …, MY" &amp; (ROW(35:35) - ROW($12:$12)) &amp; "}"</f>
        <v>IRC23 = ∑IRIx; x: {0, …, MY23}</v>
      </c>
      <c r="N35" s="26" t="str" cm="1">
        <f t="array" ref="N35">"ERM" &amp; (ROW(35:35) - ROW($12:$12)) &amp; " = if (YR" &amp; (ROW(35:35) - ROW($12:$12)) &amp; " &lt; EY) then (ERA0) else (ERP0)"</f>
        <v>ERM23 = if (YR23 &lt; EY) then (ERA0) else (ERP0)</v>
      </c>
      <c r="O35" s="26" t="str" cm="1">
        <f t="array" ref="O35">"ERI" &amp; (ROW(35:35) - ROW($12:$12)) &amp; " = ERM" &amp; (ROW(35:35) - ROW($12:$12)) &amp; " * C" &amp; (ROW(35:35) - ROW($12:$12))</f>
        <v>ERI23 = ERM23 * C23</v>
      </c>
      <c r="P35" s="26" t="str" cm="1">
        <f t="array" ref="P35" xml:space="preserve"> "ERU" &amp; (ROW(35:35) - ROW($12:$12)) &amp; " = ∑ERIx; x: {0, …, MY" &amp; (ROW(35:35) - ROW($12:$12)) &amp; "}"</f>
        <v>ERU23 = ∑ERIx; x: {0, …, MY23}</v>
      </c>
      <c r="Q35" s="26" t="str" cm="1">
        <f t="array" ref="Q35">"PRM" &amp; (ROW(35:35) - ROW($12:$12)) &amp; " = if (YR" &amp; (ROW(35:35) - ROW($12:$12)) &amp; " &lt; EY) then (PRA0) else (PRP0)"</f>
        <v>PRM23 = if (YR23 &lt; EY) then (PRA0) else (PRP0)</v>
      </c>
      <c r="R35" s="26" t="str" cm="1">
        <f t="array" ref="R35">"PRI" &amp; (ROW(35:35) - ROW($12:$12)) &amp; " = PRM" &amp; (ROW(35:35) - ROW($12:$12)) &amp; " * C" &amp; (ROW(35:35) - ROW($12:$12))</f>
        <v>PRI23 = PRM23 * C23</v>
      </c>
      <c r="S35" s="26" t="str" cm="1">
        <f t="array" ref="S35" xml:space="preserve"> "PRU" &amp; (ROW(35:35) - ROW($12:$12)) &amp; " = ∑PRIx; x: {0, …, MY" &amp; (ROW(35:35) - ROW($12:$12)) &amp; "}"</f>
        <v>PRU23 = ∑PRIx; x: {0, …, MY23}</v>
      </c>
      <c r="T35" s="26" t="str" cm="1">
        <f t="array" ref="T35">"ORM" &amp; (ROW(35:35) - ROW($12:$12)) &amp; " = if (YR" &amp; (ROW(35:35) - ROW($12:$12)) &amp; " &lt; EY) then (ORA0) else (ORP0)"</f>
        <v>ORM23 = if (YR23 &lt; EY) then (ORA0) else (ORP0)</v>
      </c>
      <c r="U35" s="26" t="str" cm="1">
        <f t="array" ref="U35">"ORI" &amp; (ROW(35:35) - ROW($12:$12)) &amp; " = ORM" &amp; (ROW(35:35) - ROW($12:$12)) &amp; " * C" &amp; (ROW(35:35) - ROW($12:$12))</f>
        <v>ORI23 = ORM23 * C23</v>
      </c>
      <c r="V35" s="26" t="str" cm="1">
        <f t="array" ref="V35" xml:space="preserve"> "ORC" &amp; (ROW(35:35) - ROW($12:$12)) &amp; " = ∑ORIx; x: {0, …, MY" &amp; (ROW(35:35) - ROW($12:$12)) &amp; "}"</f>
        <v>ORC23 = ∑ORIx; x: {0, …, MY23}</v>
      </c>
      <c r="AA35" s="26">
        <v>2051</v>
      </c>
      <c r="AB35" s="26">
        <v>23</v>
      </c>
      <c r="AC35" s="78">
        <v>1.125</v>
      </c>
      <c r="AD35" s="78">
        <f t="shared" si="0"/>
        <v>1.125</v>
      </c>
      <c r="AE35" s="79">
        <f t="shared" si="1"/>
        <v>0.125</v>
      </c>
      <c r="AF35" s="79">
        <f t="shared" si="2"/>
        <v>0.140625</v>
      </c>
      <c r="AG35" s="79">
        <f>SUM(AF$12:AF35)</f>
        <v>4.9543749999999998</v>
      </c>
      <c r="AH35" s="79">
        <f t="shared" si="3"/>
        <v>0.02</v>
      </c>
      <c r="AI35" s="79">
        <f t="shared" si="4"/>
        <v>2.2499999999999999E-2</v>
      </c>
      <c r="AJ35" s="79">
        <f>SUM(AI$12:AI35)</f>
        <v>0.51171999999999995</v>
      </c>
      <c r="AK35" s="79">
        <f t="shared" si="5"/>
        <v>0</v>
      </c>
      <c r="AL35" s="79">
        <f t="shared" si="6"/>
        <v>0</v>
      </c>
      <c r="AM35" s="79">
        <f>SUM(AL$12:AL35)</f>
        <v>0.14049</v>
      </c>
      <c r="AN35" s="79">
        <f t="shared" si="7"/>
        <v>0.02</v>
      </c>
      <c r="AO35" s="79">
        <f t="shared" si="8"/>
        <v>2.2499999999999999E-2</v>
      </c>
      <c r="AP35" s="79">
        <f>SUM(AO$12:AO35)</f>
        <v>0.65221000000000007</v>
      </c>
      <c r="AU35" s="26">
        <v>2051</v>
      </c>
      <c r="AV35" s="26">
        <v>23</v>
      </c>
      <c r="AW35" s="78">
        <v>1.125</v>
      </c>
      <c r="AX35" s="78">
        <f t="shared" si="9"/>
        <v>1.125</v>
      </c>
      <c r="AY35" s="79">
        <f t="shared" si="10"/>
        <v>0.25</v>
      </c>
      <c r="AZ35" s="79">
        <f t="shared" si="11"/>
        <v>0.28125</v>
      </c>
      <c r="BA35" s="79">
        <f>SUM(AZ$12:AZ35)</f>
        <v>8.1464999999999996</v>
      </c>
      <c r="BB35" s="79">
        <f t="shared" si="12"/>
        <v>3.78</v>
      </c>
      <c r="BC35" s="79">
        <f t="shared" si="13"/>
        <v>4.2524999999999995</v>
      </c>
      <c r="BD35" s="79">
        <f>SUM(BC$12:BC35)</f>
        <v>96.71508</v>
      </c>
      <c r="BE35" s="79">
        <f t="shared" si="14"/>
        <v>0</v>
      </c>
      <c r="BF35" s="79">
        <f t="shared" si="15"/>
        <v>0</v>
      </c>
      <c r="BG35" s="79">
        <f>SUM(BF$12:BF35)</f>
        <v>2.82</v>
      </c>
      <c r="BH35" s="79">
        <f t="shared" si="16"/>
        <v>3.78</v>
      </c>
      <c r="BI35" s="79">
        <f t="shared" si="17"/>
        <v>4.2524999999999995</v>
      </c>
      <c r="BJ35" s="79">
        <f>SUM(BI$12:BI35)</f>
        <v>99.535079999999979</v>
      </c>
      <c r="BO35" s="26">
        <v>2051</v>
      </c>
      <c r="BP35" s="26">
        <v>23</v>
      </c>
      <c r="BQ35" s="78">
        <v>1.125</v>
      </c>
      <c r="BR35" s="78">
        <f t="shared" si="18"/>
        <v>1.125</v>
      </c>
      <c r="BS35" s="79">
        <f t="shared" si="19"/>
        <v>0.5</v>
      </c>
      <c r="BT35" s="79">
        <f t="shared" si="20"/>
        <v>0.5625</v>
      </c>
      <c r="BU35" s="79">
        <f>SUM(BT$12:BT35)</f>
        <v>12.792999999999999</v>
      </c>
      <c r="BV35" s="79">
        <f t="shared" si="21"/>
        <v>16.079999999999998</v>
      </c>
      <c r="BW35" s="79">
        <f t="shared" si="22"/>
        <v>18.089999999999996</v>
      </c>
      <c r="BX35" s="79">
        <f>SUM(BW$12:BW35)</f>
        <v>411.42287999999991</v>
      </c>
      <c r="BY35" s="79">
        <f t="shared" si="23"/>
        <v>0</v>
      </c>
      <c r="BZ35" s="79">
        <f t="shared" si="24"/>
        <v>0</v>
      </c>
      <c r="CA35" s="79">
        <f>SUM(BZ$12:BZ35)</f>
        <v>0</v>
      </c>
      <c r="CB35" s="79">
        <f t="shared" si="25"/>
        <v>16.079999999999998</v>
      </c>
      <c r="CC35" s="79">
        <f t="shared" si="26"/>
        <v>18.089999999999996</v>
      </c>
      <c r="CD35" s="79">
        <f>SUM(CC$12:CC35)</f>
        <v>411.42287999999991</v>
      </c>
    </row>
    <row r="36" spans="2:82" x14ac:dyDescent="0.35">
      <c r="B36" s="95"/>
      <c r="G36" s="26" t="str" cm="1">
        <f t="array" ref="G36">"YR" &amp; (ROW(36:36) - ROW($12:$12)) &amp; " = " &amp; (2028 + (ROW(36:36) - ROW($12:$12)))</f>
        <v>YR24 = 2052</v>
      </c>
      <c r="H36" s="26" t="str" cm="1">
        <f t="array" ref="H36">"MY" &amp; (ROW(36:36) - ROW($12:$12)) &amp; " = " &amp; (ROW(36:36) - ROW($12:$12))</f>
        <v>MY24 = 24</v>
      </c>
      <c r="I36" s="26" t="str" cm="1">
        <f t="array" ref="I36">"CD" &amp; (ROW(36:36) - ROW($12:$12))</f>
        <v>CD24</v>
      </c>
      <c r="J36" s="26" t="str" cm="1">
        <f t="array" ref="J36">"C" &amp; (ROW(36:36) - ROW($12:$12)) &amp; " = CD" &amp; (ROW(36:36) - ROW($12:$12)) &amp; " / CD0" &amp; IF(ROW(36:36) - ROW($12:$12) = 0, " = 1", "")</f>
        <v>C24 = CD24 / CD0</v>
      </c>
      <c r="K36" s="26" t="str" cm="1">
        <f t="array" ref="K36">"IRM" &amp; (ROW(36:36) - ROW($12:$12)) &amp; " = if (YR" &amp; (ROW(36:36) - ROW($12:$12)) &amp; " &lt; EY) then (IRA0) else (IRP0)"</f>
        <v>IRM24 = if (YR24 &lt; EY) then (IRA0) else (IRP0)</v>
      </c>
      <c r="L36" s="26" t="str" cm="1">
        <f t="array" ref="L36">"IRI" &amp; (ROW(36:36) - ROW($12:$12)) &amp; " = IRM" &amp; (ROW(36:36) - ROW($12:$12)) &amp; " * C" &amp; (ROW(36:36) - ROW($12:$12))</f>
        <v>IRI24 = IRM24 * C24</v>
      </c>
      <c r="M36" s="26" t="str" cm="1">
        <f t="array" ref="M36" xml:space="preserve"> "IRC" &amp; (ROW(36:36) - ROW($12:$12)) &amp; " = ∑IRIx; x: {0, …, MY" &amp; (ROW(36:36) - ROW($12:$12)) &amp; "}"</f>
        <v>IRC24 = ∑IRIx; x: {0, …, MY24}</v>
      </c>
      <c r="N36" s="26" t="str" cm="1">
        <f t="array" ref="N36">"ERM" &amp; (ROW(36:36) - ROW($12:$12)) &amp; " = if (YR" &amp; (ROW(36:36) - ROW($12:$12)) &amp; " &lt; EY) then (ERA0) else (ERP0)"</f>
        <v>ERM24 = if (YR24 &lt; EY) then (ERA0) else (ERP0)</v>
      </c>
      <c r="O36" s="26" t="str" cm="1">
        <f t="array" ref="O36">"ERI" &amp; (ROW(36:36) - ROW($12:$12)) &amp; " = ERM" &amp; (ROW(36:36) - ROW($12:$12)) &amp; " * C" &amp; (ROW(36:36) - ROW($12:$12))</f>
        <v>ERI24 = ERM24 * C24</v>
      </c>
      <c r="P36" s="26" t="str" cm="1">
        <f t="array" ref="P36" xml:space="preserve"> "ERU" &amp; (ROW(36:36) - ROW($12:$12)) &amp; " = ∑ERIx; x: {0, …, MY" &amp; (ROW(36:36) - ROW($12:$12)) &amp; "}"</f>
        <v>ERU24 = ∑ERIx; x: {0, …, MY24}</v>
      </c>
      <c r="Q36" s="26" t="str" cm="1">
        <f t="array" ref="Q36">"PRM" &amp; (ROW(36:36) - ROW($12:$12)) &amp; " = if (YR" &amp; (ROW(36:36) - ROW($12:$12)) &amp; " &lt; EY) then (PRA0) else (PRP0)"</f>
        <v>PRM24 = if (YR24 &lt; EY) then (PRA0) else (PRP0)</v>
      </c>
      <c r="R36" s="26" t="str" cm="1">
        <f t="array" ref="R36">"PRI" &amp; (ROW(36:36) - ROW($12:$12)) &amp; " = PRM" &amp; (ROW(36:36) - ROW($12:$12)) &amp; " * C" &amp; (ROW(36:36) - ROW($12:$12))</f>
        <v>PRI24 = PRM24 * C24</v>
      </c>
      <c r="S36" s="26" t="str" cm="1">
        <f t="array" ref="S36" xml:space="preserve"> "PRU" &amp; (ROW(36:36) - ROW($12:$12)) &amp; " = ∑PRIx; x: {0, …, MY" &amp; (ROW(36:36) - ROW($12:$12)) &amp; "}"</f>
        <v>PRU24 = ∑PRIx; x: {0, …, MY24}</v>
      </c>
      <c r="T36" s="26" t="str" cm="1">
        <f t="array" ref="T36">"ORM" &amp; (ROW(36:36) - ROW($12:$12)) &amp; " = if (YR" &amp; (ROW(36:36) - ROW($12:$12)) &amp; " &lt; EY) then (ORA0) else (ORP0)"</f>
        <v>ORM24 = if (YR24 &lt; EY) then (ORA0) else (ORP0)</v>
      </c>
      <c r="U36" s="26" t="str" cm="1">
        <f t="array" ref="U36">"ORI" &amp; (ROW(36:36) - ROW($12:$12)) &amp; " = ORM" &amp; (ROW(36:36) - ROW($12:$12)) &amp; " * C" &amp; (ROW(36:36) - ROW($12:$12))</f>
        <v>ORI24 = ORM24 * C24</v>
      </c>
      <c r="V36" s="26" t="str" cm="1">
        <f t="array" ref="V36" xml:space="preserve"> "ORC" &amp; (ROW(36:36) - ROW($12:$12)) &amp; " = ∑ORIx; x: {0, …, MY" &amp; (ROW(36:36) - ROW($12:$12)) &amp; "}"</f>
        <v>ORC24 = ∑ORIx; x: {0, …, MY24}</v>
      </c>
      <c r="AA36" s="26">
        <v>2052</v>
      </c>
      <c r="AB36" s="26">
        <v>24</v>
      </c>
      <c r="AC36" s="78">
        <v>1.1299999999999999</v>
      </c>
      <c r="AD36" s="78">
        <f t="shared" si="0"/>
        <v>1.1299999999999999</v>
      </c>
      <c r="AE36" s="79">
        <f t="shared" si="1"/>
        <v>0.125</v>
      </c>
      <c r="AF36" s="79">
        <f t="shared" si="2"/>
        <v>0.14124999999999999</v>
      </c>
      <c r="AG36" s="79">
        <f>SUM(AF$12:AF36)</f>
        <v>5.0956250000000001</v>
      </c>
      <c r="AH36" s="79">
        <f t="shared" si="3"/>
        <v>0.02</v>
      </c>
      <c r="AI36" s="79">
        <f t="shared" si="4"/>
        <v>2.2599999999999999E-2</v>
      </c>
      <c r="AJ36" s="79">
        <f>SUM(AI$12:AI36)</f>
        <v>0.53431999999999991</v>
      </c>
      <c r="AK36" s="79">
        <f t="shared" si="5"/>
        <v>0</v>
      </c>
      <c r="AL36" s="79">
        <f t="shared" si="6"/>
        <v>0</v>
      </c>
      <c r="AM36" s="79">
        <f>SUM(AL$12:AL36)</f>
        <v>0.14049</v>
      </c>
      <c r="AN36" s="79">
        <f t="shared" si="7"/>
        <v>0.02</v>
      </c>
      <c r="AO36" s="79">
        <f t="shared" si="8"/>
        <v>2.2599999999999999E-2</v>
      </c>
      <c r="AP36" s="79">
        <f>SUM(AO$12:AO36)</f>
        <v>0.67481000000000002</v>
      </c>
      <c r="AU36" s="26">
        <v>2052</v>
      </c>
      <c r="AV36" s="26">
        <v>24</v>
      </c>
      <c r="AW36" s="78">
        <v>1.1299999999999999</v>
      </c>
      <c r="AX36" s="78">
        <f t="shared" si="9"/>
        <v>1.1299999999999999</v>
      </c>
      <c r="AY36" s="79">
        <f t="shared" si="10"/>
        <v>0.25</v>
      </c>
      <c r="AZ36" s="79">
        <f t="shared" si="11"/>
        <v>0.28249999999999997</v>
      </c>
      <c r="BA36" s="79">
        <f>SUM(AZ$12:AZ36)</f>
        <v>8.4290000000000003</v>
      </c>
      <c r="BB36" s="79">
        <f t="shared" si="12"/>
        <v>3.78</v>
      </c>
      <c r="BC36" s="79">
        <f t="shared" si="13"/>
        <v>4.271399999999999</v>
      </c>
      <c r="BD36" s="79">
        <f>SUM(BC$12:BC36)</f>
        <v>100.98648</v>
      </c>
      <c r="BE36" s="79">
        <f t="shared" si="14"/>
        <v>0</v>
      </c>
      <c r="BF36" s="79">
        <f t="shared" si="15"/>
        <v>0</v>
      </c>
      <c r="BG36" s="79">
        <f>SUM(BF$12:BF36)</f>
        <v>2.82</v>
      </c>
      <c r="BH36" s="79">
        <f t="shared" si="16"/>
        <v>3.78</v>
      </c>
      <c r="BI36" s="79">
        <f t="shared" si="17"/>
        <v>4.271399999999999</v>
      </c>
      <c r="BJ36" s="79">
        <f>SUM(BI$12:BI36)</f>
        <v>103.80647999999998</v>
      </c>
      <c r="BO36" s="26">
        <v>2052</v>
      </c>
      <c r="BP36" s="26">
        <v>24</v>
      </c>
      <c r="BQ36" s="78">
        <v>1.1299999999999999</v>
      </c>
      <c r="BR36" s="78">
        <f t="shared" si="18"/>
        <v>1.1299999999999999</v>
      </c>
      <c r="BS36" s="79">
        <f t="shared" si="19"/>
        <v>0.5</v>
      </c>
      <c r="BT36" s="79">
        <f t="shared" si="20"/>
        <v>0.56499999999999995</v>
      </c>
      <c r="BU36" s="79">
        <f>SUM(BT$12:BT36)</f>
        <v>13.357999999999999</v>
      </c>
      <c r="BV36" s="79">
        <f t="shared" si="21"/>
        <v>16.079999999999998</v>
      </c>
      <c r="BW36" s="79">
        <f t="shared" si="22"/>
        <v>18.170399999999997</v>
      </c>
      <c r="BX36" s="79">
        <f>SUM(BW$12:BW36)</f>
        <v>429.59327999999988</v>
      </c>
      <c r="BY36" s="79">
        <f t="shared" si="23"/>
        <v>0</v>
      </c>
      <c r="BZ36" s="79">
        <f t="shared" si="24"/>
        <v>0</v>
      </c>
      <c r="CA36" s="79">
        <f>SUM(BZ$12:BZ36)</f>
        <v>0</v>
      </c>
      <c r="CB36" s="79">
        <f t="shared" si="25"/>
        <v>16.079999999999998</v>
      </c>
      <c r="CC36" s="79">
        <f t="shared" si="26"/>
        <v>18.170399999999997</v>
      </c>
      <c r="CD36" s="79">
        <f>SUM(CC$12:CC36)</f>
        <v>429.59327999999988</v>
      </c>
    </row>
    <row r="37" spans="2:82" x14ac:dyDescent="0.3">
      <c r="B37" s="95"/>
      <c r="D37" s="28" t="s">
        <v>63</v>
      </c>
      <c r="E37" s="27" t="s">
        <v>64</v>
      </c>
      <c r="G37" s="26" t="str" cm="1">
        <f t="array" ref="G37">"YR" &amp; (ROW(37:37) - ROW($12:$12)) &amp; " = " &amp; (2028 + (ROW(37:37) - ROW($12:$12)))</f>
        <v>YR25 = 2053</v>
      </c>
      <c r="H37" s="26" t="str" cm="1">
        <f t="array" ref="H37">"MY" &amp; (ROW(37:37) - ROW($12:$12)) &amp; " = " &amp; (ROW(37:37) - ROW($12:$12))</f>
        <v>MY25 = 25</v>
      </c>
      <c r="I37" s="26" t="str" cm="1">
        <f t="array" ref="I37">"CD" &amp; (ROW(37:37) - ROW($12:$12))</f>
        <v>CD25</v>
      </c>
      <c r="J37" s="26" t="str" cm="1">
        <f t="array" ref="J37">"C" &amp; (ROW(37:37) - ROW($12:$12)) &amp; " = CD" &amp; (ROW(37:37) - ROW($12:$12)) &amp; " / CD0" &amp; IF(ROW(37:37) - ROW($12:$12) = 0, " = 1", "")</f>
        <v>C25 = CD25 / CD0</v>
      </c>
      <c r="K37" s="26" t="str" cm="1">
        <f t="array" ref="K37">"IRM" &amp; (ROW(37:37) - ROW($12:$12)) &amp; " = if (YR" &amp; (ROW(37:37) - ROW($12:$12)) &amp; " &lt; EY) then (IRA0) else (IRP0)"</f>
        <v>IRM25 = if (YR25 &lt; EY) then (IRA0) else (IRP0)</v>
      </c>
      <c r="L37" s="26" t="str" cm="1">
        <f t="array" ref="L37">"IRI" &amp; (ROW(37:37) - ROW($12:$12)) &amp; " = IRM" &amp; (ROW(37:37) - ROW($12:$12)) &amp; " * C" &amp; (ROW(37:37) - ROW($12:$12))</f>
        <v>IRI25 = IRM25 * C25</v>
      </c>
      <c r="M37" s="26" t="str" cm="1">
        <f t="array" ref="M37" xml:space="preserve"> "IRC" &amp; (ROW(37:37) - ROW($12:$12)) &amp; " = ∑IRIx; x: {0, …, MY" &amp; (ROW(37:37) - ROW($12:$12)) &amp; "}"</f>
        <v>IRC25 = ∑IRIx; x: {0, …, MY25}</v>
      </c>
      <c r="N37" s="26" t="str" cm="1">
        <f t="array" ref="N37">"ERM" &amp; (ROW(37:37) - ROW($12:$12)) &amp; " = if (YR" &amp; (ROW(37:37) - ROW($12:$12)) &amp; " &lt; EY) then (ERA0) else (ERP0)"</f>
        <v>ERM25 = if (YR25 &lt; EY) then (ERA0) else (ERP0)</v>
      </c>
      <c r="O37" s="26" t="str" cm="1">
        <f t="array" ref="O37">"ERI" &amp; (ROW(37:37) - ROW($12:$12)) &amp; " = ERM" &amp; (ROW(37:37) - ROW($12:$12)) &amp; " * C" &amp; (ROW(37:37) - ROW($12:$12))</f>
        <v>ERI25 = ERM25 * C25</v>
      </c>
      <c r="P37" s="26" t="str" cm="1">
        <f t="array" ref="P37" xml:space="preserve"> "ERU" &amp; (ROW(37:37) - ROW($12:$12)) &amp; " = ∑ERIx; x: {0, …, MY" &amp; (ROW(37:37) - ROW($12:$12)) &amp; "}"</f>
        <v>ERU25 = ∑ERIx; x: {0, …, MY25}</v>
      </c>
      <c r="Q37" s="26" t="str" cm="1">
        <f t="array" ref="Q37">"PRM" &amp; (ROW(37:37) - ROW($12:$12)) &amp; " = if (YR" &amp; (ROW(37:37) - ROW($12:$12)) &amp; " &lt; EY) then (PRA0) else (PRP0)"</f>
        <v>PRM25 = if (YR25 &lt; EY) then (PRA0) else (PRP0)</v>
      </c>
      <c r="R37" s="26" t="str" cm="1">
        <f t="array" ref="R37">"PRI" &amp; (ROW(37:37) - ROW($12:$12)) &amp; " = PRM" &amp; (ROW(37:37) - ROW($12:$12)) &amp; " * C" &amp; (ROW(37:37) - ROW($12:$12))</f>
        <v>PRI25 = PRM25 * C25</v>
      </c>
      <c r="S37" s="26" t="str" cm="1">
        <f t="array" ref="S37" xml:space="preserve"> "PRU" &amp; (ROW(37:37) - ROW($12:$12)) &amp; " = ∑PRIx; x: {0, …, MY" &amp; (ROW(37:37) - ROW($12:$12)) &amp; "}"</f>
        <v>PRU25 = ∑PRIx; x: {0, …, MY25}</v>
      </c>
      <c r="T37" s="26" t="str" cm="1">
        <f t="array" ref="T37">"ORM" &amp; (ROW(37:37) - ROW($12:$12)) &amp; " = if (YR" &amp; (ROW(37:37) - ROW($12:$12)) &amp; " &lt; EY) then (ORA0) else (ORP0)"</f>
        <v>ORM25 = if (YR25 &lt; EY) then (ORA0) else (ORP0)</v>
      </c>
      <c r="U37" s="26" t="str" cm="1">
        <f t="array" ref="U37">"ORI" &amp; (ROW(37:37) - ROW($12:$12)) &amp; " = ORM" &amp; (ROW(37:37) - ROW($12:$12)) &amp; " * C" &amp; (ROW(37:37) - ROW($12:$12))</f>
        <v>ORI25 = ORM25 * C25</v>
      </c>
      <c r="V37" s="26" t="str" cm="1">
        <f t="array" ref="V37" xml:space="preserve"> "ORC" &amp; (ROW(37:37) - ROW($12:$12)) &amp; " = ∑ORIx; x: {0, …, MY" &amp; (ROW(37:37) - ROW($12:$12)) &amp; "}"</f>
        <v>ORC25 = ∑ORIx; x: {0, …, MY25}</v>
      </c>
      <c r="AA37" s="26">
        <v>2053</v>
      </c>
      <c r="AB37" s="26">
        <v>25</v>
      </c>
      <c r="AC37" s="78">
        <v>1.135</v>
      </c>
      <c r="AD37" s="78">
        <f t="shared" si="0"/>
        <v>1.135</v>
      </c>
      <c r="AE37" s="79">
        <f t="shared" si="1"/>
        <v>0.125</v>
      </c>
      <c r="AF37" s="79">
        <f t="shared" si="2"/>
        <v>0.141875</v>
      </c>
      <c r="AG37" s="79">
        <f>SUM(AF$12:AF37)</f>
        <v>5.2374999999999998</v>
      </c>
      <c r="AH37" s="79">
        <f t="shared" si="3"/>
        <v>0.02</v>
      </c>
      <c r="AI37" s="79">
        <f t="shared" si="4"/>
        <v>2.2700000000000001E-2</v>
      </c>
      <c r="AJ37" s="79">
        <f>SUM(AI$12:AI37)</f>
        <v>0.55701999999999996</v>
      </c>
      <c r="AK37" s="79">
        <f t="shared" si="5"/>
        <v>0</v>
      </c>
      <c r="AL37" s="79">
        <f t="shared" si="6"/>
        <v>0</v>
      </c>
      <c r="AM37" s="79">
        <f>SUM(AL$12:AL37)</f>
        <v>0.14049</v>
      </c>
      <c r="AN37" s="79">
        <f t="shared" si="7"/>
        <v>0.02</v>
      </c>
      <c r="AO37" s="79">
        <f t="shared" si="8"/>
        <v>2.2700000000000001E-2</v>
      </c>
      <c r="AP37" s="79">
        <f>SUM(AO$12:AO37)</f>
        <v>0.69751000000000007</v>
      </c>
      <c r="AU37" s="26">
        <v>2053</v>
      </c>
      <c r="AV37" s="26">
        <v>25</v>
      </c>
      <c r="AW37" s="78">
        <v>1.135</v>
      </c>
      <c r="AX37" s="78">
        <f t="shared" si="9"/>
        <v>1.135</v>
      </c>
      <c r="AY37" s="79">
        <f t="shared" si="10"/>
        <v>0.25</v>
      </c>
      <c r="AZ37" s="79">
        <f t="shared" si="11"/>
        <v>0.28375</v>
      </c>
      <c r="BA37" s="79">
        <f>SUM(AZ$12:AZ37)</f>
        <v>8.7127499999999998</v>
      </c>
      <c r="BB37" s="79">
        <f t="shared" si="12"/>
        <v>3.78</v>
      </c>
      <c r="BC37" s="79">
        <f t="shared" si="13"/>
        <v>4.2903000000000002</v>
      </c>
      <c r="BD37" s="79">
        <f>SUM(BC$12:BC37)</f>
        <v>105.27678</v>
      </c>
      <c r="BE37" s="79">
        <f t="shared" si="14"/>
        <v>0</v>
      </c>
      <c r="BF37" s="79">
        <f t="shared" si="15"/>
        <v>0</v>
      </c>
      <c r="BG37" s="79">
        <f>SUM(BF$12:BF37)</f>
        <v>2.82</v>
      </c>
      <c r="BH37" s="79">
        <f t="shared" si="16"/>
        <v>3.78</v>
      </c>
      <c r="BI37" s="79">
        <f t="shared" si="17"/>
        <v>4.2903000000000002</v>
      </c>
      <c r="BJ37" s="79">
        <f>SUM(BI$12:BI37)</f>
        <v>108.09677999999998</v>
      </c>
      <c r="BO37" s="26">
        <v>2053</v>
      </c>
      <c r="BP37" s="26">
        <v>25</v>
      </c>
      <c r="BQ37" s="78">
        <v>1.135</v>
      </c>
      <c r="BR37" s="78">
        <f t="shared" si="18"/>
        <v>1.135</v>
      </c>
      <c r="BS37" s="79">
        <f t="shared" si="19"/>
        <v>0.5</v>
      </c>
      <c r="BT37" s="79">
        <f t="shared" si="20"/>
        <v>0.5675</v>
      </c>
      <c r="BU37" s="79">
        <f>SUM(BT$12:BT37)</f>
        <v>13.9255</v>
      </c>
      <c r="BV37" s="79">
        <f t="shared" si="21"/>
        <v>16.079999999999998</v>
      </c>
      <c r="BW37" s="79">
        <f t="shared" si="22"/>
        <v>18.250799999999998</v>
      </c>
      <c r="BX37" s="79">
        <f>SUM(BW$12:BW37)</f>
        <v>447.84407999999985</v>
      </c>
      <c r="BY37" s="79">
        <f t="shared" si="23"/>
        <v>0</v>
      </c>
      <c r="BZ37" s="79">
        <f t="shared" si="24"/>
        <v>0</v>
      </c>
      <c r="CA37" s="79">
        <f>SUM(BZ$12:BZ37)</f>
        <v>0</v>
      </c>
      <c r="CB37" s="79">
        <f t="shared" si="25"/>
        <v>16.079999999999998</v>
      </c>
      <c r="CC37" s="79">
        <f t="shared" si="26"/>
        <v>18.250799999999998</v>
      </c>
      <c r="CD37" s="79">
        <f>SUM(CC$12:CC37)</f>
        <v>447.84407999999985</v>
      </c>
    </row>
    <row r="38" spans="2:82" x14ac:dyDescent="0.3">
      <c r="B38" s="95"/>
      <c r="D38" s="28" t="s">
        <v>65</v>
      </c>
      <c r="E38" s="27" t="s">
        <v>66</v>
      </c>
      <c r="G38" s="26" t="str" cm="1">
        <f t="array" ref="G38">"YR" &amp; (ROW(38:38) - ROW($12:$12)) &amp; " = " &amp; (2028 + (ROW(38:38) - ROW($12:$12)))</f>
        <v>YR26 = 2054</v>
      </c>
      <c r="H38" s="26" t="str" cm="1">
        <f t="array" ref="H38">"MY" &amp; (ROW(38:38) - ROW($12:$12)) &amp; " = " &amp; (ROW(38:38) - ROW($12:$12))</f>
        <v>MY26 = 26</v>
      </c>
      <c r="I38" s="26" t="str" cm="1">
        <f t="array" ref="I38">"CD" &amp; (ROW(38:38) - ROW($12:$12))</f>
        <v>CD26</v>
      </c>
      <c r="J38" s="26" t="str" cm="1">
        <f t="array" ref="J38">"C" &amp; (ROW(38:38) - ROW($12:$12)) &amp; " = CD" &amp; (ROW(38:38) - ROW($12:$12)) &amp; " / CD0" &amp; IF(ROW(38:38) - ROW($12:$12) = 0, " = 1", "")</f>
        <v>C26 = CD26 / CD0</v>
      </c>
      <c r="K38" s="26" t="str" cm="1">
        <f t="array" ref="K38">"IRM" &amp; (ROW(38:38) - ROW($12:$12)) &amp; " = if (YR" &amp; (ROW(38:38) - ROW($12:$12)) &amp; " &lt; EY) then (IRA0) else (IRP0)"</f>
        <v>IRM26 = if (YR26 &lt; EY) then (IRA0) else (IRP0)</v>
      </c>
      <c r="L38" s="26" t="str" cm="1">
        <f t="array" ref="L38">"IRI" &amp; (ROW(38:38) - ROW($12:$12)) &amp; " = IRM" &amp; (ROW(38:38) - ROW($12:$12)) &amp; " * C" &amp; (ROW(38:38) - ROW($12:$12))</f>
        <v>IRI26 = IRM26 * C26</v>
      </c>
      <c r="M38" s="26" t="str" cm="1">
        <f t="array" ref="M38" xml:space="preserve"> "IRC" &amp; (ROW(38:38) - ROW($12:$12)) &amp; " = ∑IRIx; x: {0, …, MY" &amp; (ROW(38:38) - ROW($12:$12)) &amp; "}"</f>
        <v>IRC26 = ∑IRIx; x: {0, …, MY26}</v>
      </c>
      <c r="N38" s="26" t="str" cm="1">
        <f t="array" ref="N38">"ERM" &amp; (ROW(38:38) - ROW($12:$12)) &amp; " = if (YR" &amp; (ROW(38:38) - ROW($12:$12)) &amp; " &lt; EY) then (ERA0) else (ERP0)"</f>
        <v>ERM26 = if (YR26 &lt; EY) then (ERA0) else (ERP0)</v>
      </c>
      <c r="O38" s="26" t="str" cm="1">
        <f t="array" ref="O38">"ERI" &amp; (ROW(38:38) - ROW($12:$12)) &amp; " = ERM" &amp; (ROW(38:38) - ROW($12:$12)) &amp; " * C" &amp; (ROW(38:38) - ROW($12:$12))</f>
        <v>ERI26 = ERM26 * C26</v>
      </c>
      <c r="P38" s="26" t="str" cm="1">
        <f t="array" ref="P38" xml:space="preserve"> "ERU" &amp; (ROW(38:38) - ROW($12:$12)) &amp; " = ∑ERIx; x: {0, …, MY" &amp; (ROW(38:38) - ROW($12:$12)) &amp; "}"</f>
        <v>ERU26 = ∑ERIx; x: {0, …, MY26}</v>
      </c>
      <c r="Q38" s="26" t="str" cm="1">
        <f t="array" ref="Q38">"PRM" &amp; (ROW(38:38) - ROW($12:$12)) &amp; " = if (YR" &amp; (ROW(38:38) - ROW($12:$12)) &amp; " &lt; EY) then (PRA0) else (PRP0)"</f>
        <v>PRM26 = if (YR26 &lt; EY) then (PRA0) else (PRP0)</v>
      </c>
      <c r="R38" s="26" t="str" cm="1">
        <f t="array" ref="R38">"PRI" &amp; (ROW(38:38) - ROW($12:$12)) &amp; " = PRM" &amp; (ROW(38:38) - ROW($12:$12)) &amp; " * C" &amp; (ROW(38:38) - ROW($12:$12))</f>
        <v>PRI26 = PRM26 * C26</v>
      </c>
      <c r="S38" s="26" t="str" cm="1">
        <f t="array" ref="S38" xml:space="preserve"> "PRU" &amp; (ROW(38:38) - ROW($12:$12)) &amp; " = ∑PRIx; x: {0, …, MY" &amp; (ROW(38:38) - ROW($12:$12)) &amp; "}"</f>
        <v>PRU26 = ∑PRIx; x: {0, …, MY26}</v>
      </c>
      <c r="T38" s="26" t="str" cm="1">
        <f t="array" ref="T38">"ORM" &amp; (ROW(38:38) - ROW($12:$12)) &amp; " = if (YR" &amp; (ROW(38:38) - ROW($12:$12)) &amp; " &lt; EY) then (ORA0) else (ORP0)"</f>
        <v>ORM26 = if (YR26 &lt; EY) then (ORA0) else (ORP0)</v>
      </c>
      <c r="U38" s="26" t="str" cm="1">
        <f t="array" ref="U38">"ORI" &amp; (ROW(38:38) - ROW($12:$12)) &amp; " = ORM" &amp; (ROW(38:38) - ROW($12:$12)) &amp; " * C" &amp; (ROW(38:38) - ROW($12:$12))</f>
        <v>ORI26 = ORM26 * C26</v>
      </c>
      <c r="V38" s="26" t="str" cm="1">
        <f t="array" ref="V38" xml:space="preserve"> "ORC" &amp; (ROW(38:38) - ROW($12:$12)) &amp; " = ∑ORIx; x: {0, …, MY" &amp; (ROW(38:38) - ROW($12:$12)) &amp; "}"</f>
        <v>ORC26 = ∑ORIx; x: {0, …, MY26}</v>
      </c>
      <c r="AA38" s="26">
        <v>2054</v>
      </c>
      <c r="AB38" s="26">
        <v>26</v>
      </c>
      <c r="AC38" s="78">
        <v>1.1439999999999999</v>
      </c>
      <c r="AD38" s="78">
        <f t="shared" si="0"/>
        <v>1.1439999999999999</v>
      </c>
      <c r="AE38" s="79">
        <f t="shared" si="1"/>
        <v>0.125</v>
      </c>
      <c r="AF38" s="79">
        <f t="shared" si="2"/>
        <v>0.14299999999999999</v>
      </c>
      <c r="AG38" s="79">
        <f>SUM(AF$12:AF38)</f>
        <v>5.3804999999999996</v>
      </c>
      <c r="AH38" s="79">
        <f t="shared" si="3"/>
        <v>0.02</v>
      </c>
      <c r="AI38" s="79">
        <f t="shared" si="4"/>
        <v>2.2879999999999998E-2</v>
      </c>
      <c r="AJ38" s="79">
        <f>SUM(AI$12:AI38)</f>
        <v>0.57989999999999997</v>
      </c>
      <c r="AK38" s="79">
        <f t="shared" si="5"/>
        <v>0</v>
      </c>
      <c r="AL38" s="79">
        <f t="shared" si="6"/>
        <v>0</v>
      </c>
      <c r="AM38" s="79">
        <f>SUM(AL$12:AL38)</f>
        <v>0.14049</v>
      </c>
      <c r="AN38" s="79">
        <f t="shared" si="7"/>
        <v>0.02</v>
      </c>
      <c r="AO38" s="79">
        <f t="shared" si="8"/>
        <v>2.2879999999999998E-2</v>
      </c>
      <c r="AP38" s="79">
        <f>SUM(AO$12:AO38)</f>
        <v>0.72039000000000009</v>
      </c>
      <c r="AU38" s="26">
        <v>2054</v>
      </c>
      <c r="AV38" s="26">
        <v>26</v>
      </c>
      <c r="AW38" s="78">
        <v>1.1439999999999999</v>
      </c>
      <c r="AX38" s="78">
        <f t="shared" si="9"/>
        <v>1.1439999999999999</v>
      </c>
      <c r="AY38" s="79">
        <f t="shared" si="10"/>
        <v>0.25</v>
      </c>
      <c r="AZ38" s="79">
        <f t="shared" si="11"/>
        <v>0.28599999999999998</v>
      </c>
      <c r="BA38" s="79">
        <f>SUM(AZ$12:AZ38)</f>
        <v>8.9987499999999994</v>
      </c>
      <c r="BB38" s="79">
        <f t="shared" si="12"/>
        <v>3.78</v>
      </c>
      <c r="BC38" s="79">
        <f t="shared" si="13"/>
        <v>4.3243199999999993</v>
      </c>
      <c r="BD38" s="79">
        <f>SUM(BC$12:BC38)</f>
        <v>109.6011</v>
      </c>
      <c r="BE38" s="79">
        <f t="shared" si="14"/>
        <v>0</v>
      </c>
      <c r="BF38" s="79">
        <f t="shared" si="15"/>
        <v>0</v>
      </c>
      <c r="BG38" s="79">
        <f>SUM(BF$12:BF38)</f>
        <v>2.82</v>
      </c>
      <c r="BH38" s="79">
        <f t="shared" si="16"/>
        <v>3.78</v>
      </c>
      <c r="BI38" s="79">
        <f t="shared" si="17"/>
        <v>4.3243199999999993</v>
      </c>
      <c r="BJ38" s="79">
        <f>SUM(BI$12:BI38)</f>
        <v>112.42109999999998</v>
      </c>
      <c r="BO38" s="26">
        <v>2054</v>
      </c>
      <c r="BP38" s="26">
        <v>26</v>
      </c>
      <c r="BQ38" s="78">
        <v>1.1439999999999999</v>
      </c>
      <c r="BR38" s="78">
        <f t="shared" si="18"/>
        <v>1.1439999999999999</v>
      </c>
      <c r="BS38" s="79">
        <f t="shared" si="19"/>
        <v>0.5</v>
      </c>
      <c r="BT38" s="79">
        <f t="shared" si="20"/>
        <v>0.57199999999999995</v>
      </c>
      <c r="BU38" s="79">
        <f>SUM(BT$12:BT38)</f>
        <v>14.497499999999999</v>
      </c>
      <c r="BV38" s="79">
        <f t="shared" si="21"/>
        <v>16.079999999999998</v>
      </c>
      <c r="BW38" s="79">
        <f t="shared" si="22"/>
        <v>18.395519999999998</v>
      </c>
      <c r="BX38" s="79">
        <f>SUM(BW$12:BW38)</f>
        <v>466.23959999999983</v>
      </c>
      <c r="BY38" s="79">
        <f t="shared" si="23"/>
        <v>0</v>
      </c>
      <c r="BZ38" s="79">
        <f t="shared" si="24"/>
        <v>0</v>
      </c>
      <c r="CA38" s="79">
        <f>SUM(BZ$12:BZ38)</f>
        <v>0</v>
      </c>
      <c r="CB38" s="79">
        <f t="shared" si="25"/>
        <v>16.079999999999998</v>
      </c>
      <c r="CC38" s="79">
        <f t="shared" si="26"/>
        <v>18.395519999999998</v>
      </c>
      <c r="CD38" s="79">
        <f>SUM(CC$12:CC38)</f>
        <v>466.23959999999983</v>
      </c>
    </row>
    <row r="39" spans="2:82" ht="15" customHeight="1" x14ac:dyDescent="0.3">
      <c r="B39" s="95"/>
      <c r="D39" s="28" t="s">
        <v>67</v>
      </c>
      <c r="E39" s="27" t="s">
        <v>68</v>
      </c>
      <c r="G39" s="26" t="str" cm="1">
        <f t="array" ref="G39">"YR" &amp; (ROW(39:39) - ROW($12:$12)) &amp; " = " &amp; (2028 + (ROW(39:39) - ROW($12:$12)))</f>
        <v>YR27 = 2055</v>
      </c>
      <c r="H39" s="26" t="str" cm="1">
        <f t="array" ref="H39">"MY" &amp; (ROW(39:39) - ROW($12:$12)) &amp; " = " &amp; (ROW(39:39) - ROW($12:$12))</f>
        <v>MY27 = 27</v>
      </c>
      <c r="I39" s="26" t="str" cm="1">
        <f t="array" ref="I39">"CD" &amp; (ROW(39:39) - ROW($12:$12))</f>
        <v>CD27</v>
      </c>
      <c r="J39" s="26" t="str" cm="1">
        <f t="array" ref="J39">"C" &amp; (ROW(39:39) - ROW($12:$12)) &amp; " = CD" &amp; (ROW(39:39) - ROW($12:$12)) &amp; " / CD0" &amp; IF(ROW(39:39) - ROW($12:$12) = 0, " = 1", "")</f>
        <v>C27 = CD27 / CD0</v>
      </c>
      <c r="K39" s="26" t="str" cm="1">
        <f t="array" ref="K39">"IRM" &amp; (ROW(39:39) - ROW($12:$12)) &amp; " = if (YR" &amp; (ROW(39:39) - ROW($12:$12)) &amp; " &lt; EY) then (IRA0) else (IRP0)"</f>
        <v>IRM27 = if (YR27 &lt; EY) then (IRA0) else (IRP0)</v>
      </c>
      <c r="L39" s="26" t="str" cm="1">
        <f t="array" ref="L39">"IRI" &amp; (ROW(39:39) - ROW($12:$12)) &amp; " = IRM" &amp; (ROW(39:39) - ROW($12:$12)) &amp; " * C" &amp; (ROW(39:39) - ROW($12:$12))</f>
        <v>IRI27 = IRM27 * C27</v>
      </c>
      <c r="M39" s="26" t="str" cm="1">
        <f t="array" ref="M39" xml:space="preserve"> "IRC" &amp; (ROW(39:39) - ROW($12:$12)) &amp; " = ∑IRIx; x: {0, …, MY" &amp; (ROW(39:39) - ROW($12:$12)) &amp; "}"</f>
        <v>IRC27 = ∑IRIx; x: {0, …, MY27}</v>
      </c>
      <c r="N39" s="26" t="str" cm="1">
        <f t="array" ref="N39">"ERM" &amp; (ROW(39:39) - ROW($12:$12)) &amp; " = if (YR" &amp; (ROW(39:39) - ROW($12:$12)) &amp; " &lt; EY) then (ERA0) else (ERP0)"</f>
        <v>ERM27 = if (YR27 &lt; EY) then (ERA0) else (ERP0)</v>
      </c>
      <c r="O39" s="26" t="str" cm="1">
        <f t="array" ref="O39">"ERI" &amp; (ROW(39:39) - ROW($12:$12)) &amp; " = ERM" &amp; (ROW(39:39) - ROW($12:$12)) &amp; " * C" &amp; (ROW(39:39) - ROW($12:$12))</f>
        <v>ERI27 = ERM27 * C27</v>
      </c>
      <c r="P39" s="26" t="str" cm="1">
        <f t="array" ref="P39" xml:space="preserve"> "ERU" &amp; (ROW(39:39) - ROW($12:$12)) &amp; " = ∑ERIx; x: {0, …, MY" &amp; (ROW(39:39) - ROW($12:$12)) &amp; "}"</f>
        <v>ERU27 = ∑ERIx; x: {0, …, MY27}</v>
      </c>
      <c r="Q39" s="26" t="str" cm="1">
        <f t="array" ref="Q39">"PRM" &amp; (ROW(39:39) - ROW($12:$12)) &amp; " = if (YR" &amp; (ROW(39:39) - ROW($12:$12)) &amp; " &lt; EY) then (PRA0) else (PRP0)"</f>
        <v>PRM27 = if (YR27 &lt; EY) then (PRA0) else (PRP0)</v>
      </c>
      <c r="R39" s="26" t="str" cm="1">
        <f t="array" ref="R39">"PRI" &amp; (ROW(39:39) - ROW($12:$12)) &amp; " = PRM" &amp; (ROW(39:39) - ROW($12:$12)) &amp; " * C" &amp; (ROW(39:39) - ROW($12:$12))</f>
        <v>PRI27 = PRM27 * C27</v>
      </c>
      <c r="S39" s="26" t="str" cm="1">
        <f t="array" ref="S39" xml:space="preserve"> "PRU" &amp; (ROW(39:39) - ROW($12:$12)) &amp; " = ∑PRIx; x: {0, …, MY" &amp; (ROW(39:39) - ROW($12:$12)) &amp; "}"</f>
        <v>PRU27 = ∑PRIx; x: {0, …, MY27}</v>
      </c>
      <c r="T39" s="26" t="str" cm="1">
        <f t="array" ref="T39">"ORM" &amp; (ROW(39:39) - ROW($12:$12)) &amp; " = if (YR" &amp; (ROW(39:39) - ROW($12:$12)) &amp; " &lt; EY) then (ORA0) else (ORP0)"</f>
        <v>ORM27 = if (YR27 &lt; EY) then (ORA0) else (ORP0)</v>
      </c>
      <c r="U39" s="26" t="str" cm="1">
        <f t="array" ref="U39">"ORI" &amp; (ROW(39:39) - ROW($12:$12)) &amp; " = ORM" &amp; (ROW(39:39) - ROW($12:$12)) &amp; " * C" &amp; (ROW(39:39) - ROW($12:$12))</f>
        <v>ORI27 = ORM27 * C27</v>
      </c>
      <c r="V39" s="26" t="str" cm="1">
        <f t="array" ref="V39" xml:space="preserve"> "ORC" &amp; (ROW(39:39) - ROW($12:$12)) &amp; " = ∑ORIx; x: {0, …, MY" &amp; (ROW(39:39) - ROW($12:$12)) &amp; "}"</f>
        <v>ORC27 = ∑ORIx; x: {0, …, MY27}</v>
      </c>
      <c r="AA39" s="26">
        <v>2055</v>
      </c>
      <c r="AB39" s="26">
        <v>27</v>
      </c>
      <c r="AC39" s="78">
        <v>1.1539999999999999</v>
      </c>
      <c r="AD39" s="78">
        <f t="shared" si="0"/>
        <v>1.1539999999999999</v>
      </c>
      <c r="AE39" s="79">
        <f t="shared" si="1"/>
        <v>0.125</v>
      </c>
      <c r="AF39" s="79">
        <f t="shared" si="2"/>
        <v>0.14424999999999999</v>
      </c>
      <c r="AG39" s="79">
        <f>SUM(AF$12:AF39)</f>
        <v>5.5247499999999992</v>
      </c>
      <c r="AH39" s="79">
        <f t="shared" si="3"/>
        <v>0.02</v>
      </c>
      <c r="AI39" s="79">
        <f t="shared" si="4"/>
        <v>2.308E-2</v>
      </c>
      <c r="AJ39" s="79">
        <f>SUM(AI$12:AI39)</f>
        <v>0.60297999999999996</v>
      </c>
      <c r="AK39" s="79">
        <f t="shared" si="5"/>
        <v>0</v>
      </c>
      <c r="AL39" s="79">
        <f t="shared" si="6"/>
        <v>0</v>
      </c>
      <c r="AM39" s="79">
        <f>SUM(AL$12:AL39)</f>
        <v>0.14049</v>
      </c>
      <c r="AN39" s="79">
        <f t="shared" si="7"/>
        <v>0.02</v>
      </c>
      <c r="AO39" s="79">
        <f t="shared" si="8"/>
        <v>2.308E-2</v>
      </c>
      <c r="AP39" s="79">
        <f>SUM(AO$12:AO39)</f>
        <v>0.74347000000000008</v>
      </c>
      <c r="AU39" s="26">
        <v>2055</v>
      </c>
      <c r="AV39" s="26">
        <v>27</v>
      </c>
      <c r="AW39" s="78">
        <v>1.1539999999999999</v>
      </c>
      <c r="AX39" s="78">
        <f t="shared" si="9"/>
        <v>1.1539999999999999</v>
      </c>
      <c r="AY39" s="79">
        <f t="shared" si="10"/>
        <v>0.25</v>
      </c>
      <c r="AZ39" s="79">
        <f t="shared" si="11"/>
        <v>0.28849999999999998</v>
      </c>
      <c r="BA39" s="79">
        <f>SUM(AZ$12:AZ39)</f>
        <v>9.2872500000000002</v>
      </c>
      <c r="BB39" s="79">
        <f t="shared" si="12"/>
        <v>3.78</v>
      </c>
      <c r="BC39" s="79">
        <f t="shared" si="13"/>
        <v>4.3621199999999991</v>
      </c>
      <c r="BD39" s="79">
        <f>SUM(BC$12:BC39)</f>
        <v>113.96322000000001</v>
      </c>
      <c r="BE39" s="79">
        <f t="shared" si="14"/>
        <v>0</v>
      </c>
      <c r="BF39" s="79">
        <f t="shared" si="15"/>
        <v>0</v>
      </c>
      <c r="BG39" s="79">
        <f>SUM(BF$12:BF39)</f>
        <v>2.82</v>
      </c>
      <c r="BH39" s="79">
        <f t="shared" si="16"/>
        <v>3.78</v>
      </c>
      <c r="BI39" s="79">
        <f t="shared" si="17"/>
        <v>4.3621199999999991</v>
      </c>
      <c r="BJ39" s="79">
        <f>SUM(BI$12:BI39)</f>
        <v>116.78321999999999</v>
      </c>
      <c r="BO39" s="26">
        <v>2055</v>
      </c>
      <c r="BP39" s="26">
        <v>27</v>
      </c>
      <c r="BQ39" s="78">
        <v>1.1539999999999999</v>
      </c>
      <c r="BR39" s="78">
        <f t="shared" si="18"/>
        <v>1.1539999999999999</v>
      </c>
      <c r="BS39" s="79">
        <f t="shared" si="19"/>
        <v>0.5</v>
      </c>
      <c r="BT39" s="79">
        <f t="shared" si="20"/>
        <v>0.57699999999999996</v>
      </c>
      <c r="BU39" s="79">
        <f>SUM(BT$12:BT39)</f>
        <v>15.074499999999999</v>
      </c>
      <c r="BV39" s="79">
        <f t="shared" si="21"/>
        <v>16.079999999999998</v>
      </c>
      <c r="BW39" s="79">
        <f t="shared" si="22"/>
        <v>18.556319999999996</v>
      </c>
      <c r="BX39" s="79">
        <f>SUM(BW$12:BW39)</f>
        <v>484.7959199999998</v>
      </c>
      <c r="BY39" s="79">
        <f t="shared" si="23"/>
        <v>0</v>
      </c>
      <c r="BZ39" s="79">
        <f t="shared" si="24"/>
        <v>0</v>
      </c>
      <c r="CA39" s="79">
        <f>SUM(BZ$12:BZ39)</f>
        <v>0</v>
      </c>
      <c r="CB39" s="79">
        <f t="shared" si="25"/>
        <v>16.079999999999998</v>
      </c>
      <c r="CC39" s="79">
        <f t="shared" si="26"/>
        <v>18.556319999999996</v>
      </c>
      <c r="CD39" s="79">
        <f>SUM(CC$12:CC39)</f>
        <v>484.7959199999998</v>
      </c>
    </row>
    <row r="40" spans="2:82" x14ac:dyDescent="0.3">
      <c r="B40" s="95"/>
      <c r="D40" s="28" t="s">
        <v>69</v>
      </c>
      <c r="E40" s="27" t="s">
        <v>70</v>
      </c>
      <c r="G40" s="26" t="str" cm="1">
        <f t="array" ref="G40">"YR" &amp; (ROW(40:40) - ROW($12:$12)) &amp; " = " &amp; (2028 + (ROW(40:40) - ROW($12:$12)))</f>
        <v>YR28 = 2056</v>
      </c>
      <c r="H40" s="26" t="str" cm="1">
        <f t="array" ref="H40">"MY" &amp; (ROW(40:40) - ROW($12:$12)) &amp; " = " &amp; (ROW(40:40) - ROW($12:$12))</f>
        <v>MY28 = 28</v>
      </c>
      <c r="I40" s="26" t="str" cm="1">
        <f t="array" ref="I40">"CD" &amp; (ROW(40:40) - ROW($12:$12))</f>
        <v>CD28</v>
      </c>
      <c r="J40" s="26" t="str" cm="1">
        <f t="array" ref="J40">"C" &amp; (ROW(40:40) - ROW($12:$12)) &amp; " = CD" &amp; (ROW(40:40) - ROW($12:$12)) &amp; " / CD0" &amp; IF(ROW(40:40) - ROW($12:$12) = 0, " = 1", "")</f>
        <v>C28 = CD28 / CD0</v>
      </c>
      <c r="K40" s="26" t="str" cm="1">
        <f t="array" ref="K40">"IRM" &amp; (ROW(40:40) - ROW($12:$12)) &amp; " = if (YR" &amp; (ROW(40:40) - ROW($12:$12)) &amp; " &lt; EY) then (IRA0) else (IRP0)"</f>
        <v>IRM28 = if (YR28 &lt; EY) then (IRA0) else (IRP0)</v>
      </c>
      <c r="L40" s="26" t="str" cm="1">
        <f t="array" ref="L40">"IRI" &amp; (ROW(40:40) - ROW($12:$12)) &amp; " = IRM" &amp; (ROW(40:40) - ROW($12:$12)) &amp; " * C" &amp; (ROW(40:40) - ROW($12:$12))</f>
        <v>IRI28 = IRM28 * C28</v>
      </c>
      <c r="M40" s="26" t="str" cm="1">
        <f t="array" ref="M40" xml:space="preserve"> "IRC" &amp; (ROW(40:40) - ROW($12:$12)) &amp; " = ∑IRIx; x: {0, …, MY" &amp; (ROW(40:40) - ROW($12:$12)) &amp; "}"</f>
        <v>IRC28 = ∑IRIx; x: {0, …, MY28}</v>
      </c>
      <c r="N40" s="26" t="str" cm="1">
        <f t="array" ref="N40">"ERM" &amp; (ROW(40:40) - ROW($12:$12)) &amp; " = if (YR" &amp; (ROW(40:40) - ROW($12:$12)) &amp; " &lt; EY) then (ERA0) else (ERP0)"</f>
        <v>ERM28 = if (YR28 &lt; EY) then (ERA0) else (ERP0)</v>
      </c>
      <c r="O40" s="26" t="str" cm="1">
        <f t="array" ref="O40">"ERI" &amp; (ROW(40:40) - ROW($12:$12)) &amp; " = ERM" &amp; (ROW(40:40) - ROW($12:$12)) &amp; " * C" &amp; (ROW(40:40) - ROW($12:$12))</f>
        <v>ERI28 = ERM28 * C28</v>
      </c>
      <c r="P40" s="26" t="str" cm="1">
        <f t="array" ref="P40" xml:space="preserve"> "ERU" &amp; (ROW(40:40) - ROW($12:$12)) &amp; " = ∑ERIx; x: {0, …, MY" &amp; (ROW(40:40) - ROW($12:$12)) &amp; "}"</f>
        <v>ERU28 = ∑ERIx; x: {0, …, MY28}</v>
      </c>
      <c r="Q40" s="26" t="str" cm="1">
        <f t="array" ref="Q40">"PRM" &amp; (ROW(40:40) - ROW($12:$12)) &amp; " = if (YR" &amp; (ROW(40:40) - ROW($12:$12)) &amp; " &lt; EY) then (PRA0) else (PRP0)"</f>
        <v>PRM28 = if (YR28 &lt; EY) then (PRA0) else (PRP0)</v>
      </c>
      <c r="R40" s="26" t="str" cm="1">
        <f t="array" ref="R40">"PRI" &amp; (ROW(40:40) - ROW($12:$12)) &amp; " = PRM" &amp; (ROW(40:40) - ROW($12:$12)) &amp; " * C" &amp; (ROW(40:40) - ROW($12:$12))</f>
        <v>PRI28 = PRM28 * C28</v>
      </c>
      <c r="S40" s="26" t="str" cm="1">
        <f t="array" ref="S40" xml:space="preserve"> "PRU" &amp; (ROW(40:40) - ROW($12:$12)) &amp; " = ∑PRIx; x: {0, …, MY" &amp; (ROW(40:40) - ROW($12:$12)) &amp; "}"</f>
        <v>PRU28 = ∑PRIx; x: {0, …, MY28}</v>
      </c>
      <c r="T40" s="26" t="str" cm="1">
        <f t="array" ref="T40">"ORM" &amp; (ROW(40:40) - ROW($12:$12)) &amp; " = if (YR" &amp; (ROW(40:40) - ROW($12:$12)) &amp; " &lt; EY) then (ORA0) else (ORP0)"</f>
        <v>ORM28 = if (YR28 &lt; EY) then (ORA0) else (ORP0)</v>
      </c>
      <c r="U40" s="26" t="str" cm="1">
        <f t="array" ref="U40">"ORI" &amp; (ROW(40:40) - ROW($12:$12)) &amp; " = ORM" &amp; (ROW(40:40) - ROW($12:$12)) &amp; " * C" &amp; (ROW(40:40) - ROW($12:$12))</f>
        <v>ORI28 = ORM28 * C28</v>
      </c>
      <c r="V40" s="26" t="str" cm="1">
        <f t="array" ref="V40" xml:space="preserve"> "ORC" &amp; (ROW(40:40) - ROW($12:$12)) &amp; " = ∑ORIx; x: {0, …, MY" &amp; (ROW(40:40) - ROW($12:$12)) &amp; "}"</f>
        <v>ORC28 = ∑ORIx; x: {0, …, MY28}</v>
      </c>
      <c r="AA40" s="26">
        <v>2056</v>
      </c>
      <c r="AB40" s="26">
        <v>28</v>
      </c>
      <c r="AC40" s="78">
        <v>1.1639999999999999</v>
      </c>
      <c r="AD40" s="78">
        <f t="shared" si="0"/>
        <v>1.1639999999999999</v>
      </c>
      <c r="AE40" s="79">
        <f t="shared" si="1"/>
        <v>0.125</v>
      </c>
      <c r="AF40" s="79">
        <f t="shared" si="2"/>
        <v>0.14549999999999999</v>
      </c>
      <c r="AG40" s="79">
        <f>SUM(AF$12:AF40)</f>
        <v>5.6702499999999993</v>
      </c>
      <c r="AH40" s="79">
        <f t="shared" si="3"/>
        <v>0.02</v>
      </c>
      <c r="AI40" s="79">
        <f t="shared" si="4"/>
        <v>2.3279999999999999E-2</v>
      </c>
      <c r="AJ40" s="79">
        <f>SUM(AI$12:AI40)</f>
        <v>0.62625999999999993</v>
      </c>
      <c r="AK40" s="79">
        <f t="shared" si="5"/>
        <v>0</v>
      </c>
      <c r="AL40" s="79">
        <f t="shared" si="6"/>
        <v>0</v>
      </c>
      <c r="AM40" s="79">
        <f>SUM(AL$12:AL40)</f>
        <v>0.14049</v>
      </c>
      <c r="AN40" s="79">
        <f t="shared" si="7"/>
        <v>0.02</v>
      </c>
      <c r="AO40" s="79">
        <f t="shared" si="8"/>
        <v>2.3279999999999999E-2</v>
      </c>
      <c r="AP40" s="79">
        <f>SUM(AO$12:AO40)</f>
        <v>0.76675000000000004</v>
      </c>
      <c r="AU40" s="26">
        <v>2056</v>
      </c>
      <c r="AV40" s="26">
        <v>28</v>
      </c>
      <c r="AW40" s="78">
        <v>1.1639999999999999</v>
      </c>
      <c r="AX40" s="78">
        <f t="shared" si="9"/>
        <v>1.1639999999999999</v>
      </c>
      <c r="AY40" s="79">
        <f t="shared" si="10"/>
        <v>0.25</v>
      </c>
      <c r="AZ40" s="79">
        <f t="shared" si="11"/>
        <v>0.29099999999999998</v>
      </c>
      <c r="BA40" s="79">
        <f>SUM(AZ$12:AZ40)</f>
        <v>9.5782500000000006</v>
      </c>
      <c r="BB40" s="79">
        <f t="shared" si="12"/>
        <v>3.78</v>
      </c>
      <c r="BC40" s="79">
        <f t="shared" si="13"/>
        <v>4.3999199999999998</v>
      </c>
      <c r="BD40" s="79">
        <f>SUM(BC$12:BC40)</f>
        <v>118.36314</v>
      </c>
      <c r="BE40" s="79">
        <f t="shared" si="14"/>
        <v>0</v>
      </c>
      <c r="BF40" s="79">
        <f t="shared" si="15"/>
        <v>0</v>
      </c>
      <c r="BG40" s="79">
        <f>SUM(BF$12:BF40)</f>
        <v>2.82</v>
      </c>
      <c r="BH40" s="79">
        <f t="shared" si="16"/>
        <v>3.78</v>
      </c>
      <c r="BI40" s="79">
        <f t="shared" si="17"/>
        <v>4.3999199999999998</v>
      </c>
      <c r="BJ40" s="79">
        <f>SUM(BI$12:BI40)</f>
        <v>121.18313999999998</v>
      </c>
      <c r="BO40" s="26">
        <v>2056</v>
      </c>
      <c r="BP40" s="26">
        <v>28</v>
      </c>
      <c r="BQ40" s="78">
        <v>1.1639999999999999</v>
      </c>
      <c r="BR40" s="78">
        <f t="shared" si="18"/>
        <v>1.1639999999999999</v>
      </c>
      <c r="BS40" s="79">
        <f t="shared" si="19"/>
        <v>0.5</v>
      </c>
      <c r="BT40" s="79">
        <f t="shared" si="20"/>
        <v>0.58199999999999996</v>
      </c>
      <c r="BU40" s="79">
        <f>SUM(BT$12:BT40)</f>
        <v>15.656499999999999</v>
      </c>
      <c r="BV40" s="79">
        <f t="shared" si="21"/>
        <v>16.079999999999998</v>
      </c>
      <c r="BW40" s="79">
        <f t="shared" si="22"/>
        <v>18.717119999999998</v>
      </c>
      <c r="BX40" s="79">
        <f>SUM(BW$12:BW40)</f>
        <v>503.51303999999982</v>
      </c>
      <c r="BY40" s="79">
        <f t="shared" si="23"/>
        <v>0</v>
      </c>
      <c r="BZ40" s="79">
        <f t="shared" si="24"/>
        <v>0</v>
      </c>
      <c r="CA40" s="79">
        <f>SUM(BZ$12:BZ40)</f>
        <v>0</v>
      </c>
      <c r="CB40" s="79">
        <f t="shared" si="25"/>
        <v>16.079999999999998</v>
      </c>
      <c r="CC40" s="79">
        <f t="shared" si="26"/>
        <v>18.717119999999998</v>
      </c>
      <c r="CD40" s="79">
        <f>SUM(CC$12:CC40)</f>
        <v>503.51303999999982</v>
      </c>
    </row>
    <row r="41" spans="2:82" x14ac:dyDescent="0.3">
      <c r="B41" s="95"/>
      <c r="D41" s="28" t="s">
        <v>71</v>
      </c>
      <c r="E41" s="27" t="s">
        <v>72</v>
      </c>
      <c r="G41" s="26" t="str" cm="1">
        <f t="array" ref="G41">"YR" &amp; (ROW(41:41) - ROW($12:$12)) &amp; " = " &amp; (2028 + (ROW(41:41) - ROW($12:$12)))</f>
        <v>YR29 = 2057</v>
      </c>
      <c r="H41" s="26" t="str" cm="1">
        <f t="array" ref="H41">"MY" &amp; (ROW(41:41) - ROW($12:$12)) &amp; " = " &amp; (ROW(41:41) - ROW($12:$12))</f>
        <v>MY29 = 29</v>
      </c>
      <c r="I41" s="26" t="str" cm="1">
        <f t="array" ref="I41">"CD" &amp; (ROW(41:41) - ROW($12:$12))</f>
        <v>CD29</v>
      </c>
      <c r="J41" s="26" t="str" cm="1">
        <f t="array" ref="J41">"C" &amp; (ROW(41:41) - ROW($12:$12)) &amp; " = CD" &amp; (ROW(41:41) - ROW($12:$12)) &amp; " / CD0" &amp; IF(ROW(41:41) - ROW($12:$12) = 0, " = 1", "")</f>
        <v>C29 = CD29 / CD0</v>
      </c>
      <c r="K41" s="26" t="str" cm="1">
        <f t="array" ref="K41">"IRM" &amp; (ROW(41:41) - ROW($12:$12)) &amp; " = if (YR" &amp; (ROW(41:41) - ROW($12:$12)) &amp; " &lt; EY) then (IRA0) else (IRP0)"</f>
        <v>IRM29 = if (YR29 &lt; EY) then (IRA0) else (IRP0)</v>
      </c>
      <c r="L41" s="26" t="str" cm="1">
        <f t="array" ref="L41">"IRI" &amp; (ROW(41:41) - ROW($12:$12)) &amp; " = IRM" &amp; (ROW(41:41) - ROW($12:$12)) &amp; " * C" &amp; (ROW(41:41) - ROW($12:$12))</f>
        <v>IRI29 = IRM29 * C29</v>
      </c>
      <c r="M41" s="26" t="str" cm="1">
        <f t="array" ref="M41" xml:space="preserve"> "IRC" &amp; (ROW(41:41) - ROW($12:$12)) &amp; " = ∑IRIx; x: {0, …, MY" &amp; (ROW(41:41) - ROW($12:$12)) &amp; "}"</f>
        <v>IRC29 = ∑IRIx; x: {0, …, MY29}</v>
      </c>
      <c r="N41" s="26" t="str" cm="1">
        <f t="array" ref="N41">"ERM" &amp; (ROW(41:41) - ROW($12:$12)) &amp; " = if (YR" &amp; (ROW(41:41) - ROW($12:$12)) &amp; " &lt; EY) then (ERA0) else (ERP0)"</f>
        <v>ERM29 = if (YR29 &lt; EY) then (ERA0) else (ERP0)</v>
      </c>
      <c r="O41" s="26" t="str" cm="1">
        <f t="array" ref="O41">"ERI" &amp; (ROW(41:41) - ROW($12:$12)) &amp; " = ERM" &amp; (ROW(41:41) - ROW($12:$12)) &amp; " * C" &amp; (ROW(41:41) - ROW($12:$12))</f>
        <v>ERI29 = ERM29 * C29</v>
      </c>
      <c r="P41" s="26" t="str" cm="1">
        <f t="array" ref="P41" xml:space="preserve"> "ERU" &amp; (ROW(41:41) - ROW($12:$12)) &amp; " = ∑ERIx; x: {0, …, MY" &amp; (ROW(41:41) - ROW($12:$12)) &amp; "}"</f>
        <v>ERU29 = ∑ERIx; x: {0, …, MY29}</v>
      </c>
      <c r="Q41" s="26" t="str" cm="1">
        <f t="array" ref="Q41">"PRM" &amp; (ROW(41:41) - ROW($12:$12)) &amp; " = if (YR" &amp; (ROW(41:41) - ROW($12:$12)) &amp; " &lt; EY) then (PRA0) else (PRP0)"</f>
        <v>PRM29 = if (YR29 &lt; EY) then (PRA0) else (PRP0)</v>
      </c>
      <c r="R41" s="26" t="str" cm="1">
        <f t="array" ref="R41">"PRI" &amp; (ROW(41:41) - ROW($12:$12)) &amp; " = PRM" &amp; (ROW(41:41) - ROW($12:$12)) &amp; " * C" &amp; (ROW(41:41) - ROW($12:$12))</f>
        <v>PRI29 = PRM29 * C29</v>
      </c>
      <c r="S41" s="26" t="str" cm="1">
        <f t="array" ref="S41" xml:space="preserve"> "PRU" &amp; (ROW(41:41) - ROW($12:$12)) &amp; " = ∑PRIx; x: {0, …, MY" &amp; (ROW(41:41) - ROW($12:$12)) &amp; "}"</f>
        <v>PRU29 = ∑PRIx; x: {0, …, MY29}</v>
      </c>
      <c r="T41" s="26" t="str" cm="1">
        <f t="array" ref="T41">"ORM" &amp; (ROW(41:41) - ROW($12:$12)) &amp; " = if (YR" &amp; (ROW(41:41) - ROW($12:$12)) &amp; " &lt; EY) then (ORA0) else (ORP0)"</f>
        <v>ORM29 = if (YR29 &lt; EY) then (ORA0) else (ORP0)</v>
      </c>
      <c r="U41" s="26" t="str" cm="1">
        <f t="array" ref="U41">"ORI" &amp; (ROW(41:41) - ROW($12:$12)) &amp; " = ORM" &amp; (ROW(41:41) - ROW($12:$12)) &amp; " * C" &amp; (ROW(41:41) - ROW($12:$12))</f>
        <v>ORI29 = ORM29 * C29</v>
      </c>
      <c r="V41" s="26" t="str" cm="1">
        <f t="array" ref="V41" xml:space="preserve"> "ORC" &amp; (ROW(41:41) - ROW($12:$12)) &amp; " = ∑ORIx; x: {0, …, MY" &amp; (ROW(41:41) - ROW($12:$12)) &amp; "}"</f>
        <v>ORC29 = ∑ORIx; x: {0, …, MY29}</v>
      </c>
      <c r="AA41" s="26">
        <v>2057</v>
      </c>
      <c r="AB41" s="26">
        <v>29</v>
      </c>
      <c r="AC41" s="78">
        <v>1.1739999999999999</v>
      </c>
      <c r="AD41" s="78">
        <f t="shared" si="0"/>
        <v>1.1739999999999999</v>
      </c>
      <c r="AE41" s="79">
        <f t="shared" si="1"/>
        <v>0.125</v>
      </c>
      <c r="AF41" s="79">
        <f t="shared" si="2"/>
        <v>0.14674999999999999</v>
      </c>
      <c r="AG41" s="79">
        <f>SUM(AF$12:AF41)</f>
        <v>5.8169999999999993</v>
      </c>
      <c r="AH41" s="79">
        <f t="shared" si="3"/>
        <v>0.02</v>
      </c>
      <c r="AI41" s="79">
        <f t="shared" si="4"/>
        <v>2.3480000000000001E-2</v>
      </c>
      <c r="AJ41" s="79">
        <f>SUM(AI$12:AI41)</f>
        <v>0.64973999999999998</v>
      </c>
      <c r="AK41" s="79">
        <f t="shared" si="5"/>
        <v>0</v>
      </c>
      <c r="AL41" s="79">
        <f t="shared" si="6"/>
        <v>0</v>
      </c>
      <c r="AM41" s="79">
        <f>SUM(AL$12:AL41)</f>
        <v>0.14049</v>
      </c>
      <c r="AN41" s="79">
        <f t="shared" si="7"/>
        <v>0.02</v>
      </c>
      <c r="AO41" s="79">
        <f t="shared" si="8"/>
        <v>2.3480000000000001E-2</v>
      </c>
      <c r="AP41" s="79">
        <f>SUM(AO$12:AO41)</f>
        <v>0.79022999999999999</v>
      </c>
      <c r="AU41" s="26">
        <v>2057</v>
      </c>
      <c r="AV41" s="26">
        <v>29</v>
      </c>
      <c r="AW41" s="78">
        <v>1.1739999999999999</v>
      </c>
      <c r="AX41" s="78">
        <f t="shared" si="9"/>
        <v>1.1739999999999999</v>
      </c>
      <c r="AY41" s="79">
        <f t="shared" si="10"/>
        <v>0.25</v>
      </c>
      <c r="AZ41" s="79">
        <f t="shared" si="11"/>
        <v>0.29349999999999998</v>
      </c>
      <c r="BA41" s="79">
        <f>SUM(AZ$12:AZ41)</f>
        <v>9.8717500000000005</v>
      </c>
      <c r="BB41" s="79">
        <f t="shared" si="12"/>
        <v>3.78</v>
      </c>
      <c r="BC41" s="79">
        <f t="shared" si="13"/>
        <v>4.4377199999999997</v>
      </c>
      <c r="BD41" s="79">
        <f>SUM(BC$12:BC41)</f>
        <v>122.80086</v>
      </c>
      <c r="BE41" s="79">
        <f t="shared" si="14"/>
        <v>0</v>
      </c>
      <c r="BF41" s="79">
        <f t="shared" si="15"/>
        <v>0</v>
      </c>
      <c r="BG41" s="79">
        <f>SUM(BF$12:BF41)</f>
        <v>2.82</v>
      </c>
      <c r="BH41" s="79">
        <f t="shared" si="16"/>
        <v>3.78</v>
      </c>
      <c r="BI41" s="79">
        <f t="shared" si="17"/>
        <v>4.4377199999999997</v>
      </c>
      <c r="BJ41" s="79">
        <f>SUM(BI$12:BI41)</f>
        <v>125.62085999999998</v>
      </c>
      <c r="BO41" s="26">
        <v>2057</v>
      </c>
      <c r="BP41" s="26">
        <v>29</v>
      </c>
      <c r="BQ41" s="78">
        <v>1.1739999999999999</v>
      </c>
      <c r="BR41" s="78">
        <f t="shared" si="18"/>
        <v>1.1739999999999999</v>
      </c>
      <c r="BS41" s="79">
        <f t="shared" si="19"/>
        <v>0.5</v>
      </c>
      <c r="BT41" s="79">
        <f t="shared" si="20"/>
        <v>0.58699999999999997</v>
      </c>
      <c r="BU41" s="79">
        <f>SUM(BT$12:BT41)</f>
        <v>16.243500000000001</v>
      </c>
      <c r="BV41" s="79">
        <f t="shared" si="21"/>
        <v>16.079999999999998</v>
      </c>
      <c r="BW41" s="79">
        <f t="shared" si="22"/>
        <v>18.877919999999996</v>
      </c>
      <c r="BX41" s="79">
        <f>SUM(BW$12:BW41)</f>
        <v>522.39095999999984</v>
      </c>
      <c r="BY41" s="79">
        <f t="shared" si="23"/>
        <v>0</v>
      </c>
      <c r="BZ41" s="79">
        <f t="shared" si="24"/>
        <v>0</v>
      </c>
      <c r="CA41" s="79">
        <f>SUM(BZ$12:BZ41)</f>
        <v>0</v>
      </c>
      <c r="CB41" s="79">
        <f t="shared" si="25"/>
        <v>16.079999999999998</v>
      </c>
      <c r="CC41" s="79">
        <f t="shared" si="26"/>
        <v>18.877919999999996</v>
      </c>
      <c r="CD41" s="79">
        <f>SUM(CC$12:CC41)</f>
        <v>522.39095999999984</v>
      </c>
    </row>
    <row r="42" spans="2:82" x14ac:dyDescent="0.3">
      <c r="B42" s="95"/>
      <c r="D42" s="28" t="s">
        <v>73</v>
      </c>
      <c r="E42" s="27" t="s">
        <v>74</v>
      </c>
      <c r="G42" s="26" t="str" cm="1">
        <f t="array" ref="G42">"YR" &amp; (ROW(42:42) - ROW($12:$12)) &amp; " = " &amp; (2028 + (ROW(42:42) - ROW($12:$12)))</f>
        <v>YR30 = 2058</v>
      </c>
      <c r="H42" s="26" t="str" cm="1">
        <f t="array" ref="H42">"MY" &amp; (ROW(42:42) - ROW($12:$12)) &amp; " = " &amp; (ROW(42:42) - ROW($12:$12))</f>
        <v>MY30 = 30</v>
      </c>
      <c r="I42" s="26" t="str" cm="1">
        <f t="array" ref="I42">"CD" &amp; (ROW(42:42) - ROW($12:$12))</f>
        <v>CD30</v>
      </c>
      <c r="J42" s="26" t="str" cm="1">
        <f t="array" ref="J42">"C" &amp; (ROW(42:42) - ROW($12:$12)) &amp; " = CD" &amp; (ROW(42:42) - ROW($12:$12)) &amp; " / CD0" &amp; IF(ROW(42:42) - ROW($12:$12) = 0, " = 1", "")</f>
        <v>C30 = CD30 / CD0</v>
      </c>
      <c r="K42" s="26" t="str" cm="1">
        <f t="array" ref="K42">"IRM" &amp; (ROW(42:42) - ROW($12:$12)) &amp; " = if (YR" &amp; (ROW(42:42) - ROW($12:$12)) &amp; " &lt; EY) then (IRA0) else (IRP0)"</f>
        <v>IRM30 = if (YR30 &lt; EY) then (IRA0) else (IRP0)</v>
      </c>
      <c r="L42" s="26" t="str" cm="1">
        <f t="array" ref="L42">"IRI" &amp; (ROW(42:42) - ROW($12:$12)) &amp; " = IRM" &amp; (ROW(42:42) - ROW($12:$12)) &amp; " * C" &amp; (ROW(42:42) - ROW($12:$12))</f>
        <v>IRI30 = IRM30 * C30</v>
      </c>
      <c r="M42" s="26" t="str" cm="1">
        <f t="array" ref="M42" xml:space="preserve"> "IRC" &amp; (ROW(42:42) - ROW($12:$12)) &amp; " = ∑IRIx; x: {0, …, MY" &amp; (ROW(42:42) - ROW($12:$12)) &amp; "}"</f>
        <v>IRC30 = ∑IRIx; x: {0, …, MY30}</v>
      </c>
      <c r="N42" s="26" t="str" cm="1">
        <f t="array" ref="N42">"ERM" &amp; (ROW(42:42) - ROW($12:$12)) &amp; " = if (YR" &amp; (ROW(42:42) - ROW($12:$12)) &amp; " &lt; EY) then (ERA0) else (ERP0)"</f>
        <v>ERM30 = if (YR30 &lt; EY) then (ERA0) else (ERP0)</v>
      </c>
      <c r="O42" s="26" t="str" cm="1">
        <f t="array" ref="O42">"ERI" &amp; (ROW(42:42) - ROW($12:$12)) &amp; " = ERM" &amp; (ROW(42:42) - ROW($12:$12)) &amp; " * C" &amp; (ROW(42:42) - ROW($12:$12))</f>
        <v>ERI30 = ERM30 * C30</v>
      </c>
      <c r="P42" s="26" t="str" cm="1">
        <f t="array" ref="P42" xml:space="preserve"> "ERU" &amp; (ROW(42:42) - ROW($12:$12)) &amp; " = ∑ERIx; x: {0, …, MY" &amp; (ROW(42:42) - ROW($12:$12)) &amp; "}"</f>
        <v>ERU30 = ∑ERIx; x: {0, …, MY30}</v>
      </c>
      <c r="Q42" s="26" t="str" cm="1">
        <f t="array" ref="Q42">"PRM" &amp; (ROW(42:42) - ROW($12:$12)) &amp; " = if (YR" &amp; (ROW(42:42) - ROW($12:$12)) &amp; " &lt; EY) then (PRA0) else (PRP0)"</f>
        <v>PRM30 = if (YR30 &lt; EY) then (PRA0) else (PRP0)</v>
      </c>
      <c r="R42" s="26" t="str" cm="1">
        <f t="array" ref="R42">"PRI" &amp; (ROW(42:42) - ROW($12:$12)) &amp; " = PRM" &amp; (ROW(42:42) - ROW($12:$12)) &amp; " * C" &amp; (ROW(42:42) - ROW($12:$12))</f>
        <v>PRI30 = PRM30 * C30</v>
      </c>
      <c r="S42" s="26" t="str" cm="1">
        <f t="array" ref="S42" xml:space="preserve"> "PRU" &amp; (ROW(42:42) - ROW($12:$12)) &amp; " = ∑PRIx; x: {0, …, MY" &amp; (ROW(42:42) - ROW($12:$12)) &amp; "}"</f>
        <v>PRU30 = ∑PRIx; x: {0, …, MY30}</v>
      </c>
      <c r="T42" s="26" t="str" cm="1">
        <f t="array" ref="T42">"ORM" &amp; (ROW(42:42) - ROW($12:$12)) &amp; " = if (YR" &amp; (ROW(42:42) - ROW($12:$12)) &amp; " &lt; EY) then (ORA0) else (ORP0)"</f>
        <v>ORM30 = if (YR30 &lt; EY) then (ORA0) else (ORP0)</v>
      </c>
      <c r="U42" s="26" t="str" cm="1">
        <f t="array" ref="U42">"ORI" &amp; (ROW(42:42) - ROW($12:$12)) &amp; " = ORM" &amp; (ROW(42:42) - ROW($12:$12)) &amp; " * C" &amp; (ROW(42:42) - ROW($12:$12))</f>
        <v>ORI30 = ORM30 * C30</v>
      </c>
      <c r="V42" s="26" t="str" cm="1">
        <f t="array" ref="V42" xml:space="preserve"> "ORC" &amp; (ROW(42:42) - ROW($12:$12)) &amp; " = ∑ORIx; x: {0, …, MY" &amp; (ROW(42:42) - ROW($12:$12)) &amp; "}"</f>
        <v>ORC30 = ∑ORIx; x: {0, …, MY30}</v>
      </c>
      <c r="AA42" s="26">
        <v>2058</v>
      </c>
      <c r="AB42" s="26">
        <v>30</v>
      </c>
      <c r="AC42" s="78">
        <v>1.1839999999999999</v>
      </c>
      <c r="AD42" s="78">
        <f t="shared" si="0"/>
        <v>1.1839999999999999</v>
      </c>
      <c r="AE42" s="79">
        <f t="shared" si="1"/>
        <v>0.125</v>
      </c>
      <c r="AF42" s="79">
        <f t="shared" si="2"/>
        <v>0.14799999999999999</v>
      </c>
      <c r="AG42" s="79">
        <f>SUM(AF$12:AF42)</f>
        <v>5.964999999999999</v>
      </c>
      <c r="AH42" s="79">
        <f t="shared" si="3"/>
        <v>0.02</v>
      </c>
      <c r="AI42" s="79">
        <f t="shared" si="4"/>
        <v>2.368E-2</v>
      </c>
      <c r="AJ42" s="79">
        <f>SUM(AI$12:AI42)</f>
        <v>0.67342000000000002</v>
      </c>
      <c r="AK42" s="79">
        <f t="shared" si="5"/>
        <v>0</v>
      </c>
      <c r="AL42" s="79">
        <f t="shared" si="6"/>
        <v>0</v>
      </c>
      <c r="AM42" s="79">
        <f>SUM(AL$12:AL42)</f>
        <v>0.14049</v>
      </c>
      <c r="AN42" s="79">
        <f t="shared" si="7"/>
        <v>0.02</v>
      </c>
      <c r="AO42" s="79">
        <f t="shared" si="8"/>
        <v>2.368E-2</v>
      </c>
      <c r="AP42" s="79">
        <f>SUM(AO$12:AO42)</f>
        <v>0.81391000000000002</v>
      </c>
      <c r="AU42" s="26">
        <v>2058</v>
      </c>
      <c r="AV42" s="26">
        <v>30</v>
      </c>
      <c r="AW42" s="78">
        <v>1.1839999999999999</v>
      </c>
      <c r="AX42" s="78">
        <f t="shared" si="9"/>
        <v>1.1839999999999999</v>
      </c>
      <c r="AY42" s="79">
        <f t="shared" si="10"/>
        <v>0.25</v>
      </c>
      <c r="AZ42" s="79">
        <f t="shared" si="11"/>
        <v>0.29599999999999999</v>
      </c>
      <c r="BA42" s="79">
        <f>SUM(AZ$12:AZ42)</f>
        <v>10.16775</v>
      </c>
      <c r="BB42" s="79">
        <f t="shared" si="12"/>
        <v>3.78</v>
      </c>
      <c r="BC42" s="79">
        <f t="shared" si="13"/>
        <v>4.4755199999999995</v>
      </c>
      <c r="BD42" s="79">
        <f>SUM(BC$12:BC42)</f>
        <v>127.27638</v>
      </c>
      <c r="BE42" s="79">
        <f t="shared" si="14"/>
        <v>0</v>
      </c>
      <c r="BF42" s="79">
        <f t="shared" si="15"/>
        <v>0</v>
      </c>
      <c r="BG42" s="79">
        <f>SUM(BF$12:BF42)</f>
        <v>2.82</v>
      </c>
      <c r="BH42" s="79">
        <f t="shared" si="16"/>
        <v>3.78</v>
      </c>
      <c r="BI42" s="79">
        <f t="shared" si="17"/>
        <v>4.4755199999999995</v>
      </c>
      <c r="BJ42" s="79">
        <f>SUM(BI$12:BI42)</f>
        <v>130.09637999999998</v>
      </c>
      <c r="BO42" s="26">
        <v>2058</v>
      </c>
      <c r="BP42" s="26">
        <v>30</v>
      </c>
      <c r="BQ42" s="78">
        <v>1.1839999999999999</v>
      </c>
      <c r="BR42" s="78">
        <f t="shared" si="18"/>
        <v>1.1839999999999999</v>
      </c>
      <c r="BS42" s="79">
        <f t="shared" si="19"/>
        <v>0.5</v>
      </c>
      <c r="BT42" s="79">
        <f t="shared" si="20"/>
        <v>0.59199999999999997</v>
      </c>
      <c r="BU42" s="79">
        <f>SUM(BT$12:BT42)</f>
        <v>16.8355</v>
      </c>
      <c r="BV42" s="79">
        <f t="shared" si="21"/>
        <v>16.079999999999998</v>
      </c>
      <c r="BW42" s="79">
        <f t="shared" si="22"/>
        <v>19.038719999999998</v>
      </c>
      <c r="BX42" s="79">
        <f>SUM(BW$12:BW42)</f>
        <v>541.42967999999985</v>
      </c>
      <c r="BY42" s="79">
        <f t="shared" si="23"/>
        <v>0</v>
      </c>
      <c r="BZ42" s="79">
        <f t="shared" si="24"/>
        <v>0</v>
      </c>
      <c r="CA42" s="79">
        <f>SUM(BZ$12:BZ42)</f>
        <v>0</v>
      </c>
      <c r="CB42" s="79">
        <f t="shared" si="25"/>
        <v>16.079999999999998</v>
      </c>
      <c r="CC42" s="79">
        <f t="shared" si="26"/>
        <v>19.038719999999998</v>
      </c>
      <c r="CD42" s="79">
        <f>SUM(CC$12:CC42)</f>
        <v>541.42967999999985</v>
      </c>
    </row>
    <row r="43" spans="2:82" x14ac:dyDescent="0.35">
      <c r="G43" s="26" t="str" cm="1">
        <f t="array" ref="G43">"YR" &amp; (ROW(43:43) - ROW($12:$12)) &amp; " = " &amp; (2028 + (ROW(43:43) - ROW($12:$12)))</f>
        <v>YR31 = 2059</v>
      </c>
      <c r="H43" s="26" t="str" cm="1">
        <f t="array" ref="H43">"MY" &amp; (ROW(43:43) - ROW($12:$12)) &amp; " = " &amp; (ROW(43:43) - ROW($12:$12))</f>
        <v>MY31 = 31</v>
      </c>
      <c r="I43" s="26" t="str" cm="1">
        <f t="array" ref="I43">"CD" &amp; (ROW(43:43) - ROW($12:$12))</f>
        <v>CD31</v>
      </c>
      <c r="J43" s="26" t="str" cm="1">
        <f t="array" ref="J43">"C" &amp; (ROW(43:43) - ROW($12:$12)) &amp; " = CD" &amp; (ROW(43:43) - ROW($12:$12)) &amp; " / CD0" &amp; IF(ROW(43:43) - ROW($12:$12) = 0, " = 1", "")</f>
        <v>C31 = CD31 / CD0</v>
      </c>
      <c r="K43" s="26" t="str" cm="1">
        <f t="array" ref="K43">"IRM" &amp; (ROW(43:43) - ROW($12:$12)) &amp; " = if (YR" &amp; (ROW(43:43) - ROW($12:$12)) &amp; " &lt; EY) then (IRA0) else (IRP0)"</f>
        <v>IRM31 = if (YR31 &lt; EY) then (IRA0) else (IRP0)</v>
      </c>
      <c r="L43" s="26" t="str" cm="1">
        <f t="array" ref="L43">"IRI" &amp; (ROW(43:43) - ROW($12:$12)) &amp; " = IRM" &amp; (ROW(43:43) - ROW($12:$12)) &amp; " * C" &amp; (ROW(43:43) - ROW($12:$12))</f>
        <v>IRI31 = IRM31 * C31</v>
      </c>
      <c r="M43" s="26" t="str" cm="1">
        <f t="array" ref="M43" xml:space="preserve"> "IRC" &amp; (ROW(43:43) - ROW($12:$12)) &amp; " = ∑IRIx; x: {0, …, MY" &amp; (ROW(43:43) - ROW($12:$12)) &amp; "}"</f>
        <v>IRC31 = ∑IRIx; x: {0, …, MY31}</v>
      </c>
      <c r="N43" s="26" t="str" cm="1">
        <f t="array" ref="N43">"ERM" &amp; (ROW(43:43) - ROW($12:$12)) &amp; " = if (YR" &amp; (ROW(43:43) - ROW($12:$12)) &amp; " &lt; EY) then (ERA0) else (ERP0)"</f>
        <v>ERM31 = if (YR31 &lt; EY) then (ERA0) else (ERP0)</v>
      </c>
      <c r="O43" s="26" t="str" cm="1">
        <f t="array" ref="O43">"ERI" &amp; (ROW(43:43) - ROW($12:$12)) &amp; " = ERM" &amp; (ROW(43:43) - ROW($12:$12)) &amp; " * C" &amp; (ROW(43:43) - ROW($12:$12))</f>
        <v>ERI31 = ERM31 * C31</v>
      </c>
      <c r="P43" s="26" t="str" cm="1">
        <f t="array" ref="P43" xml:space="preserve"> "ERU" &amp; (ROW(43:43) - ROW($12:$12)) &amp; " = ∑ERIx; x: {0, …, MY" &amp; (ROW(43:43) - ROW($12:$12)) &amp; "}"</f>
        <v>ERU31 = ∑ERIx; x: {0, …, MY31}</v>
      </c>
      <c r="Q43" s="26" t="str" cm="1">
        <f t="array" ref="Q43">"PRM" &amp; (ROW(43:43) - ROW($12:$12)) &amp; " = if (YR" &amp; (ROW(43:43) - ROW($12:$12)) &amp; " &lt; EY) then (PRA0) else (PRP0)"</f>
        <v>PRM31 = if (YR31 &lt; EY) then (PRA0) else (PRP0)</v>
      </c>
      <c r="R43" s="26" t="str" cm="1">
        <f t="array" ref="R43">"PRI" &amp; (ROW(43:43) - ROW($12:$12)) &amp; " = PRM" &amp; (ROW(43:43) - ROW($12:$12)) &amp; " * C" &amp; (ROW(43:43) - ROW($12:$12))</f>
        <v>PRI31 = PRM31 * C31</v>
      </c>
      <c r="S43" s="26" t="str" cm="1">
        <f t="array" ref="S43" xml:space="preserve"> "PRU" &amp; (ROW(43:43) - ROW($12:$12)) &amp; " = ∑PRIx; x: {0, …, MY" &amp; (ROW(43:43) - ROW($12:$12)) &amp; "}"</f>
        <v>PRU31 = ∑PRIx; x: {0, …, MY31}</v>
      </c>
      <c r="T43" s="26" t="str" cm="1">
        <f t="array" ref="T43">"ORM" &amp; (ROW(43:43) - ROW($12:$12)) &amp; " = if (YR" &amp; (ROW(43:43) - ROW($12:$12)) &amp; " &lt; EY) then (ORA0) else (ORP0)"</f>
        <v>ORM31 = if (YR31 &lt; EY) then (ORA0) else (ORP0)</v>
      </c>
      <c r="U43" s="26" t="str" cm="1">
        <f t="array" ref="U43">"ORI" &amp; (ROW(43:43) - ROW($12:$12)) &amp; " = ORM" &amp; (ROW(43:43) - ROW($12:$12)) &amp; " * C" &amp; (ROW(43:43) - ROW($12:$12))</f>
        <v>ORI31 = ORM31 * C31</v>
      </c>
      <c r="V43" s="26" t="str" cm="1">
        <f t="array" ref="V43" xml:space="preserve"> "ORC" &amp; (ROW(43:43) - ROW($12:$12)) &amp; " = ∑ORIx; x: {0, …, MY" &amp; (ROW(43:43) - ROW($12:$12)) &amp; "}"</f>
        <v>ORC31 = ∑ORIx; x: {0, …, MY31}</v>
      </c>
      <c r="AA43" s="26">
        <v>2059</v>
      </c>
      <c r="AB43" s="26">
        <v>31</v>
      </c>
      <c r="AC43" s="78">
        <v>1.194</v>
      </c>
      <c r="AD43" s="78">
        <f t="shared" si="0"/>
        <v>1.194</v>
      </c>
      <c r="AE43" s="79">
        <f t="shared" si="1"/>
        <v>0.125</v>
      </c>
      <c r="AF43" s="79">
        <f t="shared" si="2"/>
        <v>0.14924999999999999</v>
      </c>
      <c r="AG43" s="79">
        <f>SUM(AF$12:AF43)</f>
        <v>6.1142499999999993</v>
      </c>
      <c r="AH43" s="79">
        <f t="shared" si="3"/>
        <v>0.02</v>
      </c>
      <c r="AI43" s="79">
        <f t="shared" si="4"/>
        <v>2.3879999999999998E-2</v>
      </c>
      <c r="AJ43" s="79">
        <f>SUM(AI$12:AI43)</f>
        <v>0.69730000000000003</v>
      </c>
      <c r="AK43" s="79">
        <f t="shared" si="5"/>
        <v>0</v>
      </c>
      <c r="AL43" s="79">
        <f t="shared" si="6"/>
        <v>0</v>
      </c>
      <c r="AM43" s="79">
        <f>SUM(AL$12:AL43)</f>
        <v>0.14049</v>
      </c>
      <c r="AN43" s="79">
        <f t="shared" si="7"/>
        <v>0.02</v>
      </c>
      <c r="AO43" s="79">
        <f t="shared" si="8"/>
        <v>2.3879999999999998E-2</v>
      </c>
      <c r="AP43" s="79">
        <f>SUM(AO$12:AO43)</f>
        <v>0.83779000000000003</v>
      </c>
      <c r="AU43" s="26">
        <v>2059</v>
      </c>
      <c r="AV43" s="26">
        <v>31</v>
      </c>
      <c r="AW43" s="78">
        <v>1.194</v>
      </c>
      <c r="AX43" s="78">
        <f t="shared" si="9"/>
        <v>1.194</v>
      </c>
      <c r="AY43" s="79">
        <f t="shared" si="10"/>
        <v>0.25</v>
      </c>
      <c r="AZ43" s="79">
        <f t="shared" si="11"/>
        <v>0.29849999999999999</v>
      </c>
      <c r="BA43" s="79">
        <f>SUM(AZ$12:AZ43)</f>
        <v>10.46625</v>
      </c>
      <c r="BB43" s="79">
        <f t="shared" si="12"/>
        <v>3.78</v>
      </c>
      <c r="BC43" s="79">
        <f t="shared" si="13"/>
        <v>4.5133199999999993</v>
      </c>
      <c r="BD43" s="79">
        <f>SUM(BC$12:BC43)</f>
        <v>131.78970000000001</v>
      </c>
      <c r="BE43" s="79">
        <f t="shared" si="14"/>
        <v>0</v>
      </c>
      <c r="BF43" s="79">
        <f t="shared" si="15"/>
        <v>0</v>
      </c>
      <c r="BG43" s="79">
        <f>SUM(BF$12:BF43)</f>
        <v>2.82</v>
      </c>
      <c r="BH43" s="79">
        <f t="shared" si="16"/>
        <v>3.78</v>
      </c>
      <c r="BI43" s="79">
        <f t="shared" si="17"/>
        <v>4.5133199999999993</v>
      </c>
      <c r="BJ43" s="79">
        <f>SUM(BI$12:BI43)</f>
        <v>134.60969999999998</v>
      </c>
      <c r="BO43" s="26">
        <v>2059</v>
      </c>
      <c r="BP43" s="26">
        <v>31</v>
      </c>
      <c r="BQ43" s="78">
        <v>1.194</v>
      </c>
      <c r="BR43" s="78">
        <f t="shared" si="18"/>
        <v>1.194</v>
      </c>
      <c r="BS43" s="79">
        <f t="shared" si="19"/>
        <v>0.5</v>
      </c>
      <c r="BT43" s="79">
        <f t="shared" si="20"/>
        <v>0.59699999999999998</v>
      </c>
      <c r="BU43" s="79">
        <f>SUM(BT$12:BT43)</f>
        <v>17.432500000000001</v>
      </c>
      <c r="BV43" s="79">
        <f t="shared" si="21"/>
        <v>16.079999999999998</v>
      </c>
      <c r="BW43" s="79">
        <f t="shared" si="22"/>
        <v>19.199519999999996</v>
      </c>
      <c r="BX43" s="79">
        <f>SUM(BW$12:BW43)</f>
        <v>560.62919999999986</v>
      </c>
      <c r="BY43" s="79">
        <f t="shared" si="23"/>
        <v>0</v>
      </c>
      <c r="BZ43" s="79">
        <f t="shared" si="24"/>
        <v>0</v>
      </c>
      <c r="CA43" s="79">
        <f>SUM(BZ$12:BZ43)</f>
        <v>0</v>
      </c>
      <c r="CB43" s="79">
        <f t="shared" si="25"/>
        <v>16.079999999999998</v>
      </c>
      <c r="CC43" s="79">
        <f t="shared" si="26"/>
        <v>19.199519999999996</v>
      </c>
      <c r="CD43" s="79">
        <f>SUM(CC$12:CC43)</f>
        <v>560.62919999999986</v>
      </c>
    </row>
    <row r="44" spans="2:82" x14ac:dyDescent="0.3">
      <c r="D44" s="18" t="s">
        <v>75</v>
      </c>
      <c r="E44" s="19"/>
      <c r="G44" s="26" t="str" cm="1">
        <f t="array" ref="G44">"YR" &amp; (ROW(44:44) - ROW($12:$12)) &amp; " = " &amp; (2028 + (ROW(44:44) - ROW($12:$12)))</f>
        <v>YR32 = 2060</v>
      </c>
      <c r="H44" s="26" t="str" cm="1">
        <f t="array" ref="H44">"MY" &amp; (ROW(44:44) - ROW($12:$12)) &amp; " = " &amp; (ROW(44:44) - ROW($12:$12))</f>
        <v>MY32 = 32</v>
      </c>
      <c r="I44" s="26" t="str" cm="1">
        <f t="array" ref="I44">"CD" &amp; (ROW(44:44) - ROW($12:$12))</f>
        <v>CD32</v>
      </c>
      <c r="J44" s="26" t="str" cm="1">
        <f t="array" ref="J44">"C" &amp; (ROW(44:44) - ROW($12:$12)) &amp; " = CD" &amp; (ROW(44:44) - ROW($12:$12)) &amp; " / CD0" &amp; IF(ROW(44:44) - ROW($12:$12) = 0, " = 1", "")</f>
        <v>C32 = CD32 / CD0</v>
      </c>
      <c r="K44" s="26" t="str" cm="1">
        <f t="array" ref="K44">"IRM" &amp; (ROW(44:44) - ROW($12:$12)) &amp; " = if (YR" &amp; (ROW(44:44) - ROW($12:$12)) &amp; " &lt; EY) then (IRA0) else (IRP0)"</f>
        <v>IRM32 = if (YR32 &lt; EY) then (IRA0) else (IRP0)</v>
      </c>
      <c r="L44" s="26" t="str" cm="1">
        <f t="array" ref="L44">"IRI" &amp; (ROW(44:44) - ROW($12:$12)) &amp; " = IRM" &amp; (ROW(44:44) - ROW($12:$12)) &amp; " * C" &amp; (ROW(44:44) - ROW($12:$12))</f>
        <v>IRI32 = IRM32 * C32</v>
      </c>
      <c r="M44" s="26" t="str" cm="1">
        <f t="array" ref="M44" xml:space="preserve"> "IRC" &amp; (ROW(44:44) - ROW($12:$12)) &amp; " = ∑IRIx; x: {0, …, MY" &amp; (ROW(44:44) - ROW($12:$12)) &amp; "}"</f>
        <v>IRC32 = ∑IRIx; x: {0, …, MY32}</v>
      </c>
      <c r="N44" s="26" t="str" cm="1">
        <f t="array" ref="N44">"ERM" &amp; (ROW(44:44) - ROW($12:$12)) &amp; " = if (YR" &amp; (ROW(44:44) - ROW($12:$12)) &amp; " &lt; EY) then (ERA0) else (ERP0)"</f>
        <v>ERM32 = if (YR32 &lt; EY) then (ERA0) else (ERP0)</v>
      </c>
      <c r="O44" s="26" t="str" cm="1">
        <f t="array" ref="O44">"ERI" &amp; (ROW(44:44) - ROW($12:$12)) &amp; " = ERM" &amp; (ROW(44:44) - ROW($12:$12)) &amp; " * C" &amp; (ROW(44:44) - ROW($12:$12))</f>
        <v>ERI32 = ERM32 * C32</v>
      </c>
      <c r="P44" s="26" t="str" cm="1">
        <f t="array" ref="P44" xml:space="preserve"> "ERU" &amp; (ROW(44:44) - ROW($12:$12)) &amp; " = ∑ERIx; x: {0, …, MY" &amp; (ROW(44:44) - ROW($12:$12)) &amp; "}"</f>
        <v>ERU32 = ∑ERIx; x: {0, …, MY32}</v>
      </c>
      <c r="Q44" s="26" t="str" cm="1">
        <f t="array" ref="Q44">"PRM" &amp; (ROW(44:44) - ROW($12:$12)) &amp; " = if (YR" &amp; (ROW(44:44) - ROW($12:$12)) &amp; " &lt; EY) then (PRA0) else (PRP0)"</f>
        <v>PRM32 = if (YR32 &lt; EY) then (PRA0) else (PRP0)</v>
      </c>
      <c r="R44" s="26" t="str" cm="1">
        <f t="array" ref="R44">"PRI" &amp; (ROW(44:44) - ROW($12:$12)) &amp; " = PRM" &amp; (ROW(44:44) - ROW($12:$12)) &amp; " * C" &amp; (ROW(44:44) - ROW($12:$12))</f>
        <v>PRI32 = PRM32 * C32</v>
      </c>
      <c r="S44" s="26" t="str" cm="1">
        <f t="array" ref="S44" xml:space="preserve"> "PRU" &amp; (ROW(44:44) - ROW($12:$12)) &amp; " = ∑PRIx; x: {0, …, MY" &amp; (ROW(44:44) - ROW($12:$12)) &amp; "}"</f>
        <v>PRU32 = ∑PRIx; x: {0, …, MY32}</v>
      </c>
      <c r="T44" s="26" t="str" cm="1">
        <f t="array" ref="T44">"ORM" &amp; (ROW(44:44) - ROW($12:$12)) &amp; " = if (YR" &amp; (ROW(44:44) - ROW($12:$12)) &amp; " &lt; EY) then (ORA0) else (ORP0)"</f>
        <v>ORM32 = if (YR32 &lt; EY) then (ORA0) else (ORP0)</v>
      </c>
      <c r="U44" s="26" t="str" cm="1">
        <f t="array" ref="U44">"ORI" &amp; (ROW(44:44) - ROW($12:$12)) &amp; " = ORM" &amp; (ROW(44:44) - ROW($12:$12)) &amp; " * C" &amp; (ROW(44:44) - ROW($12:$12))</f>
        <v>ORI32 = ORM32 * C32</v>
      </c>
      <c r="V44" s="26" t="str" cm="1">
        <f t="array" ref="V44" xml:space="preserve"> "ORC" &amp; (ROW(44:44) - ROW($12:$12)) &amp; " = ∑ORIx; x: {0, …, MY" &amp; (ROW(44:44) - ROW($12:$12)) &amp; "}"</f>
        <v>ORC32 = ∑ORIx; x: {0, …, MY32}</v>
      </c>
      <c r="AA44" s="26">
        <v>2060</v>
      </c>
      <c r="AB44" s="26">
        <v>32</v>
      </c>
      <c r="AC44" s="78">
        <v>1.204</v>
      </c>
      <c r="AD44" s="78">
        <f t="shared" si="0"/>
        <v>1.204</v>
      </c>
      <c r="AE44" s="79">
        <f t="shared" si="1"/>
        <v>0.125</v>
      </c>
      <c r="AF44" s="79">
        <f t="shared" si="2"/>
        <v>0.15049999999999999</v>
      </c>
      <c r="AG44" s="79">
        <f>SUM(AF$12:AF44)</f>
        <v>6.2647499999999994</v>
      </c>
      <c r="AH44" s="79">
        <f t="shared" si="3"/>
        <v>0.02</v>
      </c>
      <c r="AI44" s="79">
        <f t="shared" si="4"/>
        <v>2.4080000000000001E-2</v>
      </c>
      <c r="AJ44" s="79">
        <f>SUM(AI$12:AI44)</f>
        <v>0.72138000000000002</v>
      </c>
      <c r="AK44" s="79">
        <f t="shared" si="5"/>
        <v>0</v>
      </c>
      <c r="AL44" s="79">
        <f t="shared" si="6"/>
        <v>0</v>
      </c>
      <c r="AM44" s="79">
        <f>SUM(AL$12:AL44)</f>
        <v>0.14049</v>
      </c>
      <c r="AN44" s="79">
        <f t="shared" si="7"/>
        <v>0.02</v>
      </c>
      <c r="AO44" s="79">
        <f t="shared" si="8"/>
        <v>2.4080000000000001E-2</v>
      </c>
      <c r="AP44" s="79">
        <f>SUM(AO$12:AO44)</f>
        <v>0.86187000000000002</v>
      </c>
      <c r="AU44" s="26">
        <v>2060</v>
      </c>
      <c r="AV44" s="26">
        <v>32</v>
      </c>
      <c r="AW44" s="78">
        <v>1.204</v>
      </c>
      <c r="AX44" s="78">
        <f t="shared" si="9"/>
        <v>1.204</v>
      </c>
      <c r="AY44" s="79">
        <f t="shared" si="10"/>
        <v>0.25</v>
      </c>
      <c r="AZ44" s="79">
        <f t="shared" si="11"/>
        <v>0.30099999999999999</v>
      </c>
      <c r="BA44" s="79">
        <f>SUM(AZ$12:AZ44)</f>
        <v>10.767250000000001</v>
      </c>
      <c r="BB44" s="79">
        <f t="shared" si="12"/>
        <v>3.78</v>
      </c>
      <c r="BC44" s="79">
        <f t="shared" si="13"/>
        <v>4.5511199999999992</v>
      </c>
      <c r="BD44" s="79">
        <f>SUM(BC$12:BC44)</f>
        <v>136.34082000000001</v>
      </c>
      <c r="BE44" s="79">
        <f t="shared" si="14"/>
        <v>0</v>
      </c>
      <c r="BF44" s="79">
        <f t="shared" si="15"/>
        <v>0</v>
      </c>
      <c r="BG44" s="79">
        <f>SUM(BF$12:BF44)</f>
        <v>2.82</v>
      </c>
      <c r="BH44" s="79">
        <f t="shared" si="16"/>
        <v>3.78</v>
      </c>
      <c r="BI44" s="79">
        <f t="shared" si="17"/>
        <v>4.5511199999999992</v>
      </c>
      <c r="BJ44" s="79">
        <f>SUM(BI$12:BI44)</f>
        <v>139.16081999999997</v>
      </c>
      <c r="BO44" s="26">
        <v>2060</v>
      </c>
      <c r="BP44" s="26">
        <v>32</v>
      </c>
      <c r="BQ44" s="78">
        <v>1.204</v>
      </c>
      <c r="BR44" s="78">
        <f t="shared" si="18"/>
        <v>1.204</v>
      </c>
      <c r="BS44" s="79">
        <f t="shared" si="19"/>
        <v>0.5</v>
      </c>
      <c r="BT44" s="79">
        <f t="shared" si="20"/>
        <v>0.60199999999999998</v>
      </c>
      <c r="BU44" s="79">
        <f>SUM(BT$12:BT44)</f>
        <v>18.034500000000001</v>
      </c>
      <c r="BV44" s="79">
        <f t="shared" si="21"/>
        <v>16.079999999999998</v>
      </c>
      <c r="BW44" s="79">
        <f t="shared" si="22"/>
        <v>19.360319999999998</v>
      </c>
      <c r="BX44" s="79">
        <f>SUM(BW$12:BW44)</f>
        <v>579.98951999999986</v>
      </c>
      <c r="BY44" s="79">
        <f t="shared" si="23"/>
        <v>0</v>
      </c>
      <c r="BZ44" s="79">
        <f t="shared" si="24"/>
        <v>0</v>
      </c>
      <c r="CA44" s="79">
        <f>SUM(BZ$12:BZ44)</f>
        <v>0</v>
      </c>
      <c r="CB44" s="79">
        <f t="shared" si="25"/>
        <v>16.079999999999998</v>
      </c>
      <c r="CC44" s="79">
        <f t="shared" si="26"/>
        <v>19.360319999999998</v>
      </c>
      <c r="CD44" s="79">
        <f>SUM(CC$12:CC44)</f>
        <v>579.98951999999986</v>
      </c>
    </row>
    <row r="45" spans="2:82" x14ac:dyDescent="0.35">
      <c r="D45" s="93" t="s">
        <v>76</v>
      </c>
      <c r="E45" s="93"/>
      <c r="G45" s="26" t="str" cm="1">
        <f t="array" ref="G45">"YR" &amp; (ROW(45:45) - ROW($12:$12)) &amp; " = " &amp; (2028 + (ROW(45:45) - ROW($12:$12)))</f>
        <v>YR33 = 2061</v>
      </c>
      <c r="H45" s="26" t="str" cm="1">
        <f t="array" ref="H45">"MY" &amp; (ROW(45:45) - ROW($12:$12)) &amp; " = " &amp; (ROW(45:45) - ROW($12:$12))</f>
        <v>MY33 = 33</v>
      </c>
      <c r="I45" s="26" t="str" cm="1">
        <f t="array" ref="I45">"CD" &amp; (ROW(45:45) - ROW($12:$12))</f>
        <v>CD33</v>
      </c>
      <c r="J45" s="26" t="str" cm="1">
        <f t="array" ref="J45">"C" &amp; (ROW(45:45) - ROW($12:$12)) &amp; " = CD" &amp; (ROW(45:45) - ROW($12:$12)) &amp; " / CD0" &amp; IF(ROW(45:45) - ROW($12:$12) = 0, " = 1", "")</f>
        <v>C33 = CD33 / CD0</v>
      </c>
      <c r="K45" s="26" t="str" cm="1">
        <f t="array" ref="K45">"IRM" &amp; (ROW(45:45) - ROW($12:$12)) &amp; " = if (YR" &amp; (ROW(45:45) - ROW($12:$12)) &amp; " &lt; EY) then (IRA0) else (IRP0)"</f>
        <v>IRM33 = if (YR33 &lt; EY) then (IRA0) else (IRP0)</v>
      </c>
      <c r="L45" s="26" t="str" cm="1">
        <f t="array" ref="L45">"IRI" &amp; (ROW(45:45) - ROW($12:$12)) &amp; " = IRM" &amp; (ROW(45:45) - ROW($12:$12)) &amp; " * C" &amp; (ROW(45:45) - ROW($12:$12))</f>
        <v>IRI33 = IRM33 * C33</v>
      </c>
      <c r="M45" s="26" t="str" cm="1">
        <f t="array" ref="M45" xml:space="preserve"> "IRC" &amp; (ROW(45:45) - ROW($12:$12)) &amp; " = ∑IRIx; x: {0, …, MY" &amp; (ROW(45:45) - ROW($12:$12)) &amp; "}"</f>
        <v>IRC33 = ∑IRIx; x: {0, …, MY33}</v>
      </c>
      <c r="N45" s="26" t="str" cm="1">
        <f t="array" ref="N45">"ERM" &amp; (ROW(45:45) - ROW($12:$12)) &amp; " = if (YR" &amp; (ROW(45:45) - ROW($12:$12)) &amp; " &lt; EY) then (ERA0) else (ERP0)"</f>
        <v>ERM33 = if (YR33 &lt; EY) then (ERA0) else (ERP0)</v>
      </c>
      <c r="O45" s="26" t="str" cm="1">
        <f t="array" ref="O45">"ERI" &amp; (ROW(45:45) - ROW($12:$12)) &amp; " = ERM" &amp; (ROW(45:45) - ROW($12:$12)) &amp; " * C" &amp; (ROW(45:45) - ROW($12:$12))</f>
        <v>ERI33 = ERM33 * C33</v>
      </c>
      <c r="P45" s="26" t="str" cm="1">
        <f t="array" ref="P45" xml:space="preserve"> "ERU" &amp; (ROW(45:45) - ROW($12:$12)) &amp; " = ∑ERIx; x: {0, …, MY" &amp; (ROW(45:45) - ROW($12:$12)) &amp; "}"</f>
        <v>ERU33 = ∑ERIx; x: {0, …, MY33}</v>
      </c>
      <c r="Q45" s="26" t="str" cm="1">
        <f t="array" ref="Q45">"PRM" &amp; (ROW(45:45) - ROW($12:$12)) &amp; " = if (YR" &amp; (ROW(45:45) - ROW($12:$12)) &amp; " &lt; EY) then (PRA0) else (PRP0)"</f>
        <v>PRM33 = if (YR33 &lt; EY) then (PRA0) else (PRP0)</v>
      </c>
      <c r="R45" s="26" t="str" cm="1">
        <f t="array" ref="R45">"PRI" &amp; (ROW(45:45) - ROW($12:$12)) &amp; " = PRM" &amp; (ROW(45:45) - ROW($12:$12)) &amp; " * C" &amp; (ROW(45:45) - ROW($12:$12))</f>
        <v>PRI33 = PRM33 * C33</v>
      </c>
      <c r="S45" s="26" t="str" cm="1">
        <f t="array" ref="S45" xml:space="preserve"> "PRU" &amp; (ROW(45:45) - ROW($12:$12)) &amp; " = ∑PRIx; x: {0, …, MY" &amp; (ROW(45:45) - ROW($12:$12)) &amp; "}"</f>
        <v>PRU33 = ∑PRIx; x: {0, …, MY33}</v>
      </c>
      <c r="T45" s="26" t="str" cm="1">
        <f t="array" ref="T45">"ORM" &amp; (ROW(45:45) - ROW($12:$12)) &amp; " = if (YR" &amp; (ROW(45:45) - ROW($12:$12)) &amp; " &lt; EY) then (ORA0) else (ORP0)"</f>
        <v>ORM33 = if (YR33 &lt; EY) then (ORA0) else (ORP0)</v>
      </c>
      <c r="U45" s="26" t="str" cm="1">
        <f t="array" ref="U45">"ORI" &amp; (ROW(45:45) - ROW($12:$12)) &amp; " = ORM" &amp; (ROW(45:45) - ROW($12:$12)) &amp; " * C" &amp; (ROW(45:45) - ROW($12:$12))</f>
        <v>ORI33 = ORM33 * C33</v>
      </c>
      <c r="V45" s="26" t="str" cm="1">
        <f t="array" ref="V45" xml:space="preserve"> "ORC" &amp; (ROW(45:45) - ROW($12:$12)) &amp; " = ∑ORIx; x: {0, …, MY" &amp; (ROW(45:45) - ROW($12:$12)) &amp; "}"</f>
        <v>ORC33 = ∑ORIx; x: {0, …, MY33}</v>
      </c>
      <c r="AA45" s="26">
        <v>2061</v>
      </c>
      <c r="AB45" s="26">
        <v>33</v>
      </c>
      <c r="AC45" s="78">
        <v>1.214</v>
      </c>
      <c r="AD45" s="78">
        <f t="shared" si="0"/>
        <v>1.214</v>
      </c>
      <c r="AE45" s="79">
        <f t="shared" si="1"/>
        <v>0.125</v>
      </c>
      <c r="AF45" s="79">
        <f t="shared" si="2"/>
        <v>0.15175</v>
      </c>
      <c r="AG45" s="79">
        <f>SUM(AF$12:AF45)</f>
        <v>6.4164999999999992</v>
      </c>
      <c r="AH45" s="79">
        <f t="shared" si="3"/>
        <v>0.02</v>
      </c>
      <c r="AI45" s="79">
        <f t="shared" si="4"/>
        <v>2.4279999999999999E-2</v>
      </c>
      <c r="AJ45" s="79">
        <f>SUM(AI$12:AI45)</f>
        <v>0.74565999999999999</v>
      </c>
      <c r="AK45" s="79">
        <f t="shared" si="5"/>
        <v>0</v>
      </c>
      <c r="AL45" s="79">
        <f t="shared" si="6"/>
        <v>0</v>
      </c>
      <c r="AM45" s="79">
        <f>SUM(AL$12:AL45)</f>
        <v>0.14049</v>
      </c>
      <c r="AN45" s="79">
        <f t="shared" si="7"/>
        <v>0.02</v>
      </c>
      <c r="AO45" s="79">
        <f t="shared" si="8"/>
        <v>2.4279999999999999E-2</v>
      </c>
      <c r="AP45" s="79">
        <f>SUM(AO$12:AO45)</f>
        <v>0.88614999999999999</v>
      </c>
      <c r="AU45" s="26">
        <v>2061</v>
      </c>
      <c r="AV45" s="26">
        <v>33</v>
      </c>
      <c r="AW45" s="78">
        <v>1.214</v>
      </c>
      <c r="AX45" s="78">
        <f t="shared" si="9"/>
        <v>1.214</v>
      </c>
      <c r="AY45" s="79">
        <f t="shared" si="10"/>
        <v>0.25</v>
      </c>
      <c r="AZ45" s="79">
        <f t="shared" si="11"/>
        <v>0.30349999999999999</v>
      </c>
      <c r="BA45" s="79">
        <f>SUM(AZ$12:AZ45)</f>
        <v>11.07075</v>
      </c>
      <c r="BB45" s="79">
        <f t="shared" si="12"/>
        <v>3.78</v>
      </c>
      <c r="BC45" s="79">
        <f t="shared" si="13"/>
        <v>4.5889199999999999</v>
      </c>
      <c r="BD45" s="79">
        <f>SUM(BC$12:BC45)</f>
        <v>140.92974000000001</v>
      </c>
      <c r="BE45" s="79">
        <f t="shared" si="14"/>
        <v>0</v>
      </c>
      <c r="BF45" s="79">
        <f t="shared" si="15"/>
        <v>0</v>
      </c>
      <c r="BG45" s="79">
        <f>SUM(BF$12:BF45)</f>
        <v>2.82</v>
      </c>
      <c r="BH45" s="79">
        <f t="shared" si="16"/>
        <v>3.78</v>
      </c>
      <c r="BI45" s="79">
        <f t="shared" si="17"/>
        <v>4.5889199999999999</v>
      </c>
      <c r="BJ45" s="79">
        <f>SUM(BI$12:BI45)</f>
        <v>143.74973999999997</v>
      </c>
      <c r="BO45" s="26">
        <v>2061</v>
      </c>
      <c r="BP45" s="26">
        <v>33</v>
      </c>
      <c r="BQ45" s="78">
        <v>1.214</v>
      </c>
      <c r="BR45" s="78">
        <f t="shared" si="18"/>
        <v>1.214</v>
      </c>
      <c r="BS45" s="79">
        <f t="shared" si="19"/>
        <v>0.5</v>
      </c>
      <c r="BT45" s="79">
        <f t="shared" si="20"/>
        <v>0.60699999999999998</v>
      </c>
      <c r="BU45" s="79">
        <f>SUM(BT$12:BT45)</f>
        <v>18.641500000000001</v>
      </c>
      <c r="BV45" s="79">
        <f t="shared" si="21"/>
        <v>16.079999999999998</v>
      </c>
      <c r="BW45" s="79">
        <f t="shared" si="22"/>
        <v>19.521119999999996</v>
      </c>
      <c r="BX45" s="79">
        <f>SUM(BW$12:BW45)</f>
        <v>599.51063999999985</v>
      </c>
      <c r="BY45" s="79">
        <f t="shared" si="23"/>
        <v>0</v>
      </c>
      <c r="BZ45" s="79">
        <f t="shared" si="24"/>
        <v>0</v>
      </c>
      <c r="CA45" s="79">
        <f>SUM(BZ$12:BZ45)</f>
        <v>0</v>
      </c>
      <c r="CB45" s="79">
        <f t="shared" si="25"/>
        <v>16.079999999999998</v>
      </c>
      <c r="CC45" s="79">
        <f t="shared" si="26"/>
        <v>19.521119999999996</v>
      </c>
      <c r="CD45" s="79">
        <f>SUM(CC$12:CC45)</f>
        <v>599.51063999999985</v>
      </c>
    </row>
    <row r="46" spans="2:82" x14ac:dyDescent="0.35">
      <c r="D46" s="94"/>
      <c r="E46" s="94"/>
      <c r="G46" s="26" t="str" cm="1">
        <f t="array" ref="G46">"YR" &amp; (ROW(46:46) - ROW($12:$12)) &amp; " = " &amp; (2028 + (ROW(46:46) - ROW($12:$12)))</f>
        <v>YR34 = 2062</v>
      </c>
      <c r="H46" s="26" t="str" cm="1">
        <f t="array" ref="H46">"MY" &amp; (ROW(46:46) - ROW($12:$12)) &amp; " = " &amp; (ROW(46:46) - ROW($12:$12))</f>
        <v>MY34 = 34</v>
      </c>
      <c r="I46" s="26" t="str" cm="1">
        <f t="array" ref="I46">"CD" &amp; (ROW(46:46) - ROW($12:$12))</f>
        <v>CD34</v>
      </c>
      <c r="J46" s="26" t="str" cm="1">
        <f t="array" ref="J46">"C" &amp; (ROW(46:46) - ROW($12:$12)) &amp; " = CD" &amp; (ROW(46:46) - ROW($12:$12)) &amp; " / CD0" &amp; IF(ROW(46:46) - ROW($12:$12) = 0, " = 1", "")</f>
        <v>C34 = CD34 / CD0</v>
      </c>
      <c r="K46" s="26" t="str" cm="1">
        <f t="array" ref="K46">"IRM" &amp; (ROW(46:46) - ROW($12:$12)) &amp; " = if (YR" &amp; (ROW(46:46) - ROW($12:$12)) &amp; " &lt; EY) then (IRA0) else (IRP0)"</f>
        <v>IRM34 = if (YR34 &lt; EY) then (IRA0) else (IRP0)</v>
      </c>
      <c r="L46" s="26" t="str" cm="1">
        <f t="array" ref="L46">"IRI" &amp; (ROW(46:46) - ROW($12:$12)) &amp; " = IRM" &amp; (ROW(46:46) - ROW($12:$12)) &amp; " * C" &amp; (ROW(46:46) - ROW($12:$12))</f>
        <v>IRI34 = IRM34 * C34</v>
      </c>
      <c r="M46" s="26" t="str" cm="1">
        <f t="array" ref="M46" xml:space="preserve"> "IRC" &amp; (ROW(46:46) - ROW($12:$12)) &amp; " = ∑IRIx; x: {0, …, MY" &amp; (ROW(46:46) - ROW($12:$12)) &amp; "}"</f>
        <v>IRC34 = ∑IRIx; x: {0, …, MY34}</v>
      </c>
      <c r="N46" s="26" t="str" cm="1">
        <f t="array" ref="N46">"ERM" &amp; (ROW(46:46) - ROW($12:$12)) &amp; " = if (YR" &amp; (ROW(46:46) - ROW($12:$12)) &amp; " &lt; EY) then (ERA0) else (ERP0)"</f>
        <v>ERM34 = if (YR34 &lt; EY) then (ERA0) else (ERP0)</v>
      </c>
      <c r="O46" s="26" t="str" cm="1">
        <f t="array" ref="O46">"ERI" &amp; (ROW(46:46) - ROW($12:$12)) &amp; " = ERM" &amp; (ROW(46:46) - ROW($12:$12)) &amp; " * C" &amp; (ROW(46:46) - ROW($12:$12))</f>
        <v>ERI34 = ERM34 * C34</v>
      </c>
      <c r="P46" s="26" t="str" cm="1">
        <f t="array" ref="P46" xml:space="preserve"> "ERU" &amp; (ROW(46:46) - ROW($12:$12)) &amp; " = ∑ERIx; x: {0, …, MY" &amp; (ROW(46:46) - ROW($12:$12)) &amp; "}"</f>
        <v>ERU34 = ∑ERIx; x: {0, …, MY34}</v>
      </c>
      <c r="Q46" s="26" t="str" cm="1">
        <f t="array" ref="Q46">"PRM" &amp; (ROW(46:46) - ROW($12:$12)) &amp; " = if (YR" &amp; (ROW(46:46) - ROW($12:$12)) &amp; " &lt; EY) then (PRA0) else (PRP0)"</f>
        <v>PRM34 = if (YR34 &lt; EY) then (PRA0) else (PRP0)</v>
      </c>
      <c r="R46" s="26" t="str" cm="1">
        <f t="array" ref="R46">"PRI" &amp; (ROW(46:46) - ROW($12:$12)) &amp; " = PRM" &amp; (ROW(46:46) - ROW($12:$12)) &amp; " * C" &amp; (ROW(46:46) - ROW($12:$12))</f>
        <v>PRI34 = PRM34 * C34</v>
      </c>
      <c r="S46" s="26" t="str" cm="1">
        <f t="array" ref="S46" xml:space="preserve"> "PRU" &amp; (ROW(46:46) - ROW($12:$12)) &amp; " = ∑PRIx; x: {0, …, MY" &amp; (ROW(46:46) - ROW($12:$12)) &amp; "}"</f>
        <v>PRU34 = ∑PRIx; x: {0, …, MY34}</v>
      </c>
      <c r="T46" s="26" t="str" cm="1">
        <f t="array" ref="T46">"ORM" &amp; (ROW(46:46) - ROW($12:$12)) &amp; " = if (YR" &amp; (ROW(46:46) - ROW($12:$12)) &amp; " &lt; EY) then (ORA0) else (ORP0)"</f>
        <v>ORM34 = if (YR34 &lt; EY) then (ORA0) else (ORP0)</v>
      </c>
      <c r="U46" s="26" t="str" cm="1">
        <f t="array" ref="U46">"ORI" &amp; (ROW(46:46) - ROW($12:$12)) &amp; " = ORM" &amp; (ROW(46:46) - ROW($12:$12)) &amp; " * C" &amp; (ROW(46:46) - ROW($12:$12))</f>
        <v>ORI34 = ORM34 * C34</v>
      </c>
      <c r="V46" s="26" t="str" cm="1">
        <f t="array" ref="V46" xml:space="preserve"> "ORC" &amp; (ROW(46:46) - ROW($12:$12)) &amp; " = ∑ORIx; x: {0, …, MY" &amp; (ROW(46:46) - ROW($12:$12)) &amp; "}"</f>
        <v>ORC34 = ∑ORIx; x: {0, …, MY34}</v>
      </c>
      <c r="AA46" s="26">
        <v>2062</v>
      </c>
      <c r="AB46" s="26">
        <v>34</v>
      </c>
      <c r="AC46" s="78">
        <v>1.224</v>
      </c>
      <c r="AD46" s="78">
        <f t="shared" si="0"/>
        <v>1.224</v>
      </c>
      <c r="AE46" s="79">
        <f t="shared" si="1"/>
        <v>0.125</v>
      </c>
      <c r="AF46" s="79">
        <f t="shared" si="2"/>
        <v>0.153</v>
      </c>
      <c r="AG46" s="79">
        <f>SUM(AF$12:AF46)</f>
        <v>6.5694999999999988</v>
      </c>
      <c r="AH46" s="79">
        <f t="shared" si="3"/>
        <v>0.02</v>
      </c>
      <c r="AI46" s="79">
        <f t="shared" si="4"/>
        <v>2.4480000000000002E-2</v>
      </c>
      <c r="AJ46" s="79">
        <f>SUM(AI$12:AI46)</f>
        <v>0.77014000000000005</v>
      </c>
      <c r="AK46" s="79">
        <f t="shared" si="5"/>
        <v>0</v>
      </c>
      <c r="AL46" s="79">
        <f t="shared" si="6"/>
        <v>0</v>
      </c>
      <c r="AM46" s="79">
        <f>SUM(AL$12:AL46)</f>
        <v>0.14049</v>
      </c>
      <c r="AN46" s="79">
        <f t="shared" si="7"/>
        <v>0.02</v>
      </c>
      <c r="AO46" s="79">
        <f t="shared" si="8"/>
        <v>2.4480000000000002E-2</v>
      </c>
      <c r="AP46" s="79">
        <f>SUM(AO$12:AO46)</f>
        <v>0.91063000000000005</v>
      </c>
      <c r="AU46" s="26">
        <v>2062</v>
      </c>
      <c r="AV46" s="26">
        <v>34</v>
      </c>
      <c r="AW46" s="78">
        <v>1.224</v>
      </c>
      <c r="AX46" s="78">
        <f t="shared" si="9"/>
        <v>1.224</v>
      </c>
      <c r="AY46" s="79">
        <f t="shared" si="10"/>
        <v>0.25</v>
      </c>
      <c r="AZ46" s="79">
        <f t="shared" si="11"/>
        <v>0.30599999999999999</v>
      </c>
      <c r="BA46" s="79">
        <f>SUM(AZ$12:AZ46)</f>
        <v>11.376749999999999</v>
      </c>
      <c r="BB46" s="79">
        <f t="shared" si="12"/>
        <v>3.78</v>
      </c>
      <c r="BC46" s="79">
        <f t="shared" si="13"/>
        <v>4.6267199999999997</v>
      </c>
      <c r="BD46" s="79">
        <f>SUM(BC$12:BC46)</f>
        <v>145.55646000000002</v>
      </c>
      <c r="BE46" s="79">
        <f t="shared" si="14"/>
        <v>0</v>
      </c>
      <c r="BF46" s="79">
        <f t="shared" si="15"/>
        <v>0</v>
      </c>
      <c r="BG46" s="79">
        <f>SUM(BF$12:BF46)</f>
        <v>2.82</v>
      </c>
      <c r="BH46" s="79">
        <f t="shared" si="16"/>
        <v>3.78</v>
      </c>
      <c r="BI46" s="79">
        <f t="shared" si="17"/>
        <v>4.6267199999999997</v>
      </c>
      <c r="BJ46" s="79">
        <f>SUM(BI$12:BI46)</f>
        <v>148.37645999999998</v>
      </c>
      <c r="BO46" s="26">
        <v>2062</v>
      </c>
      <c r="BP46" s="26">
        <v>34</v>
      </c>
      <c r="BQ46" s="78">
        <v>1.224</v>
      </c>
      <c r="BR46" s="78">
        <f t="shared" si="18"/>
        <v>1.224</v>
      </c>
      <c r="BS46" s="79">
        <f t="shared" si="19"/>
        <v>0.5</v>
      </c>
      <c r="BT46" s="79">
        <f t="shared" si="20"/>
        <v>0.61199999999999999</v>
      </c>
      <c r="BU46" s="79">
        <f>SUM(BT$12:BT46)</f>
        <v>19.253499999999999</v>
      </c>
      <c r="BV46" s="79">
        <f t="shared" si="21"/>
        <v>16.079999999999998</v>
      </c>
      <c r="BW46" s="79">
        <f t="shared" si="22"/>
        <v>19.681919999999998</v>
      </c>
      <c r="BX46" s="79">
        <f>SUM(BW$12:BW46)</f>
        <v>619.19255999999984</v>
      </c>
      <c r="BY46" s="79">
        <f t="shared" si="23"/>
        <v>0</v>
      </c>
      <c r="BZ46" s="79">
        <f t="shared" si="24"/>
        <v>0</v>
      </c>
      <c r="CA46" s="79">
        <f>SUM(BZ$12:BZ46)</f>
        <v>0</v>
      </c>
      <c r="CB46" s="79">
        <f t="shared" si="25"/>
        <v>16.079999999999998</v>
      </c>
      <c r="CC46" s="79">
        <f t="shared" si="26"/>
        <v>19.681919999999998</v>
      </c>
      <c r="CD46" s="79">
        <f>SUM(CC$12:CC46)</f>
        <v>619.19255999999984</v>
      </c>
    </row>
    <row r="47" spans="2:82" x14ac:dyDescent="0.35">
      <c r="G47" s="26" t="str" cm="1">
        <f t="array" ref="G47">"YR" &amp; (ROW(47:47) - ROW($12:$12)) &amp; " = " &amp; (2028 + (ROW(47:47) - ROW($12:$12)))</f>
        <v>YR35 = 2063</v>
      </c>
      <c r="H47" s="26" t="str" cm="1">
        <f t="array" ref="H47">"MY" &amp; (ROW(47:47) - ROW($12:$12)) &amp; " = " &amp; (ROW(47:47) - ROW($12:$12))</f>
        <v>MY35 = 35</v>
      </c>
      <c r="I47" s="26" t="str" cm="1">
        <f t="array" ref="I47">"CD" &amp; (ROW(47:47) - ROW($12:$12))</f>
        <v>CD35</v>
      </c>
      <c r="J47" s="26" t="str" cm="1">
        <f t="array" ref="J47">"C" &amp; (ROW(47:47) - ROW($12:$12)) &amp; " = CD" &amp; (ROW(47:47) - ROW($12:$12)) &amp; " / CD0" &amp; IF(ROW(47:47) - ROW($12:$12) = 0, " = 1", "")</f>
        <v>C35 = CD35 / CD0</v>
      </c>
      <c r="K47" s="26" t="str" cm="1">
        <f t="array" ref="K47">"IRM" &amp; (ROW(47:47) - ROW($12:$12)) &amp; " = if (YR" &amp; (ROW(47:47) - ROW($12:$12)) &amp; " &lt; EY) then (IRA0) else (IRP0)"</f>
        <v>IRM35 = if (YR35 &lt; EY) then (IRA0) else (IRP0)</v>
      </c>
      <c r="L47" s="26" t="str" cm="1">
        <f t="array" ref="L47">"IRI" &amp; (ROW(47:47) - ROW($12:$12)) &amp; " = IRM" &amp; (ROW(47:47) - ROW($12:$12)) &amp; " * C" &amp; (ROW(47:47) - ROW($12:$12))</f>
        <v>IRI35 = IRM35 * C35</v>
      </c>
      <c r="M47" s="26" t="str" cm="1">
        <f t="array" ref="M47" xml:space="preserve"> "IRC" &amp; (ROW(47:47) - ROW($12:$12)) &amp; " = ∑IRIx; x: {0, …, MY" &amp; (ROW(47:47) - ROW($12:$12)) &amp; "}"</f>
        <v>IRC35 = ∑IRIx; x: {0, …, MY35}</v>
      </c>
      <c r="N47" s="26" t="str" cm="1">
        <f t="array" ref="N47">"ERM" &amp; (ROW(47:47) - ROW($12:$12)) &amp; " = if (YR" &amp; (ROW(47:47) - ROW($12:$12)) &amp; " &lt; EY) then (ERA0) else (ERP0)"</f>
        <v>ERM35 = if (YR35 &lt; EY) then (ERA0) else (ERP0)</v>
      </c>
      <c r="O47" s="26" t="str" cm="1">
        <f t="array" ref="O47">"ERI" &amp; (ROW(47:47) - ROW($12:$12)) &amp; " = ERM" &amp; (ROW(47:47) - ROW($12:$12)) &amp; " * C" &amp; (ROW(47:47) - ROW($12:$12))</f>
        <v>ERI35 = ERM35 * C35</v>
      </c>
      <c r="P47" s="26" t="str" cm="1">
        <f t="array" ref="P47" xml:space="preserve"> "ERU" &amp; (ROW(47:47) - ROW($12:$12)) &amp; " = ∑ERIx; x: {0, …, MY" &amp; (ROW(47:47) - ROW($12:$12)) &amp; "}"</f>
        <v>ERU35 = ∑ERIx; x: {0, …, MY35}</v>
      </c>
      <c r="Q47" s="26" t="str" cm="1">
        <f t="array" ref="Q47">"PRM" &amp; (ROW(47:47) - ROW($12:$12)) &amp; " = if (YR" &amp; (ROW(47:47) - ROW($12:$12)) &amp; " &lt; EY) then (PRA0) else (PRP0)"</f>
        <v>PRM35 = if (YR35 &lt; EY) then (PRA0) else (PRP0)</v>
      </c>
      <c r="R47" s="26" t="str" cm="1">
        <f t="array" ref="R47">"PRI" &amp; (ROW(47:47) - ROW($12:$12)) &amp; " = PRM" &amp; (ROW(47:47) - ROW($12:$12)) &amp; " * C" &amp; (ROW(47:47) - ROW($12:$12))</f>
        <v>PRI35 = PRM35 * C35</v>
      </c>
      <c r="S47" s="26" t="str" cm="1">
        <f t="array" ref="S47" xml:space="preserve"> "PRU" &amp; (ROW(47:47) - ROW($12:$12)) &amp; " = ∑PRIx; x: {0, …, MY" &amp; (ROW(47:47) - ROW($12:$12)) &amp; "}"</f>
        <v>PRU35 = ∑PRIx; x: {0, …, MY35}</v>
      </c>
      <c r="T47" s="26" t="str" cm="1">
        <f t="array" ref="T47">"ORM" &amp; (ROW(47:47) - ROW($12:$12)) &amp; " = if (YR" &amp; (ROW(47:47) - ROW($12:$12)) &amp; " &lt; EY) then (ORA0) else (ORP0)"</f>
        <v>ORM35 = if (YR35 &lt; EY) then (ORA0) else (ORP0)</v>
      </c>
      <c r="U47" s="26" t="str" cm="1">
        <f t="array" ref="U47">"ORI" &amp; (ROW(47:47) - ROW($12:$12)) &amp; " = ORM" &amp; (ROW(47:47) - ROW($12:$12)) &amp; " * C" &amp; (ROW(47:47) - ROW($12:$12))</f>
        <v>ORI35 = ORM35 * C35</v>
      </c>
      <c r="V47" s="26" t="str" cm="1">
        <f t="array" ref="V47" xml:space="preserve"> "ORC" &amp; (ROW(47:47) - ROW($12:$12)) &amp; " = ∑ORIx; x: {0, …, MY" &amp; (ROW(47:47) - ROW($12:$12)) &amp; "}"</f>
        <v>ORC35 = ∑ORIx; x: {0, …, MY35}</v>
      </c>
      <c r="AA47" s="26">
        <v>2063</v>
      </c>
      <c r="AB47" s="26">
        <v>35</v>
      </c>
      <c r="AC47" s="78">
        <v>1.234</v>
      </c>
      <c r="AD47" s="78">
        <f t="shared" si="0"/>
        <v>1.234</v>
      </c>
      <c r="AE47" s="79">
        <f t="shared" si="1"/>
        <v>0.125</v>
      </c>
      <c r="AF47" s="79">
        <f t="shared" si="2"/>
        <v>0.15425</v>
      </c>
      <c r="AG47" s="79">
        <f>SUM(AF$12:AF47)</f>
        <v>6.723749999999999</v>
      </c>
      <c r="AH47" s="79">
        <f t="shared" si="3"/>
        <v>0.02</v>
      </c>
      <c r="AI47" s="79">
        <f t="shared" si="4"/>
        <v>2.4680000000000001E-2</v>
      </c>
      <c r="AJ47" s="79">
        <f>SUM(AI$12:AI47)</f>
        <v>0.79482000000000008</v>
      </c>
      <c r="AK47" s="79">
        <f t="shared" si="5"/>
        <v>0</v>
      </c>
      <c r="AL47" s="79">
        <f t="shared" si="6"/>
        <v>0</v>
      </c>
      <c r="AM47" s="79">
        <f>SUM(AL$12:AL47)</f>
        <v>0.14049</v>
      </c>
      <c r="AN47" s="79">
        <f t="shared" si="7"/>
        <v>0.02</v>
      </c>
      <c r="AO47" s="79">
        <f t="shared" si="8"/>
        <v>2.4680000000000001E-2</v>
      </c>
      <c r="AP47" s="79">
        <f>SUM(AO$12:AO47)</f>
        <v>0.93531000000000009</v>
      </c>
      <c r="AU47" s="26">
        <v>2063</v>
      </c>
      <c r="AV47" s="26">
        <v>35</v>
      </c>
      <c r="AW47" s="78">
        <v>1.234</v>
      </c>
      <c r="AX47" s="78">
        <f t="shared" si="9"/>
        <v>1.234</v>
      </c>
      <c r="AY47" s="79">
        <f t="shared" si="10"/>
        <v>0.25</v>
      </c>
      <c r="AZ47" s="79">
        <f t="shared" si="11"/>
        <v>0.3085</v>
      </c>
      <c r="BA47" s="79">
        <f>SUM(AZ$12:AZ47)</f>
        <v>11.68525</v>
      </c>
      <c r="BB47" s="79">
        <f t="shared" si="12"/>
        <v>3.78</v>
      </c>
      <c r="BC47" s="79">
        <f t="shared" si="13"/>
        <v>4.6645199999999996</v>
      </c>
      <c r="BD47" s="79">
        <f>SUM(BC$12:BC47)</f>
        <v>150.22098000000003</v>
      </c>
      <c r="BE47" s="79">
        <f t="shared" si="14"/>
        <v>0</v>
      </c>
      <c r="BF47" s="79">
        <f t="shared" si="15"/>
        <v>0</v>
      </c>
      <c r="BG47" s="79">
        <f>SUM(BF$12:BF47)</f>
        <v>2.82</v>
      </c>
      <c r="BH47" s="79">
        <f t="shared" si="16"/>
        <v>3.78</v>
      </c>
      <c r="BI47" s="79">
        <f t="shared" si="17"/>
        <v>4.6645199999999996</v>
      </c>
      <c r="BJ47" s="79">
        <f>SUM(BI$12:BI47)</f>
        <v>153.04097999999999</v>
      </c>
      <c r="BO47" s="26">
        <v>2063</v>
      </c>
      <c r="BP47" s="26">
        <v>35</v>
      </c>
      <c r="BQ47" s="78">
        <v>1.234</v>
      </c>
      <c r="BR47" s="78">
        <f t="shared" si="18"/>
        <v>1.234</v>
      </c>
      <c r="BS47" s="79">
        <f t="shared" si="19"/>
        <v>0.5</v>
      </c>
      <c r="BT47" s="79">
        <f t="shared" si="20"/>
        <v>0.61699999999999999</v>
      </c>
      <c r="BU47" s="79">
        <f>SUM(BT$12:BT47)</f>
        <v>19.8705</v>
      </c>
      <c r="BV47" s="79">
        <f t="shared" si="21"/>
        <v>16.079999999999998</v>
      </c>
      <c r="BW47" s="79">
        <f t="shared" si="22"/>
        <v>19.842719999999996</v>
      </c>
      <c r="BX47" s="79">
        <f>SUM(BW$12:BW47)</f>
        <v>639.03527999999983</v>
      </c>
      <c r="BY47" s="79">
        <f t="shared" si="23"/>
        <v>0</v>
      </c>
      <c r="BZ47" s="79">
        <f t="shared" si="24"/>
        <v>0</v>
      </c>
      <c r="CA47" s="79">
        <f>SUM(BZ$12:BZ47)</f>
        <v>0</v>
      </c>
      <c r="CB47" s="79">
        <f t="shared" si="25"/>
        <v>16.079999999999998</v>
      </c>
      <c r="CC47" s="79">
        <f t="shared" si="26"/>
        <v>19.842719999999996</v>
      </c>
      <c r="CD47" s="79">
        <f>SUM(CC$12:CC47)</f>
        <v>639.03527999999983</v>
      </c>
    </row>
    <row r="48" spans="2:82" x14ac:dyDescent="0.3">
      <c r="D48" s="28" t="s">
        <v>77</v>
      </c>
      <c r="E48" s="27" t="s">
        <v>78</v>
      </c>
      <c r="G48" s="26" t="str" cm="1">
        <f t="array" ref="G48">"YR" &amp; (ROW(48:48) - ROW($12:$12)) &amp; " = " &amp; (2028 + (ROW(48:48) - ROW($12:$12)))</f>
        <v>YR36 = 2064</v>
      </c>
      <c r="H48" s="26" t="str" cm="1">
        <f t="array" ref="H48">"MY" &amp; (ROW(48:48) - ROW($12:$12)) &amp; " = " &amp; (ROW(48:48) - ROW($12:$12))</f>
        <v>MY36 = 36</v>
      </c>
      <c r="I48" s="26" t="str" cm="1">
        <f t="array" ref="I48">"CD" &amp; (ROW(48:48) - ROW($12:$12))</f>
        <v>CD36</v>
      </c>
      <c r="J48" s="26" t="str" cm="1">
        <f t="array" ref="J48">"C" &amp; (ROW(48:48) - ROW($12:$12)) &amp; " = CD" &amp; (ROW(48:48) - ROW($12:$12)) &amp; " / CD0" &amp; IF(ROW(48:48) - ROW($12:$12) = 0, " = 1", "")</f>
        <v>C36 = CD36 / CD0</v>
      </c>
      <c r="K48" s="26" t="str" cm="1">
        <f t="array" ref="K48">"IRM" &amp; (ROW(48:48) - ROW($12:$12)) &amp; " = if (YR" &amp; (ROW(48:48) - ROW($12:$12)) &amp; " &lt; EY) then (IRA0) else (IRP0)"</f>
        <v>IRM36 = if (YR36 &lt; EY) then (IRA0) else (IRP0)</v>
      </c>
      <c r="L48" s="26" t="str" cm="1">
        <f t="array" ref="L48">"IRI" &amp; (ROW(48:48) - ROW($12:$12)) &amp; " = IRM" &amp; (ROW(48:48) - ROW($12:$12)) &amp; " * C" &amp; (ROW(48:48) - ROW($12:$12))</f>
        <v>IRI36 = IRM36 * C36</v>
      </c>
      <c r="M48" s="26" t="str" cm="1">
        <f t="array" ref="M48" xml:space="preserve"> "IRC" &amp; (ROW(48:48) - ROW($12:$12)) &amp; " = ∑IRIx; x: {0, …, MY" &amp; (ROW(48:48) - ROW($12:$12)) &amp; "}"</f>
        <v>IRC36 = ∑IRIx; x: {0, …, MY36}</v>
      </c>
      <c r="N48" s="26" t="str" cm="1">
        <f t="array" ref="N48">"ERM" &amp; (ROW(48:48) - ROW($12:$12)) &amp; " = if (YR" &amp; (ROW(48:48) - ROW($12:$12)) &amp; " &lt; EY) then (ERA0) else (ERP0)"</f>
        <v>ERM36 = if (YR36 &lt; EY) then (ERA0) else (ERP0)</v>
      </c>
      <c r="O48" s="26" t="str" cm="1">
        <f t="array" ref="O48">"ERI" &amp; (ROW(48:48) - ROW($12:$12)) &amp; " = ERM" &amp; (ROW(48:48) - ROW($12:$12)) &amp; " * C" &amp; (ROW(48:48) - ROW($12:$12))</f>
        <v>ERI36 = ERM36 * C36</v>
      </c>
      <c r="P48" s="26" t="str" cm="1">
        <f t="array" ref="P48" xml:space="preserve"> "ERU" &amp; (ROW(48:48) - ROW($12:$12)) &amp; " = ∑ERIx; x: {0, …, MY" &amp; (ROW(48:48) - ROW($12:$12)) &amp; "}"</f>
        <v>ERU36 = ∑ERIx; x: {0, …, MY36}</v>
      </c>
      <c r="Q48" s="26" t="str" cm="1">
        <f t="array" ref="Q48">"PRM" &amp; (ROW(48:48) - ROW($12:$12)) &amp; " = if (YR" &amp; (ROW(48:48) - ROW($12:$12)) &amp; " &lt; EY) then (PRA0) else (PRP0)"</f>
        <v>PRM36 = if (YR36 &lt; EY) then (PRA0) else (PRP0)</v>
      </c>
      <c r="R48" s="26" t="str" cm="1">
        <f t="array" ref="R48">"PRI" &amp; (ROW(48:48) - ROW($12:$12)) &amp; " = PRM" &amp; (ROW(48:48) - ROW($12:$12)) &amp; " * C" &amp; (ROW(48:48) - ROW($12:$12))</f>
        <v>PRI36 = PRM36 * C36</v>
      </c>
      <c r="S48" s="26" t="str" cm="1">
        <f t="array" ref="S48" xml:space="preserve"> "PRU" &amp; (ROW(48:48) - ROW($12:$12)) &amp; " = ∑PRIx; x: {0, …, MY" &amp; (ROW(48:48) - ROW($12:$12)) &amp; "}"</f>
        <v>PRU36 = ∑PRIx; x: {0, …, MY36}</v>
      </c>
      <c r="T48" s="26" t="str" cm="1">
        <f t="array" ref="T48">"ORM" &amp; (ROW(48:48) - ROW($12:$12)) &amp; " = if (YR" &amp; (ROW(48:48) - ROW($12:$12)) &amp; " &lt; EY) then (ORA0) else (ORP0)"</f>
        <v>ORM36 = if (YR36 &lt; EY) then (ORA0) else (ORP0)</v>
      </c>
      <c r="U48" s="26" t="str" cm="1">
        <f t="array" ref="U48">"ORI" &amp; (ROW(48:48) - ROW($12:$12)) &amp; " = ORM" &amp; (ROW(48:48) - ROW($12:$12)) &amp; " * C" &amp; (ROW(48:48) - ROW($12:$12))</f>
        <v>ORI36 = ORM36 * C36</v>
      </c>
      <c r="V48" s="26" t="str" cm="1">
        <f t="array" ref="V48" xml:space="preserve"> "ORC" &amp; (ROW(48:48) - ROW($12:$12)) &amp; " = ∑ORIx; x: {0, …, MY" &amp; (ROW(48:48) - ROW($12:$12)) &amp; "}"</f>
        <v>ORC36 = ∑ORIx; x: {0, …, MY36}</v>
      </c>
      <c r="AA48" s="26">
        <v>2064</v>
      </c>
      <c r="AB48" s="26">
        <v>36</v>
      </c>
      <c r="AC48" s="78">
        <v>1.244</v>
      </c>
      <c r="AD48" s="78">
        <f t="shared" si="0"/>
        <v>1.244</v>
      </c>
      <c r="AE48" s="79">
        <f t="shared" si="1"/>
        <v>0.125</v>
      </c>
      <c r="AF48" s="79">
        <f t="shared" si="2"/>
        <v>0.1555</v>
      </c>
      <c r="AG48" s="79">
        <f>SUM(AF$12:AF48)</f>
        <v>6.879249999999999</v>
      </c>
      <c r="AH48" s="79">
        <f t="shared" si="3"/>
        <v>0.02</v>
      </c>
      <c r="AI48" s="79">
        <f t="shared" si="4"/>
        <v>2.4879999999999999E-2</v>
      </c>
      <c r="AJ48" s="79">
        <f>SUM(AI$12:AI48)</f>
        <v>0.8197000000000001</v>
      </c>
      <c r="AK48" s="79">
        <f t="shared" si="5"/>
        <v>0</v>
      </c>
      <c r="AL48" s="79">
        <f t="shared" si="6"/>
        <v>0</v>
      </c>
      <c r="AM48" s="79">
        <f>SUM(AL$12:AL48)</f>
        <v>0.14049</v>
      </c>
      <c r="AN48" s="79">
        <f t="shared" si="7"/>
        <v>0.02</v>
      </c>
      <c r="AO48" s="79">
        <f t="shared" si="8"/>
        <v>2.4879999999999999E-2</v>
      </c>
      <c r="AP48" s="79">
        <f>SUM(AO$12:AO48)</f>
        <v>0.9601900000000001</v>
      </c>
      <c r="AU48" s="26">
        <v>2064</v>
      </c>
      <c r="AV48" s="26">
        <v>36</v>
      </c>
      <c r="AW48" s="78">
        <v>1.244</v>
      </c>
      <c r="AX48" s="78">
        <f t="shared" si="9"/>
        <v>1.244</v>
      </c>
      <c r="AY48" s="79">
        <f t="shared" si="10"/>
        <v>0.25</v>
      </c>
      <c r="AZ48" s="79">
        <f t="shared" si="11"/>
        <v>0.311</v>
      </c>
      <c r="BA48" s="79">
        <f>SUM(AZ$12:AZ48)</f>
        <v>11.99625</v>
      </c>
      <c r="BB48" s="79">
        <f t="shared" si="12"/>
        <v>3.78</v>
      </c>
      <c r="BC48" s="79">
        <f t="shared" si="13"/>
        <v>4.7023199999999994</v>
      </c>
      <c r="BD48" s="79">
        <f>SUM(BC$12:BC48)</f>
        <v>154.92330000000001</v>
      </c>
      <c r="BE48" s="79">
        <f t="shared" si="14"/>
        <v>0</v>
      </c>
      <c r="BF48" s="79">
        <f t="shared" si="15"/>
        <v>0</v>
      </c>
      <c r="BG48" s="79">
        <f>SUM(BF$12:BF48)</f>
        <v>2.82</v>
      </c>
      <c r="BH48" s="79">
        <f t="shared" si="16"/>
        <v>3.78</v>
      </c>
      <c r="BI48" s="79">
        <f t="shared" si="17"/>
        <v>4.7023199999999994</v>
      </c>
      <c r="BJ48" s="79">
        <f>SUM(BI$12:BI48)</f>
        <v>157.74329999999998</v>
      </c>
      <c r="BO48" s="26">
        <v>2064</v>
      </c>
      <c r="BP48" s="26">
        <v>36</v>
      </c>
      <c r="BQ48" s="78">
        <v>1.244</v>
      </c>
      <c r="BR48" s="78">
        <f t="shared" si="18"/>
        <v>1.244</v>
      </c>
      <c r="BS48" s="79">
        <f t="shared" si="19"/>
        <v>0.5</v>
      </c>
      <c r="BT48" s="79">
        <f t="shared" si="20"/>
        <v>0.622</v>
      </c>
      <c r="BU48" s="79">
        <f>SUM(BT$12:BT48)</f>
        <v>20.4925</v>
      </c>
      <c r="BV48" s="79">
        <f t="shared" si="21"/>
        <v>16.079999999999998</v>
      </c>
      <c r="BW48" s="79">
        <f t="shared" si="22"/>
        <v>20.003519999999998</v>
      </c>
      <c r="BX48" s="79">
        <f>SUM(BW$12:BW48)</f>
        <v>659.03879999999981</v>
      </c>
      <c r="BY48" s="79">
        <f t="shared" si="23"/>
        <v>0</v>
      </c>
      <c r="BZ48" s="79">
        <f t="shared" si="24"/>
        <v>0</v>
      </c>
      <c r="CA48" s="79">
        <f>SUM(BZ$12:BZ48)</f>
        <v>0</v>
      </c>
      <c r="CB48" s="79">
        <f t="shared" si="25"/>
        <v>16.079999999999998</v>
      </c>
      <c r="CC48" s="79">
        <f t="shared" si="26"/>
        <v>20.003519999999998</v>
      </c>
      <c r="CD48" s="79">
        <f>SUM(CC$12:CC48)</f>
        <v>659.03879999999981</v>
      </c>
    </row>
    <row r="49" spans="4:82" x14ac:dyDescent="0.3">
      <c r="D49" s="28" t="s">
        <v>79</v>
      </c>
      <c r="E49" s="29" t="s">
        <v>80</v>
      </c>
      <c r="G49" s="26" t="str" cm="1">
        <f t="array" ref="G49">"YR" &amp; (ROW(49:49) - ROW($12:$12)) &amp; " = " &amp; (2028 + (ROW(49:49) - ROW($12:$12)))</f>
        <v>YR37 = 2065</v>
      </c>
      <c r="H49" s="26" t="str" cm="1">
        <f t="array" ref="H49">"MY" &amp; (ROW(49:49) - ROW($12:$12)) &amp; " = " &amp; (ROW(49:49) - ROW($12:$12))</f>
        <v>MY37 = 37</v>
      </c>
      <c r="I49" s="26" t="str" cm="1">
        <f t="array" ref="I49">"CD" &amp; (ROW(49:49) - ROW($12:$12))</f>
        <v>CD37</v>
      </c>
      <c r="J49" s="26" t="str" cm="1">
        <f t="array" ref="J49">"C" &amp; (ROW(49:49) - ROW($12:$12)) &amp; " = CD" &amp; (ROW(49:49) - ROW($12:$12)) &amp; " / CD0" &amp; IF(ROW(49:49) - ROW($12:$12) = 0, " = 1", "")</f>
        <v>C37 = CD37 / CD0</v>
      </c>
      <c r="K49" s="26" t="str" cm="1">
        <f t="array" ref="K49">"IRM" &amp; (ROW(49:49) - ROW($12:$12)) &amp; " = if (YR" &amp; (ROW(49:49) - ROW($12:$12)) &amp; " &lt; EY) then (IRA0) else (IRP0)"</f>
        <v>IRM37 = if (YR37 &lt; EY) then (IRA0) else (IRP0)</v>
      </c>
      <c r="L49" s="26" t="str" cm="1">
        <f t="array" ref="L49">"IRI" &amp; (ROW(49:49) - ROW($12:$12)) &amp; " = IRM" &amp; (ROW(49:49) - ROW($12:$12)) &amp; " * C" &amp; (ROW(49:49) - ROW($12:$12))</f>
        <v>IRI37 = IRM37 * C37</v>
      </c>
      <c r="M49" s="26" t="str" cm="1">
        <f t="array" ref="M49" xml:space="preserve"> "IRC" &amp; (ROW(49:49) - ROW($12:$12)) &amp; " = ∑IRIx; x: {0, …, MY" &amp; (ROW(49:49) - ROW($12:$12)) &amp; "}"</f>
        <v>IRC37 = ∑IRIx; x: {0, …, MY37}</v>
      </c>
      <c r="N49" s="26" t="str" cm="1">
        <f t="array" ref="N49">"ERM" &amp; (ROW(49:49) - ROW($12:$12)) &amp; " = if (YR" &amp; (ROW(49:49) - ROW($12:$12)) &amp; " &lt; EY) then (ERA0) else (ERP0)"</f>
        <v>ERM37 = if (YR37 &lt; EY) then (ERA0) else (ERP0)</v>
      </c>
      <c r="O49" s="26" t="str" cm="1">
        <f t="array" ref="O49">"ERI" &amp; (ROW(49:49) - ROW($12:$12)) &amp; " = ERM" &amp; (ROW(49:49) - ROW($12:$12)) &amp; " * C" &amp; (ROW(49:49) - ROW($12:$12))</f>
        <v>ERI37 = ERM37 * C37</v>
      </c>
      <c r="P49" s="26" t="str" cm="1">
        <f t="array" ref="P49" xml:space="preserve"> "ERU" &amp; (ROW(49:49) - ROW($12:$12)) &amp; " = ∑ERIx; x: {0, …, MY" &amp; (ROW(49:49) - ROW($12:$12)) &amp; "}"</f>
        <v>ERU37 = ∑ERIx; x: {0, …, MY37}</v>
      </c>
      <c r="Q49" s="26" t="str" cm="1">
        <f t="array" ref="Q49">"PRM" &amp; (ROW(49:49) - ROW($12:$12)) &amp; " = if (YR" &amp; (ROW(49:49) - ROW($12:$12)) &amp; " &lt; EY) then (PRA0) else (PRP0)"</f>
        <v>PRM37 = if (YR37 &lt; EY) then (PRA0) else (PRP0)</v>
      </c>
      <c r="R49" s="26" t="str" cm="1">
        <f t="array" ref="R49">"PRI" &amp; (ROW(49:49) - ROW($12:$12)) &amp; " = PRM" &amp; (ROW(49:49) - ROW($12:$12)) &amp; " * C" &amp; (ROW(49:49) - ROW($12:$12))</f>
        <v>PRI37 = PRM37 * C37</v>
      </c>
      <c r="S49" s="26" t="str" cm="1">
        <f t="array" ref="S49" xml:space="preserve"> "PRU" &amp; (ROW(49:49) - ROW($12:$12)) &amp; " = ∑PRIx; x: {0, …, MY" &amp; (ROW(49:49) - ROW($12:$12)) &amp; "}"</f>
        <v>PRU37 = ∑PRIx; x: {0, …, MY37}</v>
      </c>
      <c r="T49" s="26" t="str" cm="1">
        <f t="array" ref="T49">"ORM" &amp; (ROW(49:49) - ROW($12:$12)) &amp; " = if (YR" &amp; (ROW(49:49) - ROW($12:$12)) &amp; " &lt; EY) then (ORA0) else (ORP0)"</f>
        <v>ORM37 = if (YR37 &lt; EY) then (ORA0) else (ORP0)</v>
      </c>
      <c r="U49" s="26" t="str" cm="1">
        <f t="array" ref="U49">"ORI" &amp; (ROW(49:49) - ROW($12:$12)) &amp; " = ORM" &amp; (ROW(49:49) - ROW($12:$12)) &amp; " * C" &amp; (ROW(49:49) - ROW($12:$12))</f>
        <v>ORI37 = ORM37 * C37</v>
      </c>
      <c r="V49" s="26" t="str" cm="1">
        <f t="array" ref="V49" xml:space="preserve"> "ORC" &amp; (ROW(49:49) - ROW($12:$12)) &amp; " = ∑ORIx; x: {0, …, MY" &amp; (ROW(49:49) - ROW($12:$12)) &amp; "}"</f>
        <v>ORC37 = ∑ORIx; x: {0, …, MY37}</v>
      </c>
      <c r="AA49" s="26">
        <v>2065</v>
      </c>
      <c r="AB49" s="26">
        <v>37</v>
      </c>
      <c r="AC49" s="78">
        <v>1.254</v>
      </c>
      <c r="AD49" s="78">
        <f t="shared" si="0"/>
        <v>1.254</v>
      </c>
      <c r="AE49" s="79">
        <f t="shared" si="1"/>
        <v>0.125</v>
      </c>
      <c r="AF49" s="79">
        <f t="shared" si="2"/>
        <v>0.15675</v>
      </c>
      <c r="AG49" s="79">
        <f>SUM(AF$12:AF49)</f>
        <v>7.0359999999999987</v>
      </c>
      <c r="AH49" s="79">
        <f t="shared" si="3"/>
        <v>0.02</v>
      </c>
      <c r="AI49" s="79">
        <f t="shared" si="4"/>
        <v>2.5080000000000002E-2</v>
      </c>
      <c r="AJ49" s="79">
        <f>SUM(AI$12:AI49)</f>
        <v>0.84478000000000009</v>
      </c>
      <c r="AK49" s="79">
        <f t="shared" si="5"/>
        <v>0</v>
      </c>
      <c r="AL49" s="79">
        <f t="shared" si="6"/>
        <v>0</v>
      </c>
      <c r="AM49" s="79">
        <f>SUM(AL$12:AL49)</f>
        <v>0.14049</v>
      </c>
      <c r="AN49" s="79">
        <f t="shared" si="7"/>
        <v>0.02</v>
      </c>
      <c r="AO49" s="79">
        <f t="shared" si="8"/>
        <v>2.5080000000000002E-2</v>
      </c>
      <c r="AP49" s="79">
        <f>SUM(AO$12:AO49)</f>
        <v>0.98527000000000009</v>
      </c>
      <c r="AU49" s="26">
        <v>2065</v>
      </c>
      <c r="AV49" s="26">
        <v>37</v>
      </c>
      <c r="AW49" s="78">
        <v>1.254</v>
      </c>
      <c r="AX49" s="78">
        <f t="shared" si="9"/>
        <v>1.254</v>
      </c>
      <c r="AY49" s="79">
        <f t="shared" si="10"/>
        <v>0.25</v>
      </c>
      <c r="AZ49" s="79">
        <f t="shared" si="11"/>
        <v>0.3135</v>
      </c>
      <c r="BA49" s="79">
        <f>SUM(AZ$12:AZ49)</f>
        <v>12.309749999999999</v>
      </c>
      <c r="BB49" s="79">
        <f t="shared" si="12"/>
        <v>3.78</v>
      </c>
      <c r="BC49" s="79">
        <f t="shared" si="13"/>
        <v>4.7401200000000001</v>
      </c>
      <c r="BD49" s="79">
        <f>SUM(BC$12:BC49)</f>
        <v>159.66342</v>
      </c>
      <c r="BE49" s="79">
        <f t="shared" si="14"/>
        <v>0</v>
      </c>
      <c r="BF49" s="79">
        <f t="shared" si="15"/>
        <v>0</v>
      </c>
      <c r="BG49" s="79">
        <f>SUM(BF$12:BF49)</f>
        <v>2.82</v>
      </c>
      <c r="BH49" s="79">
        <f t="shared" si="16"/>
        <v>3.78</v>
      </c>
      <c r="BI49" s="79">
        <f t="shared" si="17"/>
        <v>4.7401200000000001</v>
      </c>
      <c r="BJ49" s="79">
        <f>SUM(BI$12:BI49)</f>
        <v>162.48341999999997</v>
      </c>
      <c r="BO49" s="26">
        <v>2065</v>
      </c>
      <c r="BP49" s="26">
        <v>37</v>
      </c>
      <c r="BQ49" s="78">
        <v>1.254</v>
      </c>
      <c r="BR49" s="78">
        <f t="shared" si="18"/>
        <v>1.254</v>
      </c>
      <c r="BS49" s="79">
        <f t="shared" si="19"/>
        <v>0.5</v>
      </c>
      <c r="BT49" s="79">
        <f t="shared" si="20"/>
        <v>0.627</v>
      </c>
      <c r="BU49" s="79">
        <f>SUM(BT$12:BT49)</f>
        <v>21.119499999999999</v>
      </c>
      <c r="BV49" s="79">
        <f t="shared" si="21"/>
        <v>16.079999999999998</v>
      </c>
      <c r="BW49" s="79">
        <f t="shared" si="22"/>
        <v>20.164319999999996</v>
      </c>
      <c r="BX49" s="79">
        <f>SUM(BW$12:BW49)</f>
        <v>679.20311999999979</v>
      </c>
      <c r="BY49" s="79">
        <f t="shared" si="23"/>
        <v>0</v>
      </c>
      <c r="BZ49" s="79">
        <f t="shared" si="24"/>
        <v>0</v>
      </c>
      <c r="CA49" s="79">
        <f>SUM(BZ$12:BZ49)</f>
        <v>0</v>
      </c>
      <c r="CB49" s="79">
        <f t="shared" si="25"/>
        <v>16.079999999999998</v>
      </c>
      <c r="CC49" s="79">
        <f t="shared" si="26"/>
        <v>20.164319999999996</v>
      </c>
      <c r="CD49" s="79">
        <f>SUM(CC$12:CC49)</f>
        <v>679.20311999999979</v>
      </c>
    </row>
    <row r="50" spans="4:82" x14ac:dyDescent="0.3">
      <c r="D50" s="28" t="s">
        <v>81</v>
      </c>
      <c r="E50" s="27" t="s">
        <v>82</v>
      </c>
      <c r="G50" s="26" t="str" cm="1">
        <f t="array" ref="G50">"YR" &amp; (ROW(50:50) - ROW($12:$12)) &amp; " = " &amp; (2028 + (ROW(50:50) - ROW($12:$12)))</f>
        <v>YR38 = 2066</v>
      </c>
      <c r="H50" s="26" t="str" cm="1">
        <f t="array" ref="H50">"MY" &amp; (ROW(50:50) - ROW($12:$12)) &amp; " = " &amp; (ROW(50:50) - ROW($12:$12))</f>
        <v>MY38 = 38</v>
      </c>
      <c r="I50" s="26" t="str" cm="1">
        <f t="array" ref="I50">"CD" &amp; (ROW(50:50) - ROW($12:$12))</f>
        <v>CD38</v>
      </c>
      <c r="J50" s="26" t="str" cm="1">
        <f t="array" ref="J50">"C" &amp; (ROW(50:50) - ROW($12:$12)) &amp; " = CD" &amp; (ROW(50:50) - ROW($12:$12)) &amp; " / CD0" &amp; IF(ROW(50:50) - ROW($12:$12) = 0, " = 1", "")</f>
        <v>C38 = CD38 / CD0</v>
      </c>
      <c r="K50" s="26" t="str" cm="1">
        <f t="array" ref="K50">"IRM" &amp; (ROW(50:50) - ROW($12:$12)) &amp; " = if (YR" &amp; (ROW(50:50) - ROW($12:$12)) &amp; " &lt; EY) then (IRA0) else (IRP0)"</f>
        <v>IRM38 = if (YR38 &lt; EY) then (IRA0) else (IRP0)</v>
      </c>
      <c r="L50" s="26" t="str" cm="1">
        <f t="array" ref="L50">"IRI" &amp; (ROW(50:50) - ROW($12:$12)) &amp; " = IRM" &amp; (ROW(50:50) - ROW($12:$12)) &amp; " * C" &amp; (ROW(50:50) - ROW($12:$12))</f>
        <v>IRI38 = IRM38 * C38</v>
      </c>
      <c r="M50" s="26" t="str" cm="1">
        <f t="array" ref="M50" xml:space="preserve"> "IRC" &amp; (ROW(50:50) - ROW($12:$12)) &amp; " = ∑IRIx; x: {0, …, MY" &amp; (ROW(50:50) - ROW($12:$12)) &amp; "}"</f>
        <v>IRC38 = ∑IRIx; x: {0, …, MY38}</v>
      </c>
      <c r="N50" s="26" t="str" cm="1">
        <f t="array" ref="N50">"ERM" &amp; (ROW(50:50) - ROW($12:$12)) &amp; " = if (YR" &amp; (ROW(50:50) - ROW($12:$12)) &amp; " &lt; EY) then (ERA0) else (ERP0)"</f>
        <v>ERM38 = if (YR38 &lt; EY) then (ERA0) else (ERP0)</v>
      </c>
      <c r="O50" s="26" t="str" cm="1">
        <f t="array" ref="O50">"ERI" &amp; (ROW(50:50) - ROW($12:$12)) &amp; " = ERM" &amp; (ROW(50:50) - ROW($12:$12)) &amp; " * C" &amp; (ROW(50:50) - ROW($12:$12))</f>
        <v>ERI38 = ERM38 * C38</v>
      </c>
      <c r="P50" s="26" t="str" cm="1">
        <f t="array" ref="P50" xml:space="preserve"> "ERU" &amp; (ROW(50:50) - ROW($12:$12)) &amp; " = ∑ERIx; x: {0, …, MY" &amp; (ROW(50:50) - ROW($12:$12)) &amp; "}"</f>
        <v>ERU38 = ∑ERIx; x: {0, …, MY38}</v>
      </c>
      <c r="Q50" s="26" t="str" cm="1">
        <f t="array" ref="Q50">"PRM" &amp; (ROW(50:50) - ROW($12:$12)) &amp; " = if (YR" &amp; (ROW(50:50) - ROW($12:$12)) &amp; " &lt; EY) then (PRA0) else (PRP0)"</f>
        <v>PRM38 = if (YR38 &lt; EY) then (PRA0) else (PRP0)</v>
      </c>
      <c r="R50" s="26" t="str" cm="1">
        <f t="array" ref="R50">"PRI" &amp; (ROW(50:50) - ROW($12:$12)) &amp; " = PRM" &amp; (ROW(50:50) - ROW($12:$12)) &amp; " * C" &amp; (ROW(50:50) - ROW($12:$12))</f>
        <v>PRI38 = PRM38 * C38</v>
      </c>
      <c r="S50" s="26" t="str" cm="1">
        <f t="array" ref="S50" xml:space="preserve"> "PRU" &amp; (ROW(50:50) - ROW($12:$12)) &amp; " = ∑PRIx; x: {0, …, MY" &amp; (ROW(50:50) - ROW($12:$12)) &amp; "}"</f>
        <v>PRU38 = ∑PRIx; x: {0, …, MY38}</v>
      </c>
      <c r="T50" s="26" t="str" cm="1">
        <f t="array" ref="T50">"ORM" &amp; (ROW(50:50) - ROW($12:$12)) &amp; " = if (YR" &amp; (ROW(50:50) - ROW($12:$12)) &amp; " &lt; EY) then (ORA0) else (ORP0)"</f>
        <v>ORM38 = if (YR38 &lt; EY) then (ORA0) else (ORP0)</v>
      </c>
      <c r="U50" s="26" t="str" cm="1">
        <f t="array" ref="U50">"ORI" &amp; (ROW(50:50) - ROW($12:$12)) &amp; " = ORM" &amp; (ROW(50:50) - ROW($12:$12)) &amp; " * C" &amp; (ROW(50:50) - ROW($12:$12))</f>
        <v>ORI38 = ORM38 * C38</v>
      </c>
      <c r="V50" s="26" t="str" cm="1">
        <f t="array" ref="V50" xml:space="preserve"> "ORC" &amp; (ROW(50:50) - ROW($12:$12)) &amp; " = ∑ORIx; x: {0, …, MY" &amp; (ROW(50:50) - ROW($12:$12)) &amp; "}"</f>
        <v>ORC38 = ∑ORIx; x: {0, …, MY38}</v>
      </c>
      <c r="AA50" s="26">
        <v>2066</v>
      </c>
      <c r="AB50" s="26">
        <v>38</v>
      </c>
      <c r="AC50" s="78">
        <v>1.264</v>
      </c>
      <c r="AD50" s="78">
        <f t="shared" si="0"/>
        <v>1.264</v>
      </c>
      <c r="AE50" s="79">
        <f t="shared" si="1"/>
        <v>0.125</v>
      </c>
      <c r="AF50" s="79">
        <f t="shared" si="2"/>
        <v>0.158</v>
      </c>
      <c r="AG50" s="79">
        <f>SUM(AF$12:AF50)</f>
        <v>7.1939999999999991</v>
      </c>
      <c r="AH50" s="79">
        <f t="shared" si="3"/>
        <v>0.02</v>
      </c>
      <c r="AI50" s="79">
        <f t="shared" si="4"/>
        <v>2.528E-2</v>
      </c>
      <c r="AJ50" s="79">
        <f>SUM(AI$12:AI50)</f>
        <v>0.87006000000000006</v>
      </c>
      <c r="AK50" s="79">
        <f t="shared" si="5"/>
        <v>0</v>
      </c>
      <c r="AL50" s="79">
        <f t="shared" si="6"/>
        <v>0</v>
      </c>
      <c r="AM50" s="79">
        <f>SUM(AL$12:AL50)</f>
        <v>0.14049</v>
      </c>
      <c r="AN50" s="79">
        <f t="shared" si="7"/>
        <v>0.02</v>
      </c>
      <c r="AO50" s="79">
        <f t="shared" si="8"/>
        <v>2.528E-2</v>
      </c>
      <c r="AP50" s="79">
        <f>SUM(AO$12:AO50)</f>
        <v>1.0105500000000001</v>
      </c>
      <c r="AU50" s="26">
        <v>2066</v>
      </c>
      <c r="AV50" s="26">
        <v>38</v>
      </c>
      <c r="AW50" s="78">
        <v>1.264</v>
      </c>
      <c r="AX50" s="78">
        <f t="shared" si="9"/>
        <v>1.264</v>
      </c>
      <c r="AY50" s="79">
        <f t="shared" si="10"/>
        <v>0.25</v>
      </c>
      <c r="AZ50" s="79">
        <f t="shared" si="11"/>
        <v>0.316</v>
      </c>
      <c r="BA50" s="79">
        <f>SUM(AZ$12:AZ50)</f>
        <v>12.62575</v>
      </c>
      <c r="BB50" s="79">
        <f t="shared" si="12"/>
        <v>3.78</v>
      </c>
      <c r="BC50" s="79">
        <f t="shared" si="13"/>
        <v>4.7779199999999999</v>
      </c>
      <c r="BD50" s="79">
        <f>SUM(BC$12:BC50)</f>
        <v>164.44134</v>
      </c>
      <c r="BE50" s="79">
        <f t="shared" si="14"/>
        <v>0</v>
      </c>
      <c r="BF50" s="79">
        <f t="shared" si="15"/>
        <v>0</v>
      </c>
      <c r="BG50" s="79">
        <f>SUM(BF$12:BF50)</f>
        <v>2.82</v>
      </c>
      <c r="BH50" s="79">
        <f t="shared" si="16"/>
        <v>3.78</v>
      </c>
      <c r="BI50" s="79">
        <f t="shared" si="17"/>
        <v>4.7779199999999999</v>
      </c>
      <c r="BJ50" s="79">
        <f>SUM(BI$12:BI50)</f>
        <v>167.26133999999996</v>
      </c>
      <c r="BO50" s="26">
        <v>2066</v>
      </c>
      <c r="BP50" s="26">
        <v>38</v>
      </c>
      <c r="BQ50" s="78">
        <v>1.264</v>
      </c>
      <c r="BR50" s="78">
        <f t="shared" si="18"/>
        <v>1.264</v>
      </c>
      <c r="BS50" s="79">
        <f t="shared" si="19"/>
        <v>0.5</v>
      </c>
      <c r="BT50" s="79">
        <f t="shared" si="20"/>
        <v>0.63200000000000001</v>
      </c>
      <c r="BU50" s="79">
        <f>SUM(BT$12:BT50)</f>
        <v>21.7515</v>
      </c>
      <c r="BV50" s="79">
        <f t="shared" si="21"/>
        <v>16.079999999999998</v>
      </c>
      <c r="BW50" s="79">
        <f t="shared" si="22"/>
        <v>20.325119999999998</v>
      </c>
      <c r="BX50" s="79">
        <f>SUM(BW$12:BW50)</f>
        <v>699.52823999999976</v>
      </c>
      <c r="BY50" s="79">
        <f t="shared" si="23"/>
        <v>0</v>
      </c>
      <c r="BZ50" s="79">
        <f t="shared" si="24"/>
        <v>0</v>
      </c>
      <c r="CA50" s="79">
        <f>SUM(BZ$12:BZ50)</f>
        <v>0</v>
      </c>
      <c r="CB50" s="79">
        <f t="shared" si="25"/>
        <v>16.079999999999998</v>
      </c>
      <c r="CC50" s="79">
        <f t="shared" si="26"/>
        <v>20.325119999999998</v>
      </c>
      <c r="CD50" s="79">
        <f>SUM(CC$12:CC50)</f>
        <v>699.52823999999976</v>
      </c>
    </row>
    <row r="51" spans="4:82" x14ac:dyDescent="0.3">
      <c r="D51" s="28" t="s">
        <v>83</v>
      </c>
      <c r="E51" s="27" t="s">
        <v>84</v>
      </c>
      <c r="G51" s="26" t="str" cm="1">
        <f t="array" ref="G51">"YR" &amp; (ROW(51:51) - ROW($12:$12)) &amp; " = " &amp; (2028 + (ROW(51:51) - ROW($12:$12)))</f>
        <v>YR39 = 2067</v>
      </c>
      <c r="H51" s="26" t="str" cm="1">
        <f t="array" ref="H51">"MY" &amp; (ROW(51:51) - ROW($12:$12)) &amp; " = " &amp; (ROW(51:51) - ROW($12:$12))</f>
        <v>MY39 = 39</v>
      </c>
      <c r="I51" s="26" t="str" cm="1">
        <f t="array" ref="I51">"CD" &amp; (ROW(51:51) - ROW($12:$12))</f>
        <v>CD39</v>
      </c>
      <c r="J51" s="26" t="str" cm="1">
        <f t="array" ref="J51">"C" &amp; (ROW(51:51) - ROW($12:$12)) &amp; " = CD" &amp; (ROW(51:51) - ROW($12:$12)) &amp; " / CD0" &amp; IF(ROW(51:51) - ROW($12:$12) = 0, " = 1", "")</f>
        <v>C39 = CD39 / CD0</v>
      </c>
      <c r="K51" s="26" t="str" cm="1">
        <f t="array" ref="K51">"IRM" &amp; (ROW(51:51) - ROW($12:$12)) &amp; " = if (YR" &amp; (ROW(51:51) - ROW($12:$12)) &amp; " &lt; EY) then (IRA0) else (IRP0)"</f>
        <v>IRM39 = if (YR39 &lt; EY) then (IRA0) else (IRP0)</v>
      </c>
      <c r="L51" s="26" t="str" cm="1">
        <f t="array" ref="L51">"IRI" &amp; (ROW(51:51) - ROW($12:$12)) &amp; " = IRM" &amp; (ROW(51:51) - ROW($12:$12)) &amp; " * C" &amp; (ROW(51:51) - ROW($12:$12))</f>
        <v>IRI39 = IRM39 * C39</v>
      </c>
      <c r="M51" s="26" t="str" cm="1">
        <f t="array" ref="M51" xml:space="preserve"> "IRC" &amp; (ROW(51:51) - ROW($12:$12)) &amp; " = ∑IRIx; x: {0, …, MY" &amp; (ROW(51:51) - ROW($12:$12)) &amp; "}"</f>
        <v>IRC39 = ∑IRIx; x: {0, …, MY39}</v>
      </c>
      <c r="N51" s="26" t="str" cm="1">
        <f t="array" ref="N51">"ERM" &amp; (ROW(51:51) - ROW($12:$12)) &amp; " = if (YR" &amp; (ROW(51:51) - ROW($12:$12)) &amp; " &lt; EY) then (ERA0) else (ERP0)"</f>
        <v>ERM39 = if (YR39 &lt; EY) then (ERA0) else (ERP0)</v>
      </c>
      <c r="O51" s="26" t="str" cm="1">
        <f t="array" ref="O51">"ERI" &amp; (ROW(51:51) - ROW($12:$12)) &amp; " = ERM" &amp; (ROW(51:51) - ROW($12:$12)) &amp; " * C" &amp; (ROW(51:51) - ROW($12:$12))</f>
        <v>ERI39 = ERM39 * C39</v>
      </c>
      <c r="P51" s="26" t="str" cm="1">
        <f t="array" ref="P51" xml:space="preserve"> "ERU" &amp; (ROW(51:51) - ROW($12:$12)) &amp; " = ∑ERIx; x: {0, …, MY" &amp; (ROW(51:51) - ROW($12:$12)) &amp; "}"</f>
        <v>ERU39 = ∑ERIx; x: {0, …, MY39}</v>
      </c>
      <c r="Q51" s="26" t="str" cm="1">
        <f t="array" ref="Q51">"PRM" &amp; (ROW(51:51) - ROW($12:$12)) &amp; " = if (YR" &amp; (ROW(51:51) - ROW($12:$12)) &amp; " &lt; EY) then (PRA0) else (PRP0)"</f>
        <v>PRM39 = if (YR39 &lt; EY) then (PRA0) else (PRP0)</v>
      </c>
      <c r="R51" s="26" t="str" cm="1">
        <f t="array" ref="R51">"PRI" &amp; (ROW(51:51) - ROW($12:$12)) &amp; " = PRM" &amp; (ROW(51:51) - ROW($12:$12)) &amp; " * C" &amp; (ROW(51:51) - ROW($12:$12))</f>
        <v>PRI39 = PRM39 * C39</v>
      </c>
      <c r="S51" s="26" t="str" cm="1">
        <f t="array" ref="S51" xml:space="preserve"> "PRU" &amp; (ROW(51:51) - ROW($12:$12)) &amp; " = ∑PRIx; x: {0, …, MY" &amp; (ROW(51:51) - ROW($12:$12)) &amp; "}"</f>
        <v>PRU39 = ∑PRIx; x: {0, …, MY39}</v>
      </c>
      <c r="T51" s="26" t="str" cm="1">
        <f t="array" ref="T51">"ORM" &amp; (ROW(51:51) - ROW($12:$12)) &amp; " = if (YR" &amp; (ROW(51:51) - ROW($12:$12)) &amp; " &lt; EY) then (ORA0) else (ORP0)"</f>
        <v>ORM39 = if (YR39 &lt; EY) then (ORA0) else (ORP0)</v>
      </c>
      <c r="U51" s="26" t="str" cm="1">
        <f t="array" ref="U51">"ORI" &amp; (ROW(51:51) - ROW($12:$12)) &amp; " = ORM" &amp; (ROW(51:51) - ROW($12:$12)) &amp; " * C" &amp; (ROW(51:51) - ROW($12:$12))</f>
        <v>ORI39 = ORM39 * C39</v>
      </c>
      <c r="V51" s="26" t="str" cm="1">
        <f t="array" ref="V51" xml:space="preserve"> "ORC" &amp; (ROW(51:51) - ROW($12:$12)) &amp; " = ∑ORIx; x: {0, …, MY" &amp; (ROW(51:51) - ROW($12:$12)) &amp; "}"</f>
        <v>ORC39 = ∑ORIx; x: {0, …, MY39}</v>
      </c>
      <c r="AA51" s="26">
        <v>2067</v>
      </c>
      <c r="AB51" s="26">
        <v>39</v>
      </c>
      <c r="AC51" s="78">
        <v>1.274</v>
      </c>
      <c r="AD51" s="78">
        <f t="shared" si="0"/>
        <v>1.274</v>
      </c>
      <c r="AE51" s="79">
        <f t="shared" si="1"/>
        <v>0.125</v>
      </c>
      <c r="AF51" s="79">
        <f t="shared" si="2"/>
        <v>0.15925</v>
      </c>
      <c r="AG51" s="79">
        <f>SUM(AF$12:AF51)</f>
        <v>7.3532499999999992</v>
      </c>
      <c r="AH51" s="79">
        <f t="shared" si="3"/>
        <v>0.02</v>
      </c>
      <c r="AI51" s="79">
        <f t="shared" si="4"/>
        <v>2.5480000000000003E-2</v>
      </c>
      <c r="AJ51" s="79">
        <f>SUM(AI$12:AI51)</f>
        <v>0.89554</v>
      </c>
      <c r="AK51" s="79">
        <f t="shared" si="5"/>
        <v>0</v>
      </c>
      <c r="AL51" s="79">
        <f t="shared" si="6"/>
        <v>0</v>
      </c>
      <c r="AM51" s="79">
        <f>SUM(AL$12:AL51)</f>
        <v>0.14049</v>
      </c>
      <c r="AN51" s="79">
        <f t="shared" si="7"/>
        <v>0.02</v>
      </c>
      <c r="AO51" s="79">
        <f t="shared" si="8"/>
        <v>2.5480000000000003E-2</v>
      </c>
      <c r="AP51" s="79">
        <f>SUM(AO$12:AO51)</f>
        <v>1.03603</v>
      </c>
      <c r="AU51" s="26">
        <v>2067</v>
      </c>
      <c r="AV51" s="26">
        <v>39</v>
      </c>
      <c r="AW51" s="78">
        <v>1.274</v>
      </c>
      <c r="AX51" s="78">
        <f t="shared" si="9"/>
        <v>1.274</v>
      </c>
      <c r="AY51" s="79">
        <f t="shared" si="10"/>
        <v>0.25</v>
      </c>
      <c r="AZ51" s="79">
        <f t="shared" si="11"/>
        <v>0.31850000000000001</v>
      </c>
      <c r="BA51" s="79">
        <f>SUM(AZ$12:AZ51)</f>
        <v>12.94425</v>
      </c>
      <c r="BB51" s="79">
        <f t="shared" si="12"/>
        <v>3.78</v>
      </c>
      <c r="BC51" s="79">
        <f t="shared" si="13"/>
        <v>4.8157199999999998</v>
      </c>
      <c r="BD51" s="79">
        <f>SUM(BC$12:BC51)</f>
        <v>169.25706</v>
      </c>
      <c r="BE51" s="79">
        <f t="shared" si="14"/>
        <v>0</v>
      </c>
      <c r="BF51" s="79">
        <f t="shared" si="15"/>
        <v>0</v>
      </c>
      <c r="BG51" s="79">
        <f>SUM(BF$12:BF51)</f>
        <v>2.82</v>
      </c>
      <c r="BH51" s="79">
        <f t="shared" si="16"/>
        <v>3.78</v>
      </c>
      <c r="BI51" s="79">
        <f t="shared" si="17"/>
        <v>4.8157199999999998</v>
      </c>
      <c r="BJ51" s="79">
        <f>SUM(BI$12:BI51)</f>
        <v>172.07705999999996</v>
      </c>
      <c r="BO51" s="26">
        <v>2067</v>
      </c>
      <c r="BP51" s="26">
        <v>39</v>
      </c>
      <c r="BQ51" s="78">
        <v>1.274</v>
      </c>
      <c r="BR51" s="78">
        <f t="shared" si="18"/>
        <v>1.274</v>
      </c>
      <c r="BS51" s="79">
        <f t="shared" si="19"/>
        <v>0.5</v>
      </c>
      <c r="BT51" s="79">
        <f t="shared" si="20"/>
        <v>0.63700000000000001</v>
      </c>
      <c r="BU51" s="79">
        <f>SUM(BT$12:BT51)</f>
        <v>22.388500000000001</v>
      </c>
      <c r="BV51" s="79">
        <f t="shared" si="21"/>
        <v>16.079999999999998</v>
      </c>
      <c r="BW51" s="79">
        <f t="shared" si="22"/>
        <v>20.485919999999997</v>
      </c>
      <c r="BX51" s="79">
        <f>SUM(BW$12:BW51)</f>
        <v>720.01415999999972</v>
      </c>
      <c r="BY51" s="79">
        <f t="shared" si="23"/>
        <v>0</v>
      </c>
      <c r="BZ51" s="79">
        <f t="shared" si="24"/>
        <v>0</v>
      </c>
      <c r="CA51" s="79">
        <f>SUM(BZ$12:BZ51)</f>
        <v>0</v>
      </c>
      <c r="CB51" s="79">
        <f t="shared" si="25"/>
        <v>16.079999999999998</v>
      </c>
      <c r="CC51" s="79">
        <f t="shared" si="26"/>
        <v>20.485919999999997</v>
      </c>
      <c r="CD51" s="79">
        <f>SUM(CC$12:CC51)</f>
        <v>720.01415999999972</v>
      </c>
    </row>
    <row r="52" spans="4:82" x14ac:dyDescent="0.3">
      <c r="D52" s="28" t="s">
        <v>85</v>
      </c>
      <c r="E52" s="27" t="s">
        <v>86</v>
      </c>
      <c r="G52" s="26" t="str" cm="1">
        <f t="array" ref="G52">"YR" &amp; (ROW(52:52) - ROW($12:$12)) &amp; " = " &amp; (2028 + (ROW(52:52) - ROW($12:$12)))</f>
        <v>YR40 = 2068</v>
      </c>
      <c r="H52" s="26" t="str" cm="1">
        <f t="array" ref="H52">"MY" &amp; (ROW(52:52) - ROW($12:$12)) &amp; " = " &amp; (ROW(52:52) - ROW($12:$12))</f>
        <v>MY40 = 40</v>
      </c>
      <c r="I52" s="26" t="str" cm="1">
        <f t="array" ref="I52">"CD" &amp; (ROW(52:52) - ROW($12:$12))</f>
        <v>CD40</v>
      </c>
      <c r="J52" s="26" t="str" cm="1">
        <f t="array" ref="J52">"C" &amp; (ROW(52:52) - ROW($12:$12)) &amp; " = CD" &amp; (ROW(52:52) - ROW($12:$12)) &amp; " / CD0" &amp; IF(ROW(52:52) - ROW($12:$12) = 0, " = 1", "")</f>
        <v>C40 = CD40 / CD0</v>
      </c>
      <c r="K52" s="26" t="str" cm="1">
        <f t="array" ref="K52">"IRM" &amp; (ROW(52:52) - ROW($12:$12)) &amp; " = if (YR" &amp; (ROW(52:52) - ROW($12:$12)) &amp; " &lt; EY) then (IRA0) else (IRP0)"</f>
        <v>IRM40 = if (YR40 &lt; EY) then (IRA0) else (IRP0)</v>
      </c>
      <c r="L52" s="26" t="str" cm="1">
        <f t="array" ref="L52">"IRI" &amp; (ROW(52:52) - ROW($12:$12)) &amp; " = IRM" &amp; (ROW(52:52) - ROW($12:$12)) &amp; " * C" &amp; (ROW(52:52) - ROW($12:$12))</f>
        <v>IRI40 = IRM40 * C40</v>
      </c>
      <c r="M52" s="26" t="str" cm="1">
        <f t="array" ref="M52" xml:space="preserve"> "IRC" &amp; (ROW(52:52) - ROW($12:$12)) &amp; " = ∑IRIx; x: {0, …, MY" &amp; (ROW(52:52) - ROW($12:$12)) &amp; "}"</f>
        <v>IRC40 = ∑IRIx; x: {0, …, MY40}</v>
      </c>
      <c r="N52" s="26" t="str" cm="1">
        <f t="array" ref="N52">"ERM" &amp; (ROW(52:52) - ROW($12:$12)) &amp; " = if (YR" &amp; (ROW(52:52) - ROW($12:$12)) &amp; " &lt; EY) then (ERA0) else (ERP0)"</f>
        <v>ERM40 = if (YR40 &lt; EY) then (ERA0) else (ERP0)</v>
      </c>
      <c r="O52" s="26" t="str" cm="1">
        <f t="array" ref="O52">"ERI" &amp; (ROW(52:52) - ROW($12:$12)) &amp; " = ERM" &amp; (ROW(52:52) - ROW($12:$12)) &amp; " * C" &amp; (ROW(52:52) - ROW($12:$12))</f>
        <v>ERI40 = ERM40 * C40</v>
      </c>
      <c r="P52" s="26" t="str" cm="1">
        <f t="array" ref="P52" xml:space="preserve"> "ERU" &amp; (ROW(52:52) - ROW($12:$12)) &amp; " = ∑ERIx; x: {0, …, MY" &amp; (ROW(52:52) - ROW($12:$12)) &amp; "}"</f>
        <v>ERU40 = ∑ERIx; x: {0, …, MY40}</v>
      </c>
      <c r="Q52" s="26" t="str" cm="1">
        <f t="array" ref="Q52">"PRM" &amp; (ROW(52:52) - ROW($12:$12)) &amp; " = if (YR" &amp; (ROW(52:52) - ROW($12:$12)) &amp; " &lt; EY) then (PRA0) else (PRP0)"</f>
        <v>PRM40 = if (YR40 &lt; EY) then (PRA0) else (PRP0)</v>
      </c>
      <c r="R52" s="26" t="str" cm="1">
        <f t="array" ref="R52">"PRI" &amp; (ROW(52:52) - ROW($12:$12)) &amp; " = PRM" &amp; (ROW(52:52) - ROW($12:$12)) &amp; " * C" &amp; (ROW(52:52) - ROW($12:$12))</f>
        <v>PRI40 = PRM40 * C40</v>
      </c>
      <c r="S52" s="26" t="str" cm="1">
        <f t="array" ref="S52" xml:space="preserve"> "PRU" &amp; (ROW(52:52) - ROW($12:$12)) &amp; " = ∑PRIx; x: {0, …, MY" &amp; (ROW(52:52) - ROW($12:$12)) &amp; "}"</f>
        <v>PRU40 = ∑PRIx; x: {0, …, MY40}</v>
      </c>
      <c r="T52" s="26" t="str" cm="1">
        <f t="array" ref="T52">"ORM" &amp; (ROW(52:52) - ROW($12:$12)) &amp; " = if (YR" &amp; (ROW(52:52) - ROW($12:$12)) &amp; " &lt; EY) then (ORA0) else (ORP0)"</f>
        <v>ORM40 = if (YR40 &lt; EY) then (ORA0) else (ORP0)</v>
      </c>
      <c r="U52" s="26" t="str" cm="1">
        <f t="array" ref="U52">"ORI" &amp; (ROW(52:52) - ROW($12:$12)) &amp; " = ORM" &amp; (ROW(52:52) - ROW($12:$12)) &amp; " * C" &amp; (ROW(52:52) - ROW($12:$12))</f>
        <v>ORI40 = ORM40 * C40</v>
      </c>
      <c r="V52" s="26" t="str" cm="1">
        <f t="array" ref="V52" xml:space="preserve"> "ORC" &amp; (ROW(52:52) - ROW($12:$12)) &amp; " = ∑ORIx; x: {0, …, MY" &amp; (ROW(52:52) - ROW($12:$12)) &amp; "}"</f>
        <v>ORC40 = ∑ORIx; x: {0, …, MY40}</v>
      </c>
      <c r="AA52" s="26">
        <v>2068</v>
      </c>
      <c r="AB52" s="26">
        <v>40</v>
      </c>
      <c r="AC52" s="78">
        <v>1.284</v>
      </c>
      <c r="AD52" s="78">
        <f t="shared" si="0"/>
        <v>1.284</v>
      </c>
      <c r="AE52" s="79">
        <f t="shared" si="1"/>
        <v>0.125</v>
      </c>
      <c r="AF52" s="79">
        <f t="shared" si="2"/>
        <v>0.1605</v>
      </c>
      <c r="AG52" s="79">
        <f>SUM(AF$12:AF52)</f>
        <v>7.513749999999999</v>
      </c>
      <c r="AH52" s="79">
        <f t="shared" si="3"/>
        <v>0.02</v>
      </c>
      <c r="AI52" s="79">
        <f t="shared" si="4"/>
        <v>2.5680000000000001E-2</v>
      </c>
      <c r="AJ52" s="79">
        <f>SUM(AI$12:AI52)</f>
        <v>0.92122000000000004</v>
      </c>
      <c r="AK52" s="79">
        <f t="shared" si="5"/>
        <v>0</v>
      </c>
      <c r="AL52" s="79">
        <f t="shared" si="6"/>
        <v>0</v>
      </c>
      <c r="AM52" s="79">
        <f>SUM(AL$12:AL52)</f>
        <v>0.14049</v>
      </c>
      <c r="AN52" s="79">
        <f t="shared" si="7"/>
        <v>0.02</v>
      </c>
      <c r="AO52" s="79">
        <f t="shared" si="8"/>
        <v>2.5680000000000001E-2</v>
      </c>
      <c r="AP52" s="79">
        <f>SUM(AO$12:AO52)</f>
        <v>1.0617099999999999</v>
      </c>
      <c r="AU52" s="26">
        <v>2068</v>
      </c>
      <c r="AV52" s="26">
        <v>40</v>
      </c>
      <c r="AW52" s="78">
        <v>1.284</v>
      </c>
      <c r="AX52" s="78">
        <f t="shared" si="9"/>
        <v>1.284</v>
      </c>
      <c r="AY52" s="79">
        <f t="shared" si="10"/>
        <v>0.25</v>
      </c>
      <c r="AZ52" s="79">
        <f t="shared" si="11"/>
        <v>0.32100000000000001</v>
      </c>
      <c r="BA52" s="79">
        <f>SUM(AZ$12:AZ52)</f>
        <v>13.26525</v>
      </c>
      <c r="BB52" s="79">
        <f t="shared" si="12"/>
        <v>3.78</v>
      </c>
      <c r="BC52" s="79">
        <f t="shared" si="13"/>
        <v>4.8535199999999996</v>
      </c>
      <c r="BD52" s="79">
        <f>SUM(BC$12:BC52)</f>
        <v>174.11058</v>
      </c>
      <c r="BE52" s="79">
        <f t="shared" si="14"/>
        <v>0</v>
      </c>
      <c r="BF52" s="79">
        <f t="shared" si="15"/>
        <v>0</v>
      </c>
      <c r="BG52" s="79">
        <f>SUM(BF$12:BF52)</f>
        <v>2.82</v>
      </c>
      <c r="BH52" s="79">
        <f t="shared" si="16"/>
        <v>3.78</v>
      </c>
      <c r="BI52" s="79">
        <f t="shared" si="17"/>
        <v>4.8535199999999996</v>
      </c>
      <c r="BJ52" s="79">
        <f>SUM(BI$12:BI52)</f>
        <v>176.93057999999996</v>
      </c>
      <c r="BO52" s="26">
        <v>2068</v>
      </c>
      <c r="BP52" s="26">
        <v>40</v>
      </c>
      <c r="BQ52" s="78">
        <v>1.284</v>
      </c>
      <c r="BR52" s="78">
        <f t="shared" si="18"/>
        <v>1.284</v>
      </c>
      <c r="BS52" s="79">
        <f t="shared" si="19"/>
        <v>0.5</v>
      </c>
      <c r="BT52" s="79">
        <f t="shared" si="20"/>
        <v>0.64200000000000002</v>
      </c>
      <c r="BU52" s="79">
        <f>SUM(BT$12:BT52)</f>
        <v>23.0305</v>
      </c>
      <c r="BV52" s="79">
        <f t="shared" si="21"/>
        <v>16.079999999999998</v>
      </c>
      <c r="BW52" s="79">
        <f t="shared" si="22"/>
        <v>20.646719999999998</v>
      </c>
      <c r="BX52" s="79">
        <f>SUM(BW$12:BW52)</f>
        <v>740.66087999999968</v>
      </c>
      <c r="BY52" s="79">
        <f t="shared" si="23"/>
        <v>0</v>
      </c>
      <c r="BZ52" s="79">
        <f t="shared" si="24"/>
        <v>0</v>
      </c>
      <c r="CA52" s="79">
        <f>SUM(BZ$12:BZ52)</f>
        <v>0</v>
      </c>
      <c r="CB52" s="79">
        <f t="shared" si="25"/>
        <v>16.079999999999998</v>
      </c>
      <c r="CC52" s="79">
        <f t="shared" si="26"/>
        <v>20.646719999999998</v>
      </c>
      <c r="CD52" s="79">
        <f>SUM(CC$12:CC52)</f>
        <v>740.66087999999968</v>
      </c>
    </row>
    <row r="53" spans="4:82" x14ac:dyDescent="0.3">
      <c r="D53" s="28" t="s">
        <v>87</v>
      </c>
      <c r="E53" s="27" t="s">
        <v>88</v>
      </c>
      <c r="G53" s="26" t="str" cm="1">
        <f t="array" ref="G53">"YR" &amp; (ROW(53:53) - ROW($12:$12)) &amp; " = " &amp; (2028 + (ROW(53:53) - ROW($12:$12)))</f>
        <v>YR41 = 2069</v>
      </c>
      <c r="H53" s="26" t="str" cm="1">
        <f t="array" ref="H53">"MY" &amp; (ROW(53:53) - ROW($12:$12)) &amp; " = " &amp; (ROW(53:53) - ROW($12:$12))</f>
        <v>MY41 = 41</v>
      </c>
      <c r="I53" s="26" t="str" cm="1">
        <f t="array" ref="I53">"CD" &amp; (ROW(53:53) - ROW($12:$12))</f>
        <v>CD41</v>
      </c>
      <c r="J53" s="26" t="str" cm="1">
        <f t="array" ref="J53">"C" &amp; (ROW(53:53) - ROW($12:$12)) &amp; " = CD" &amp; (ROW(53:53) - ROW($12:$12)) &amp; " / CD0" &amp; IF(ROW(53:53) - ROW($12:$12) = 0, " = 1", "")</f>
        <v>C41 = CD41 / CD0</v>
      </c>
      <c r="K53" s="26" t="str" cm="1">
        <f t="array" ref="K53">"IRM" &amp; (ROW(53:53) - ROW($12:$12)) &amp; " = if (YR" &amp; (ROW(53:53) - ROW($12:$12)) &amp; " &lt; EY) then (IRA0) else (IRP0)"</f>
        <v>IRM41 = if (YR41 &lt; EY) then (IRA0) else (IRP0)</v>
      </c>
      <c r="L53" s="26" t="str" cm="1">
        <f t="array" ref="L53">"IRI" &amp; (ROW(53:53) - ROW($12:$12)) &amp; " = IRM" &amp; (ROW(53:53) - ROW($12:$12)) &amp; " * C" &amp; (ROW(53:53) - ROW($12:$12))</f>
        <v>IRI41 = IRM41 * C41</v>
      </c>
      <c r="M53" s="26" t="str" cm="1">
        <f t="array" ref="M53" xml:space="preserve"> "IRC" &amp; (ROW(53:53) - ROW($12:$12)) &amp; " = ∑IRIx; x: {0, …, MY" &amp; (ROW(53:53) - ROW($12:$12)) &amp; "}"</f>
        <v>IRC41 = ∑IRIx; x: {0, …, MY41}</v>
      </c>
      <c r="N53" s="26" t="str" cm="1">
        <f t="array" ref="N53">"ERM" &amp; (ROW(53:53) - ROW($12:$12)) &amp; " = if (YR" &amp; (ROW(53:53) - ROW($12:$12)) &amp; " &lt; EY) then (ERA0) else (ERP0)"</f>
        <v>ERM41 = if (YR41 &lt; EY) then (ERA0) else (ERP0)</v>
      </c>
      <c r="O53" s="26" t="str" cm="1">
        <f t="array" ref="O53">"ERI" &amp; (ROW(53:53) - ROW($12:$12)) &amp; " = ERM" &amp; (ROW(53:53) - ROW($12:$12)) &amp; " * C" &amp; (ROW(53:53) - ROW($12:$12))</f>
        <v>ERI41 = ERM41 * C41</v>
      </c>
      <c r="P53" s="26" t="str" cm="1">
        <f t="array" ref="P53" xml:space="preserve"> "ERU" &amp; (ROW(53:53) - ROW($12:$12)) &amp; " = ∑ERIx; x: {0, …, MY" &amp; (ROW(53:53) - ROW($12:$12)) &amp; "}"</f>
        <v>ERU41 = ∑ERIx; x: {0, …, MY41}</v>
      </c>
      <c r="Q53" s="26" t="str" cm="1">
        <f t="array" ref="Q53">"PRM" &amp; (ROW(53:53) - ROW($12:$12)) &amp; " = if (YR" &amp; (ROW(53:53) - ROW($12:$12)) &amp; " &lt; EY) then (PRA0) else (PRP0)"</f>
        <v>PRM41 = if (YR41 &lt; EY) then (PRA0) else (PRP0)</v>
      </c>
      <c r="R53" s="26" t="str" cm="1">
        <f t="array" ref="R53">"PRI" &amp; (ROW(53:53) - ROW($12:$12)) &amp; " = PRM" &amp; (ROW(53:53) - ROW($12:$12)) &amp; " * C" &amp; (ROW(53:53) - ROW($12:$12))</f>
        <v>PRI41 = PRM41 * C41</v>
      </c>
      <c r="S53" s="26" t="str" cm="1">
        <f t="array" ref="S53" xml:space="preserve"> "PRU" &amp; (ROW(53:53) - ROW($12:$12)) &amp; " = ∑PRIx; x: {0, …, MY" &amp; (ROW(53:53) - ROW($12:$12)) &amp; "}"</f>
        <v>PRU41 = ∑PRIx; x: {0, …, MY41}</v>
      </c>
      <c r="T53" s="26" t="str" cm="1">
        <f t="array" ref="T53">"ORM" &amp; (ROW(53:53) - ROW($12:$12)) &amp; " = if (YR" &amp; (ROW(53:53) - ROW($12:$12)) &amp; " &lt; EY) then (ORA0) else (ORP0)"</f>
        <v>ORM41 = if (YR41 &lt; EY) then (ORA0) else (ORP0)</v>
      </c>
      <c r="U53" s="26" t="str" cm="1">
        <f t="array" ref="U53">"ORI" &amp; (ROW(53:53) - ROW($12:$12)) &amp; " = ORM" &amp; (ROW(53:53) - ROW($12:$12)) &amp; " * C" &amp; (ROW(53:53) - ROW($12:$12))</f>
        <v>ORI41 = ORM41 * C41</v>
      </c>
      <c r="V53" s="26" t="str" cm="1">
        <f t="array" ref="V53" xml:space="preserve"> "ORC" &amp; (ROW(53:53) - ROW($12:$12)) &amp; " = ∑ORIx; x: {0, …, MY" &amp; (ROW(53:53) - ROW($12:$12)) &amp; "}"</f>
        <v>ORC41 = ∑ORIx; x: {0, …, MY41}</v>
      </c>
      <c r="AA53" s="26">
        <v>2069</v>
      </c>
      <c r="AB53" s="26">
        <v>41</v>
      </c>
      <c r="AC53" s="78">
        <v>1.2949999999999999</v>
      </c>
      <c r="AD53" s="78">
        <f t="shared" si="0"/>
        <v>1.2949999999999999</v>
      </c>
      <c r="AE53" s="79">
        <f t="shared" si="1"/>
        <v>0.125</v>
      </c>
      <c r="AF53" s="79">
        <f t="shared" si="2"/>
        <v>0.16187499999999999</v>
      </c>
      <c r="AG53" s="79">
        <f>SUM(AF$12:AF53)</f>
        <v>7.6756249999999993</v>
      </c>
      <c r="AH53" s="79">
        <f t="shared" si="3"/>
        <v>0.02</v>
      </c>
      <c r="AI53" s="79">
        <f t="shared" si="4"/>
        <v>2.5899999999999999E-2</v>
      </c>
      <c r="AJ53" s="79">
        <f>SUM(AI$12:AI53)</f>
        <v>0.94712000000000007</v>
      </c>
      <c r="AK53" s="79">
        <f t="shared" si="5"/>
        <v>0</v>
      </c>
      <c r="AL53" s="79">
        <f t="shared" si="6"/>
        <v>0</v>
      </c>
      <c r="AM53" s="79">
        <f>SUM(AL$12:AL53)</f>
        <v>0.14049</v>
      </c>
      <c r="AN53" s="79">
        <f t="shared" si="7"/>
        <v>0.02</v>
      </c>
      <c r="AO53" s="79">
        <f t="shared" si="8"/>
        <v>2.5899999999999999E-2</v>
      </c>
      <c r="AP53" s="79">
        <f>SUM(AO$12:AO53)</f>
        <v>1.08761</v>
      </c>
      <c r="AU53" s="26">
        <v>2069</v>
      </c>
      <c r="AV53" s="26">
        <v>41</v>
      </c>
      <c r="AW53" s="78">
        <v>1.2949999999999999</v>
      </c>
      <c r="AX53" s="78">
        <f t="shared" si="9"/>
        <v>1.2949999999999999</v>
      </c>
      <c r="AY53" s="79">
        <f t="shared" si="10"/>
        <v>0.25</v>
      </c>
      <c r="AZ53" s="79">
        <f t="shared" si="11"/>
        <v>0.32374999999999998</v>
      </c>
      <c r="BA53" s="79">
        <f>SUM(AZ$12:AZ53)</f>
        <v>13.589</v>
      </c>
      <c r="BB53" s="79">
        <f t="shared" si="12"/>
        <v>3.78</v>
      </c>
      <c r="BC53" s="79">
        <f t="shared" si="13"/>
        <v>4.8950999999999993</v>
      </c>
      <c r="BD53" s="79">
        <f>SUM(BC$12:BC53)</f>
        <v>179.00567999999998</v>
      </c>
      <c r="BE53" s="79">
        <f t="shared" si="14"/>
        <v>0</v>
      </c>
      <c r="BF53" s="79">
        <f t="shared" si="15"/>
        <v>0</v>
      </c>
      <c r="BG53" s="79">
        <f>SUM(BF$12:BF53)</f>
        <v>2.82</v>
      </c>
      <c r="BH53" s="79">
        <f t="shared" si="16"/>
        <v>3.78</v>
      </c>
      <c r="BI53" s="79">
        <f t="shared" si="17"/>
        <v>4.8950999999999993</v>
      </c>
      <c r="BJ53" s="79">
        <f>SUM(BI$12:BI53)</f>
        <v>181.82567999999998</v>
      </c>
      <c r="BO53" s="26">
        <v>2069</v>
      </c>
      <c r="BP53" s="26">
        <v>41</v>
      </c>
      <c r="BQ53" s="78">
        <v>1.2949999999999999</v>
      </c>
      <c r="BR53" s="78">
        <f t="shared" si="18"/>
        <v>1.2949999999999999</v>
      </c>
      <c r="BS53" s="79">
        <f t="shared" si="19"/>
        <v>0.5</v>
      </c>
      <c r="BT53" s="79">
        <f t="shared" si="20"/>
        <v>0.64749999999999996</v>
      </c>
      <c r="BU53" s="79">
        <f>SUM(BT$12:BT53)</f>
        <v>23.678000000000001</v>
      </c>
      <c r="BV53" s="79">
        <f t="shared" si="21"/>
        <v>16.079999999999998</v>
      </c>
      <c r="BW53" s="79">
        <f t="shared" si="22"/>
        <v>20.823599999999995</v>
      </c>
      <c r="BX53" s="79">
        <f>SUM(BW$12:BW53)</f>
        <v>761.48447999999962</v>
      </c>
      <c r="BY53" s="79">
        <f t="shared" si="23"/>
        <v>0</v>
      </c>
      <c r="BZ53" s="79">
        <f t="shared" si="24"/>
        <v>0</v>
      </c>
      <c r="CA53" s="79">
        <f>SUM(BZ$12:BZ53)</f>
        <v>0</v>
      </c>
      <c r="CB53" s="79">
        <f t="shared" si="25"/>
        <v>16.079999999999998</v>
      </c>
      <c r="CC53" s="79">
        <f t="shared" si="26"/>
        <v>20.823599999999995</v>
      </c>
      <c r="CD53" s="79">
        <f>SUM(CC$12:CC53)</f>
        <v>761.48447999999962</v>
      </c>
    </row>
    <row r="54" spans="4:82" x14ac:dyDescent="0.35">
      <c r="G54" s="26" t="str" cm="1">
        <f t="array" ref="G54">"YR" &amp; (ROW(54:54) - ROW($12:$12)) &amp; " = " &amp; (2028 + (ROW(54:54) - ROW($12:$12)))</f>
        <v>YR42 = 2070</v>
      </c>
      <c r="H54" s="26" t="str" cm="1">
        <f t="array" ref="H54">"MY" &amp; (ROW(54:54) - ROW($12:$12)) &amp; " = " &amp; (ROW(54:54) - ROW($12:$12))</f>
        <v>MY42 = 42</v>
      </c>
      <c r="I54" s="26" t="str" cm="1">
        <f t="array" ref="I54">"CD" &amp; (ROW(54:54) - ROW($12:$12))</f>
        <v>CD42</v>
      </c>
      <c r="J54" s="26" t="str" cm="1">
        <f t="array" ref="J54">"C" &amp; (ROW(54:54) - ROW($12:$12)) &amp; " = CD" &amp; (ROW(54:54) - ROW($12:$12)) &amp; " / CD0" &amp; IF(ROW(54:54) - ROW($12:$12) = 0, " = 1", "")</f>
        <v>C42 = CD42 / CD0</v>
      </c>
      <c r="K54" s="26" t="str" cm="1">
        <f t="array" ref="K54">"IRM" &amp; (ROW(54:54) - ROW($12:$12)) &amp; " = if (YR" &amp; (ROW(54:54) - ROW($12:$12)) &amp; " &lt; EY) then (IRA0) else (IRP0)"</f>
        <v>IRM42 = if (YR42 &lt; EY) then (IRA0) else (IRP0)</v>
      </c>
      <c r="L54" s="26" t="str" cm="1">
        <f t="array" ref="L54">"IRI" &amp; (ROW(54:54) - ROW($12:$12)) &amp; " = IRM" &amp; (ROW(54:54) - ROW($12:$12)) &amp; " * C" &amp; (ROW(54:54) - ROW($12:$12))</f>
        <v>IRI42 = IRM42 * C42</v>
      </c>
      <c r="M54" s="26" t="str" cm="1">
        <f t="array" ref="M54" xml:space="preserve"> "IRC" &amp; (ROW(54:54) - ROW($12:$12)) &amp; " = ∑IRIx; x: {0, …, MY" &amp; (ROW(54:54) - ROW($12:$12)) &amp; "}"</f>
        <v>IRC42 = ∑IRIx; x: {0, …, MY42}</v>
      </c>
      <c r="N54" s="26" t="str" cm="1">
        <f t="array" ref="N54">"ERM" &amp; (ROW(54:54) - ROW($12:$12)) &amp; " = if (YR" &amp; (ROW(54:54) - ROW($12:$12)) &amp; " &lt; EY) then (ERA0) else (ERP0)"</f>
        <v>ERM42 = if (YR42 &lt; EY) then (ERA0) else (ERP0)</v>
      </c>
      <c r="O54" s="26" t="str" cm="1">
        <f t="array" ref="O54">"ERI" &amp; (ROW(54:54) - ROW($12:$12)) &amp; " = ERM" &amp; (ROW(54:54) - ROW($12:$12)) &amp; " * C" &amp; (ROW(54:54) - ROW($12:$12))</f>
        <v>ERI42 = ERM42 * C42</v>
      </c>
      <c r="P54" s="26" t="str" cm="1">
        <f t="array" ref="P54" xml:space="preserve"> "ERU" &amp; (ROW(54:54) - ROW($12:$12)) &amp; " = ∑ERIx; x: {0, …, MY" &amp; (ROW(54:54) - ROW($12:$12)) &amp; "}"</f>
        <v>ERU42 = ∑ERIx; x: {0, …, MY42}</v>
      </c>
      <c r="Q54" s="26" t="str" cm="1">
        <f t="array" ref="Q54">"PRM" &amp; (ROW(54:54) - ROW($12:$12)) &amp; " = if (YR" &amp; (ROW(54:54) - ROW($12:$12)) &amp; " &lt; EY) then (PRA0) else (PRP0)"</f>
        <v>PRM42 = if (YR42 &lt; EY) then (PRA0) else (PRP0)</v>
      </c>
      <c r="R54" s="26" t="str" cm="1">
        <f t="array" ref="R54">"PRI" &amp; (ROW(54:54) - ROW($12:$12)) &amp; " = PRM" &amp; (ROW(54:54) - ROW($12:$12)) &amp; " * C" &amp; (ROW(54:54) - ROW($12:$12))</f>
        <v>PRI42 = PRM42 * C42</v>
      </c>
      <c r="S54" s="26" t="str" cm="1">
        <f t="array" ref="S54" xml:space="preserve"> "PRU" &amp; (ROW(54:54) - ROW($12:$12)) &amp; " = ∑PRIx; x: {0, …, MY" &amp; (ROW(54:54) - ROW($12:$12)) &amp; "}"</f>
        <v>PRU42 = ∑PRIx; x: {0, …, MY42}</v>
      </c>
      <c r="T54" s="26" t="str" cm="1">
        <f t="array" ref="T54">"ORM" &amp; (ROW(54:54) - ROW($12:$12)) &amp; " = if (YR" &amp; (ROW(54:54) - ROW($12:$12)) &amp; " &lt; EY) then (ORA0) else (ORP0)"</f>
        <v>ORM42 = if (YR42 &lt; EY) then (ORA0) else (ORP0)</v>
      </c>
      <c r="U54" s="26" t="str" cm="1">
        <f t="array" ref="U54">"ORI" &amp; (ROW(54:54) - ROW($12:$12)) &amp; " = ORM" &amp; (ROW(54:54) - ROW($12:$12)) &amp; " * C" &amp; (ROW(54:54) - ROW($12:$12))</f>
        <v>ORI42 = ORM42 * C42</v>
      </c>
      <c r="V54" s="26" t="str" cm="1">
        <f t="array" ref="V54" xml:space="preserve"> "ORC" &amp; (ROW(54:54) - ROW($12:$12)) &amp; " = ∑ORIx; x: {0, …, MY" &amp; (ROW(54:54) - ROW($12:$12)) &amp; "}"</f>
        <v>ORC42 = ∑ORIx; x: {0, …, MY42}</v>
      </c>
      <c r="AA54" s="26">
        <v>2070</v>
      </c>
      <c r="AB54" s="26">
        <v>42</v>
      </c>
      <c r="AC54" s="78">
        <v>1.3049999999999999</v>
      </c>
      <c r="AD54" s="78">
        <f t="shared" si="0"/>
        <v>1.3049999999999999</v>
      </c>
      <c r="AE54" s="79">
        <f t="shared" si="1"/>
        <v>0.125</v>
      </c>
      <c r="AF54" s="79">
        <f t="shared" si="2"/>
        <v>0.16312499999999999</v>
      </c>
      <c r="AG54" s="79">
        <f>SUM(AF$12:AF54)</f>
        <v>7.8387499999999992</v>
      </c>
      <c r="AH54" s="79">
        <f t="shared" si="3"/>
        <v>0.02</v>
      </c>
      <c r="AI54" s="79">
        <f t="shared" si="4"/>
        <v>2.6099999999999998E-2</v>
      </c>
      <c r="AJ54" s="79">
        <f>SUM(AI$12:AI54)</f>
        <v>0.97322000000000009</v>
      </c>
      <c r="AK54" s="79">
        <f t="shared" si="5"/>
        <v>0</v>
      </c>
      <c r="AL54" s="79">
        <f t="shared" si="6"/>
        <v>0</v>
      </c>
      <c r="AM54" s="79">
        <f>SUM(AL$12:AL54)</f>
        <v>0.14049</v>
      </c>
      <c r="AN54" s="79">
        <f t="shared" si="7"/>
        <v>0.02</v>
      </c>
      <c r="AO54" s="79">
        <f t="shared" si="8"/>
        <v>2.6099999999999998E-2</v>
      </c>
      <c r="AP54" s="79">
        <f>SUM(AO$12:AO54)</f>
        <v>1.11371</v>
      </c>
      <c r="AU54" s="26">
        <v>2070</v>
      </c>
      <c r="AV54" s="26">
        <v>42</v>
      </c>
      <c r="AW54" s="78">
        <v>1.3049999999999999</v>
      </c>
      <c r="AX54" s="78">
        <f t="shared" si="9"/>
        <v>1.3049999999999999</v>
      </c>
      <c r="AY54" s="79">
        <f t="shared" si="10"/>
        <v>0.25</v>
      </c>
      <c r="AZ54" s="79">
        <f t="shared" si="11"/>
        <v>0.32624999999999998</v>
      </c>
      <c r="BA54" s="79">
        <f>SUM(AZ$12:AZ54)</f>
        <v>13.91525</v>
      </c>
      <c r="BB54" s="79">
        <f t="shared" si="12"/>
        <v>3.78</v>
      </c>
      <c r="BC54" s="79">
        <f t="shared" si="13"/>
        <v>4.9328999999999992</v>
      </c>
      <c r="BD54" s="79">
        <f>SUM(BC$12:BC54)</f>
        <v>183.93857999999997</v>
      </c>
      <c r="BE54" s="79">
        <f t="shared" si="14"/>
        <v>0</v>
      </c>
      <c r="BF54" s="79">
        <f t="shared" si="15"/>
        <v>0</v>
      </c>
      <c r="BG54" s="79">
        <f>SUM(BF$12:BF54)</f>
        <v>2.82</v>
      </c>
      <c r="BH54" s="79">
        <f t="shared" si="16"/>
        <v>3.78</v>
      </c>
      <c r="BI54" s="79">
        <f t="shared" si="17"/>
        <v>4.9328999999999992</v>
      </c>
      <c r="BJ54" s="79">
        <f>SUM(BI$12:BI54)</f>
        <v>186.75857999999997</v>
      </c>
      <c r="BO54" s="26">
        <v>2070</v>
      </c>
      <c r="BP54" s="26">
        <v>42</v>
      </c>
      <c r="BQ54" s="78">
        <v>1.3049999999999999</v>
      </c>
      <c r="BR54" s="78">
        <f t="shared" si="18"/>
        <v>1.3049999999999999</v>
      </c>
      <c r="BS54" s="79">
        <f t="shared" si="19"/>
        <v>0.5</v>
      </c>
      <c r="BT54" s="79">
        <f t="shared" si="20"/>
        <v>0.65249999999999997</v>
      </c>
      <c r="BU54" s="79">
        <f>SUM(BT$12:BT54)</f>
        <v>24.330500000000001</v>
      </c>
      <c r="BV54" s="79">
        <f t="shared" si="21"/>
        <v>16.079999999999998</v>
      </c>
      <c r="BW54" s="79">
        <f t="shared" si="22"/>
        <v>20.984399999999997</v>
      </c>
      <c r="BX54" s="79">
        <f>SUM(BW$12:BW54)</f>
        <v>782.46887999999967</v>
      </c>
      <c r="BY54" s="79">
        <f t="shared" si="23"/>
        <v>0</v>
      </c>
      <c r="BZ54" s="79">
        <f t="shared" si="24"/>
        <v>0</v>
      </c>
      <c r="CA54" s="79">
        <f>SUM(BZ$12:BZ54)</f>
        <v>0</v>
      </c>
      <c r="CB54" s="79">
        <f t="shared" si="25"/>
        <v>16.079999999999998</v>
      </c>
      <c r="CC54" s="79">
        <f t="shared" si="26"/>
        <v>20.984399999999997</v>
      </c>
      <c r="CD54" s="79">
        <f>SUM(CC$12:CC54)</f>
        <v>782.46887999999967</v>
      </c>
    </row>
    <row r="55" spans="4:82" x14ac:dyDescent="0.35">
      <c r="G55" s="26" t="str" cm="1">
        <f t="array" ref="G55">"YR" &amp; (ROW(55:55) - ROW($12:$12)) &amp; " = " &amp; (2028 + (ROW(55:55) - ROW($12:$12)))</f>
        <v>YR43 = 2071</v>
      </c>
      <c r="H55" s="26" t="str" cm="1">
        <f t="array" ref="H55">"MY" &amp; (ROW(55:55) - ROW($12:$12)) &amp; " = " &amp; (ROW(55:55) - ROW($12:$12))</f>
        <v>MY43 = 43</v>
      </c>
      <c r="I55" s="26" t="str" cm="1">
        <f t="array" ref="I55">"CD" &amp; (ROW(55:55) - ROW($12:$12))</f>
        <v>CD43</v>
      </c>
      <c r="J55" s="26" t="str" cm="1">
        <f t="array" ref="J55">"C" &amp; (ROW(55:55) - ROW($12:$12)) &amp; " = CD" &amp; (ROW(55:55) - ROW($12:$12)) &amp; " / CD0" &amp; IF(ROW(55:55) - ROW($12:$12) = 0, " = 1", "")</f>
        <v>C43 = CD43 / CD0</v>
      </c>
      <c r="K55" s="26" t="str" cm="1">
        <f t="array" ref="K55">"IRM" &amp; (ROW(55:55) - ROW($12:$12)) &amp; " = if (YR" &amp; (ROW(55:55) - ROW($12:$12)) &amp; " &lt; EY) then (IRA0) else (IRP0)"</f>
        <v>IRM43 = if (YR43 &lt; EY) then (IRA0) else (IRP0)</v>
      </c>
      <c r="L55" s="26" t="str" cm="1">
        <f t="array" ref="L55">"IRI" &amp; (ROW(55:55) - ROW($12:$12)) &amp; " = IRM" &amp; (ROW(55:55) - ROW($12:$12)) &amp; " * C" &amp; (ROW(55:55) - ROW($12:$12))</f>
        <v>IRI43 = IRM43 * C43</v>
      </c>
      <c r="M55" s="26" t="str" cm="1">
        <f t="array" ref="M55" xml:space="preserve"> "IRC" &amp; (ROW(55:55) - ROW($12:$12)) &amp; " = ∑IRIx; x: {0, …, MY" &amp; (ROW(55:55) - ROW($12:$12)) &amp; "}"</f>
        <v>IRC43 = ∑IRIx; x: {0, …, MY43}</v>
      </c>
      <c r="N55" s="26" t="str" cm="1">
        <f t="array" ref="N55">"ERM" &amp; (ROW(55:55) - ROW($12:$12)) &amp; " = if (YR" &amp; (ROW(55:55) - ROW($12:$12)) &amp; " &lt; EY) then (ERA0) else (ERP0)"</f>
        <v>ERM43 = if (YR43 &lt; EY) then (ERA0) else (ERP0)</v>
      </c>
      <c r="O55" s="26" t="str" cm="1">
        <f t="array" ref="O55">"ERI" &amp; (ROW(55:55) - ROW($12:$12)) &amp; " = ERM" &amp; (ROW(55:55) - ROW($12:$12)) &amp; " * C" &amp; (ROW(55:55) - ROW($12:$12))</f>
        <v>ERI43 = ERM43 * C43</v>
      </c>
      <c r="P55" s="26" t="str" cm="1">
        <f t="array" ref="P55" xml:space="preserve"> "ERU" &amp; (ROW(55:55) - ROW($12:$12)) &amp; " = ∑ERIx; x: {0, …, MY" &amp; (ROW(55:55) - ROW($12:$12)) &amp; "}"</f>
        <v>ERU43 = ∑ERIx; x: {0, …, MY43}</v>
      </c>
      <c r="Q55" s="26" t="str" cm="1">
        <f t="array" ref="Q55">"PRM" &amp; (ROW(55:55) - ROW($12:$12)) &amp; " = if (YR" &amp; (ROW(55:55) - ROW($12:$12)) &amp; " &lt; EY) then (PRA0) else (PRP0)"</f>
        <v>PRM43 = if (YR43 &lt; EY) then (PRA0) else (PRP0)</v>
      </c>
      <c r="R55" s="26" t="str" cm="1">
        <f t="array" ref="R55">"PRI" &amp; (ROW(55:55) - ROW($12:$12)) &amp; " = PRM" &amp; (ROW(55:55) - ROW($12:$12)) &amp; " * C" &amp; (ROW(55:55) - ROW($12:$12))</f>
        <v>PRI43 = PRM43 * C43</v>
      </c>
      <c r="S55" s="26" t="str" cm="1">
        <f t="array" ref="S55" xml:space="preserve"> "PRU" &amp; (ROW(55:55) - ROW($12:$12)) &amp; " = ∑PRIx; x: {0, …, MY" &amp; (ROW(55:55) - ROW($12:$12)) &amp; "}"</f>
        <v>PRU43 = ∑PRIx; x: {0, …, MY43}</v>
      </c>
      <c r="T55" s="26" t="str" cm="1">
        <f t="array" ref="T55">"ORM" &amp; (ROW(55:55) - ROW($12:$12)) &amp; " = if (YR" &amp; (ROW(55:55) - ROW($12:$12)) &amp; " &lt; EY) then (ORA0) else (ORP0)"</f>
        <v>ORM43 = if (YR43 &lt; EY) then (ORA0) else (ORP0)</v>
      </c>
      <c r="U55" s="26" t="str" cm="1">
        <f t="array" ref="U55">"ORI" &amp; (ROW(55:55) - ROW($12:$12)) &amp; " = ORM" &amp; (ROW(55:55) - ROW($12:$12)) &amp; " * C" &amp; (ROW(55:55) - ROW($12:$12))</f>
        <v>ORI43 = ORM43 * C43</v>
      </c>
      <c r="V55" s="26" t="str" cm="1">
        <f t="array" ref="V55" xml:space="preserve"> "ORC" &amp; (ROW(55:55) - ROW($12:$12)) &amp; " = ∑ORIx; x: {0, …, MY" &amp; (ROW(55:55) - ROW($12:$12)) &amp; "}"</f>
        <v>ORC43 = ∑ORIx; x: {0, …, MY43}</v>
      </c>
      <c r="AA55" s="26">
        <v>2071</v>
      </c>
      <c r="AB55" s="26">
        <v>43</v>
      </c>
      <c r="AC55" s="78">
        <v>1.3149999999999999</v>
      </c>
      <c r="AD55" s="78">
        <f t="shared" si="0"/>
        <v>1.3149999999999999</v>
      </c>
      <c r="AE55" s="79">
        <f t="shared" si="1"/>
        <v>0.125</v>
      </c>
      <c r="AF55" s="79">
        <f t="shared" si="2"/>
        <v>0.16437499999999999</v>
      </c>
      <c r="AG55" s="79">
        <f>SUM(AF$12:AF55)</f>
        <v>8.0031249999999989</v>
      </c>
      <c r="AH55" s="79">
        <f t="shared" si="3"/>
        <v>0.02</v>
      </c>
      <c r="AI55" s="79">
        <f t="shared" si="4"/>
        <v>2.63E-2</v>
      </c>
      <c r="AJ55" s="79">
        <f>SUM(AI$12:AI55)</f>
        <v>0.99952000000000008</v>
      </c>
      <c r="AK55" s="79">
        <f t="shared" si="5"/>
        <v>0</v>
      </c>
      <c r="AL55" s="79">
        <f t="shared" si="6"/>
        <v>0</v>
      </c>
      <c r="AM55" s="79">
        <f>SUM(AL$12:AL55)</f>
        <v>0.14049</v>
      </c>
      <c r="AN55" s="79">
        <f t="shared" si="7"/>
        <v>0.02</v>
      </c>
      <c r="AO55" s="79">
        <f t="shared" si="8"/>
        <v>2.63E-2</v>
      </c>
      <c r="AP55" s="79">
        <f>SUM(AO$12:AO55)</f>
        <v>1.14001</v>
      </c>
      <c r="AU55" s="26">
        <v>2071</v>
      </c>
      <c r="AV55" s="26">
        <v>43</v>
      </c>
      <c r="AW55" s="78">
        <v>1.3149999999999999</v>
      </c>
      <c r="AX55" s="78">
        <f t="shared" si="9"/>
        <v>1.3149999999999999</v>
      </c>
      <c r="AY55" s="79">
        <f t="shared" si="10"/>
        <v>0.25</v>
      </c>
      <c r="AZ55" s="79">
        <f t="shared" si="11"/>
        <v>0.32874999999999999</v>
      </c>
      <c r="BA55" s="79">
        <f>SUM(AZ$12:AZ55)</f>
        <v>14.244</v>
      </c>
      <c r="BB55" s="79">
        <f t="shared" si="12"/>
        <v>3.78</v>
      </c>
      <c r="BC55" s="79">
        <f t="shared" si="13"/>
        <v>4.9706999999999999</v>
      </c>
      <c r="BD55" s="79">
        <f>SUM(BC$12:BC55)</f>
        <v>188.90927999999997</v>
      </c>
      <c r="BE55" s="79">
        <f t="shared" si="14"/>
        <v>0</v>
      </c>
      <c r="BF55" s="79">
        <f t="shared" si="15"/>
        <v>0</v>
      </c>
      <c r="BG55" s="79">
        <f>SUM(BF$12:BF55)</f>
        <v>2.82</v>
      </c>
      <c r="BH55" s="79">
        <f t="shared" si="16"/>
        <v>3.78</v>
      </c>
      <c r="BI55" s="79">
        <f t="shared" si="17"/>
        <v>4.9706999999999999</v>
      </c>
      <c r="BJ55" s="79">
        <f>SUM(BI$12:BI55)</f>
        <v>191.72927999999996</v>
      </c>
      <c r="BO55" s="26">
        <v>2071</v>
      </c>
      <c r="BP55" s="26">
        <v>43</v>
      </c>
      <c r="BQ55" s="78">
        <v>1.3149999999999999</v>
      </c>
      <c r="BR55" s="78">
        <f t="shared" si="18"/>
        <v>1.3149999999999999</v>
      </c>
      <c r="BS55" s="79">
        <f t="shared" si="19"/>
        <v>0.5</v>
      </c>
      <c r="BT55" s="79">
        <f t="shared" si="20"/>
        <v>0.65749999999999997</v>
      </c>
      <c r="BU55" s="79">
        <f>SUM(BT$12:BT55)</f>
        <v>24.988</v>
      </c>
      <c r="BV55" s="79">
        <f t="shared" si="21"/>
        <v>16.079999999999998</v>
      </c>
      <c r="BW55" s="79">
        <f t="shared" si="22"/>
        <v>21.145199999999996</v>
      </c>
      <c r="BX55" s="79">
        <f>SUM(BW$12:BW55)</f>
        <v>803.61407999999972</v>
      </c>
      <c r="BY55" s="79">
        <f t="shared" si="23"/>
        <v>0</v>
      </c>
      <c r="BZ55" s="79">
        <f t="shared" si="24"/>
        <v>0</v>
      </c>
      <c r="CA55" s="79">
        <f>SUM(BZ$12:BZ55)</f>
        <v>0</v>
      </c>
      <c r="CB55" s="79">
        <f t="shared" si="25"/>
        <v>16.079999999999998</v>
      </c>
      <c r="CC55" s="79">
        <f t="shared" si="26"/>
        <v>21.145199999999996</v>
      </c>
      <c r="CD55" s="79">
        <f>SUM(CC$12:CC55)</f>
        <v>803.61407999999972</v>
      </c>
    </row>
    <row r="56" spans="4:82" x14ac:dyDescent="0.35">
      <c r="G56" s="26" t="str" cm="1">
        <f t="array" ref="G56">"YR" &amp; (ROW(56:56) - ROW($12:$12)) &amp; " = " &amp; (2028 + (ROW(56:56) - ROW($12:$12)))</f>
        <v>YR44 = 2072</v>
      </c>
      <c r="H56" s="26" t="str" cm="1">
        <f t="array" ref="H56">"MY" &amp; (ROW(56:56) - ROW($12:$12)) &amp; " = " &amp; (ROW(56:56) - ROW($12:$12))</f>
        <v>MY44 = 44</v>
      </c>
      <c r="I56" s="26" t="str" cm="1">
        <f t="array" ref="I56">"CD" &amp; (ROW(56:56) - ROW($12:$12))</f>
        <v>CD44</v>
      </c>
      <c r="J56" s="26" t="str" cm="1">
        <f t="array" ref="J56">"C" &amp; (ROW(56:56) - ROW($12:$12)) &amp; " = CD" &amp; (ROW(56:56) - ROW($12:$12)) &amp; " / CD0" &amp; IF(ROW(56:56) - ROW($12:$12) = 0, " = 1", "")</f>
        <v>C44 = CD44 / CD0</v>
      </c>
      <c r="K56" s="26" t="str" cm="1">
        <f t="array" ref="K56">"IRM" &amp; (ROW(56:56) - ROW($12:$12)) &amp; " = if (YR" &amp; (ROW(56:56) - ROW($12:$12)) &amp; " &lt; EY) then (IRA0) else (IRP0)"</f>
        <v>IRM44 = if (YR44 &lt; EY) then (IRA0) else (IRP0)</v>
      </c>
      <c r="L56" s="26" t="str" cm="1">
        <f t="array" ref="L56">"IRI" &amp; (ROW(56:56) - ROW($12:$12)) &amp; " = IRM" &amp; (ROW(56:56) - ROW($12:$12)) &amp; " * C" &amp; (ROW(56:56) - ROW($12:$12))</f>
        <v>IRI44 = IRM44 * C44</v>
      </c>
      <c r="M56" s="26" t="str" cm="1">
        <f t="array" ref="M56" xml:space="preserve"> "IRC" &amp; (ROW(56:56) - ROW($12:$12)) &amp; " = ∑IRIx; x: {0, …, MY" &amp; (ROW(56:56) - ROW($12:$12)) &amp; "}"</f>
        <v>IRC44 = ∑IRIx; x: {0, …, MY44}</v>
      </c>
      <c r="N56" s="26" t="str" cm="1">
        <f t="array" ref="N56">"ERM" &amp; (ROW(56:56) - ROW($12:$12)) &amp; " = if (YR" &amp; (ROW(56:56) - ROW($12:$12)) &amp; " &lt; EY) then (ERA0) else (ERP0)"</f>
        <v>ERM44 = if (YR44 &lt; EY) then (ERA0) else (ERP0)</v>
      </c>
      <c r="O56" s="26" t="str" cm="1">
        <f t="array" ref="O56">"ERI" &amp; (ROW(56:56) - ROW($12:$12)) &amp; " = ERM" &amp; (ROW(56:56) - ROW($12:$12)) &amp; " * C" &amp; (ROW(56:56) - ROW($12:$12))</f>
        <v>ERI44 = ERM44 * C44</v>
      </c>
      <c r="P56" s="26" t="str" cm="1">
        <f t="array" ref="P56" xml:space="preserve"> "ERU" &amp; (ROW(56:56) - ROW($12:$12)) &amp; " = ∑ERIx; x: {0, …, MY" &amp; (ROW(56:56) - ROW($12:$12)) &amp; "}"</f>
        <v>ERU44 = ∑ERIx; x: {0, …, MY44}</v>
      </c>
      <c r="Q56" s="26" t="str" cm="1">
        <f t="array" ref="Q56">"PRM" &amp; (ROW(56:56) - ROW($12:$12)) &amp; " = if (YR" &amp; (ROW(56:56) - ROW($12:$12)) &amp; " &lt; EY) then (PRA0) else (PRP0)"</f>
        <v>PRM44 = if (YR44 &lt; EY) then (PRA0) else (PRP0)</v>
      </c>
      <c r="R56" s="26" t="str" cm="1">
        <f t="array" ref="R56">"PRI" &amp; (ROW(56:56) - ROW($12:$12)) &amp; " = PRM" &amp; (ROW(56:56) - ROW($12:$12)) &amp; " * C" &amp; (ROW(56:56) - ROW($12:$12))</f>
        <v>PRI44 = PRM44 * C44</v>
      </c>
      <c r="S56" s="26" t="str" cm="1">
        <f t="array" ref="S56" xml:space="preserve"> "PRU" &amp; (ROW(56:56) - ROW($12:$12)) &amp; " = ∑PRIx; x: {0, …, MY" &amp; (ROW(56:56) - ROW($12:$12)) &amp; "}"</f>
        <v>PRU44 = ∑PRIx; x: {0, …, MY44}</v>
      </c>
      <c r="T56" s="26" t="str" cm="1">
        <f t="array" ref="T56">"ORM" &amp; (ROW(56:56) - ROW($12:$12)) &amp; " = if (YR" &amp; (ROW(56:56) - ROW($12:$12)) &amp; " &lt; EY) then (ORA0) else (ORP0)"</f>
        <v>ORM44 = if (YR44 &lt; EY) then (ORA0) else (ORP0)</v>
      </c>
      <c r="U56" s="26" t="str" cm="1">
        <f t="array" ref="U56">"ORI" &amp; (ROW(56:56) - ROW($12:$12)) &amp; " = ORM" &amp; (ROW(56:56) - ROW($12:$12)) &amp; " * C" &amp; (ROW(56:56) - ROW($12:$12))</f>
        <v>ORI44 = ORM44 * C44</v>
      </c>
      <c r="V56" s="26" t="str" cm="1">
        <f t="array" ref="V56" xml:space="preserve"> "ORC" &amp; (ROW(56:56) - ROW($12:$12)) &amp; " = ∑ORIx; x: {0, …, MY" &amp; (ROW(56:56) - ROW($12:$12)) &amp; "}"</f>
        <v>ORC44 = ∑ORIx; x: {0, …, MY44}</v>
      </c>
      <c r="AA56" s="26">
        <v>2072</v>
      </c>
      <c r="AB56" s="26">
        <v>44</v>
      </c>
      <c r="AC56" s="78">
        <v>1.3260000000000001</v>
      </c>
      <c r="AD56" s="78">
        <f t="shared" si="0"/>
        <v>1.3260000000000001</v>
      </c>
      <c r="AE56" s="79">
        <f t="shared" si="1"/>
        <v>0.125</v>
      </c>
      <c r="AF56" s="79">
        <f t="shared" si="2"/>
        <v>0.16575000000000001</v>
      </c>
      <c r="AG56" s="79">
        <f>SUM(AF$12:AF56)</f>
        <v>8.1688749999999981</v>
      </c>
      <c r="AH56" s="79">
        <f t="shared" si="3"/>
        <v>0.02</v>
      </c>
      <c r="AI56" s="79">
        <f t="shared" si="4"/>
        <v>2.6520000000000002E-2</v>
      </c>
      <c r="AJ56" s="79">
        <f>SUM(AI$12:AI56)</f>
        <v>1.0260400000000001</v>
      </c>
      <c r="AK56" s="79">
        <f t="shared" si="5"/>
        <v>0</v>
      </c>
      <c r="AL56" s="79">
        <f t="shared" si="6"/>
        <v>0</v>
      </c>
      <c r="AM56" s="79">
        <f>SUM(AL$12:AL56)</f>
        <v>0.14049</v>
      </c>
      <c r="AN56" s="79">
        <f t="shared" si="7"/>
        <v>0.02</v>
      </c>
      <c r="AO56" s="79">
        <f t="shared" si="8"/>
        <v>2.6520000000000002E-2</v>
      </c>
      <c r="AP56" s="79">
        <f>SUM(AO$12:AO56)</f>
        <v>1.1665300000000001</v>
      </c>
      <c r="AU56" s="26">
        <v>2072</v>
      </c>
      <c r="AV56" s="26">
        <v>44</v>
      </c>
      <c r="AW56" s="78">
        <v>1.3260000000000001</v>
      </c>
      <c r="AX56" s="78">
        <f t="shared" si="9"/>
        <v>1.3260000000000001</v>
      </c>
      <c r="AY56" s="79">
        <f t="shared" si="10"/>
        <v>0.25</v>
      </c>
      <c r="AZ56" s="79">
        <f t="shared" si="11"/>
        <v>0.33150000000000002</v>
      </c>
      <c r="BA56" s="79">
        <f>SUM(AZ$12:AZ56)</f>
        <v>14.5755</v>
      </c>
      <c r="BB56" s="79">
        <f t="shared" si="12"/>
        <v>3.78</v>
      </c>
      <c r="BC56" s="79">
        <f t="shared" si="13"/>
        <v>5.0122799999999996</v>
      </c>
      <c r="BD56" s="79">
        <f>SUM(BC$12:BC56)</f>
        <v>193.92155999999997</v>
      </c>
      <c r="BE56" s="79">
        <f t="shared" si="14"/>
        <v>0</v>
      </c>
      <c r="BF56" s="79">
        <f t="shared" si="15"/>
        <v>0</v>
      </c>
      <c r="BG56" s="79">
        <f>SUM(BF$12:BF56)</f>
        <v>2.82</v>
      </c>
      <c r="BH56" s="79">
        <f t="shared" si="16"/>
        <v>3.78</v>
      </c>
      <c r="BI56" s="79">
        <f t="shared" si="17"/>
        <v>5.0122799999999996</v>
      </c>
      <c r="BJ56" s="79">
        <f>SUM(BI$12:BI56)</f>
        <v>196.74155999999996</v>
      </c>
      <c r="BO56" s="26">
        <v>2072</v>
      </c>
      <c r="BP56" s="26">
        <v>44</v>
      </c>
      <c r="BQ56" s="78">
        <v>1.3260000000000001</v>
      </c>
      <c r="BR56" s="78">
        <f t="shared" si="18"/>
        <v>1.3260000000000001</v>
      </c>
      <c r="BS56" s="79">
        <f t="shared" si="19"/>
        <v>0.5</v>
      </c>
      <c r="BT56" s="79">
        <f t="shared" si="20"/>
        <v>0.66300000000000003</v>
      </c>
      <c r="BU56" s="79">
        <f>SUM(BT$12:BT56)</f>
        <v>25.651</v>
      </c>
      <c r="BV56" s="79">
        <f t="shared" si="21"/>
        <v>16.079999999999998</v>
      </c>
      <c r="BW56" s="79">
        <f t="shared" si="22"/>
        <v>21.32208</v>
      </c>
      <c r="BX56" s="79">
        <f>SUM(BW$12:BW56)</f>
        <v>824.93615999999975</v>
      </c>
      <c r="BY56" s="79">
        <f t="shared" si="23"/>
        <v>0</v>
      </c>
      <c r="BZ56" s="79">
        <f t="shared" si="24"/>
        <v>0</v>
      </c>
      <c r="CA56" s="79">
        <f>SUM(BZ$12:BZ56)</f>
        <v>0</v>
      </c>
      <c r="CB56" s="79">
        <f t="shared" si="25"/>
        <v>16.079999999999998</v>
      </c>
      <c r="CC56" s="79">
        <f t="shared" si="26"/>
        <v>21.32208</v>
      </c>
      <c r="CD56" s="79">
        <f>SUM(CC$12:CC56)</f>
        <v>824.93615999999975</v>
      </c>
    </row>
    <row r="57" spans="4:82" x14ac:dyDescent="0.35">
      <c r="G57" s="26" t="str" cm="1">
        <f t="array" ref="G57">"YR" &amp; (ROW(57:57) - ROW($12:$12)) &amp; " = " &amp; (2028 + (ROW(57:57) - ROW($12:$12)))</f>
        <v>YR45 = 2073</v>
      </c>
      <c r="H57" s="26" t="str" cm="1">
        <f t="array" ref="H57">"MY" &amp; (ROW(57:57) - ROW($12:$12)) &amp; " = " &amp; (ROW(57:57) - ROW($12:$12))</f>
        <v>MY45 = 45</v>
      </c>
      <c r="I57" s="26" t="str" cm="1">
        <f t="array" ref="I57">"CD" &amp; (ROW(57:57) - ROW($12:$12))</f>
        <v>CD45</v>
      </c>
      <c r="J57" s="26" t="str" cm="1">
        <f t="array" ref="J57">"C" &amp; (ROW(57:57) - ROW($12:$12)) &amp; " = CD" &amp; (ROW(57:57) - ROW($12:$12)) &amp; " / CD0" &amp; IF(ROW(57:57) - ROW($12:$12) = 0, " = 1", "")</f>
        <v>C45 = CD45 / CD0</v>
      </c>
      <c r="K57" s="26" t="str" cm="1">
        <f t="array" ref="K57">"IRM" &amp; (ROW(57:57) - ROW($12:$12)) &amp; " = if (YR" &amp; (ROW(57:57) - ROW($12:$12)) &amp; " &lt; EY) then (IRA0) else (IRP0)"</f>
        <v>IRM45 = if (YR45 &lt; EY) then (IRA0) else (IRP0)</v>
      </c>
      <c r="L57" s="26" t="str" cm="1">
        <f t="array" ref="L57">"IRI" &amp; (ROW(57:57) - ROW($12:$12)) &amp; " = IRM" &amp; (ROW(57:57) - ROW($12:$12)) &amp; " * C" &amp; (ROW(57:57) - ROW($12:$12))</f>
        <v>IRI45 = IRM45 * C45</v>
      </c>
      <c r="M57" s="26" t="str" cm="1">
        <f t="array" ref="M57" xml:space="preserve"> "IRC" &amp; (ROW(57:57) - ROW($12:$12)) &amp; " = ∑IRIx; x: {0, …, MY" &amp; (ROW(57:57) - ROW($12:$12)) &amp; "}"</f>
        <v>IRC45 = ∑IRIx; x: {0, …, MY45}</v>
      </c>
      <c r="N57" s="26" t="str" cm="1">
        <f t="array" ref="N57">"ERM" &amp; (ROW(57:57) - ROW($12:$12)) &amp; " = if (YR" &amp; (ROW(57:57) - ROW($12:$12)) &amp; " &lt; EY) then (ERA0) else (ERP0)"</f>
        <v>ERM45 = if (YR45 &lt; EY) then (ERA0) else (ERP0)</v>
      </c>
      <c r="O57" s="26" t="str" cm="1">
        <f t="array" ref="O57">"ERI" &amp; (ROW(57:57) - ROW($12:$12)) &amp; " = ERM" &amp; (ROW(57:57) - ROW($12:$12)) &amp; " * C" &amp; (ROW(57:57) - ROW($12:$12))</f>
        <v>ERI45 = ERM45 * C45</v>
      </c>
      <c r="P57" s="26" t="str" cm="1">
        <f t="array" ref="P57" xml:space="preserve"> "ERU" &amp; (ROW(57:57) - ROW($12:$12)) &amp; " = ∑ERIx; x: {0, …, MY" &amp; (ROW(57:57) - ROW($12:$12)) &amp; "}"</f>
        <v>ERU45 = ∑ERIx; x: {0, …, MY45}</v>
      </c>
      <c r="Q57" s="26" t="str" cm="1">
        <f t="array" ref="Q57">"PRM" &amp; (ROW(57:57) - ROW($12:$12)) &amp; " = if (YR" &amp; (ROW(57:57) - ROW($12:$12)) &amp; " &lt; EY) then (PRA0) else (PRP0)"</f>
        <v>PRM45 = if (YR45 &lt; EY) then (PRA0) else (PRP0)</v>
      </c>
      <c r="R57" s="26" t="str" cm="1">
        <f t="array" ref="R57">"PRI" &amp; (ROW(57:57) - ROW($12:$12)) &amp; " = PRM" &amp; (ROW(57:57) - ROW($12:$12)) &amp; " * C" &amp; (ROW(57:57) - ROW($12:$12))</f>
        <v>PRI45 = PRM45 * C45</v>
      </c>
      <c r="S57" s="26" t="str" cm="1">
        <f t="array" ref="S57" xml:space="preserve"> "PRU" &amp; (ROW(57:57) - ROW($12:$12)) &amp; " = ∑PRIx; x: {0, …, MY" &amp; (ROW(57:57) - ROW($12:$12)) &amp; "}"</f>
        <v>PRU45 = ∑PRIx; x: {0, …, MY45}</v>
      </c>
      <c r="T57" s="26" t="str" cm="1">
        <f t="array" ref="T57">"ORM" &amp; (ROW(57:57) - ROW($12:$12)) &amp; " = if (YR" &amp; (ROW(57:57) - ROW($12:$12)) &amp; " &lt; EY) then (ORA0) else (ORP0)"</f>
        <v>ORM45 = if (YR45 &lt; EY) then (ORA0) else (ORP0)</v>
      </c>
      <c r="U57" s="26" t="str" cm="1">
        <f t="array" ref="U57">"ORI" &amp; (ROW(57:57) - ROW($12:$12)) &amp; " = ORM" &amp; (ROW(57:57) - ROW($12:$12)) &amp; " * C" &amp; (ROW(57:57) - ROW($12:$12))</f>
        <v>ORI45 = ORM45 * C45</v>
      </c>
      <c r="V57" s="26" t="str" cm="1">
        <f t="array" ref="V57" xml:space="preserve"> "ORC" &amp; (ROW(57:57) - ROW($12:$12)) &amp; " = ∑ORIx; x: {0, …, MY" &amp; (ROW(57:57) - ROW($12:$12)) &amp; "}"</f>
        <v>ORC45 = ∑ORIx; x: {0, …, MY45}</v>
      </c>
      <c r="AA57" s="26">
        <v>2073</v>
      </c>
      <c r="AB57" s="26">
        <v>45</v>
      </c>
      <c r="AC57" s="78">
        <v>1.3360000000000001</v>
      </c>
      <c r="AD57" s="78">
        <f t="shared" si="0"/>
        <v>1.3360000000000001</v>
      </c>
      <c r="AE57" s="79">
        <f t="shared" si="1"/>
        <v>0.125</v>
      </c>
      <c r="AF57" s="79">
        <f t="shared" si="2"/>
        <v>0.16700000000000001</v>
      </c>
      <c r="AG57" s="79">
        <f>SUM(AF$12:AF57)</f>
        <v>8.3358749999999979</v>
      </c>
      <c r="AH57" s="79">
        <f t="shared" si="3"/>
        <v>0.02</v>
      </c>
      <c r="AI57" s="79">
        <f t="shared" si="4"/>
        <v>2.6720000000000001E-2</v>
      </c>
      <c r="AJ57" s="79">
        <f>SUM(AI$12:AI57)</f>
        <v>1.0527600000000001</v>
      </c>
      <c r="AK57" s="79">
        <f t="shared" si="5"/>
        <v>0</v>
      </c>
      <c r="AL57" s="79">
        <f t="shared" si="6"/>
        <v>0</v>
      </c>
      <c r="AM57" s="79">
        <f>SUM(AL$12:AL57)</f>
        <v>0.14049</v>
      </c>
      <c r="AN57" s="79">
        <f t="shared" si="7"/>
        <v>0.02</v>
      </c>
      <c r="AO57" s="79">
        <f t="shared" si="8"/>
        <v>2.6720000000000001E-2</v>
      </c>
      <c r="AP57" s="79">
        <f>SUM(AO$12:AO57)</f>
        <v>1.1932500000000001</v>
      </c>
      <c r="AU57" s="26">
        <v>2073</v>
      </c>
      <c r="AV57" s="26">
        <v>45</v>
      </c>
      <c r="AW57" s="78">
        <v>1.3360000000000001</v>
      </c>
      <c r="AX57" s="78">
        <f t="shared" si="9"/>
        <v>1.3360000000000001</v>
      </c>
      <c r="AY57" s="79">
        <f t="shared" si="10"/>
        <v>0.25</v>
      </c>
      <c r="AZ57" s="79">
        <f t="shared" si="11"/>
        <v>0.33400000000000002</v>
      </c>
      <c r="BA57" s="79">
        <f>SUM(AZ$12:AZ57)</f>
        <v>14.9095</v>
      </c>
      <c r="BB57" s="79">
        <f t="shared" si="12"/>
        <v>3.78</v>
      </c>
      <c r="BC57" s="79">
        <f t="shared" si="13"/>
        <v>5.0500800000000003</v>
      </c>
      <c r="BD57" s="79">
        <f>SUM(BC$12:BC57)</f>
        <v>198.97163999999998</v>
      </c>
      <c r="BE57" s="79">
        <f t="shared" si="14"/>
        <v>0</v>
      </c>
      <c r="BF57" s="79">
        <f t="shared" si="15"/>
        <v>0</v>
      </c>
      <c r="BG57" s="79">
        <f>SUM(BF$12:BF57)</f>
        <v>2.82</v>
      </c>
      <c r="BH57" s="79">
        <f t="shared" si="16"/>
        <v>3.78</v>
      </c>
      <c r="BI57" s="79">
        <f t="shared" si="17"/>
        <v>5.0500800000000003</v>
      </c>
      <c r="BJ57" s="79">
        <f>SUM(BI$12:BI57)</f>
        <v>201.79163999999997</v>
      </c>
      <c r="BO57" s="26">
        <v>2073</v>
      </c>
      <c r="BP57" s="26">
        <v>45</v>
      </c>
      <c r="BQ57" s="78">
        <v>1.3360000000000001</v>
      </c>
      <c r="BR57" s="78">
        <f t="shared" si="18"/>
        <v>1.3360000000000001</v>
      </c>
      <c r="BS57" s="79">
        <f t="shared" si="19"/>
        <v>0.5</v>
      </c>
      <c r="BT57" s="79">
        <f t="shared" si="20"/>
        <v>0.66800000000000004</v>
      </c>
      <c r="BU57" s="79">
        <f>SUM(BT$12:BT57)</f>
        <v>26.318999999999999</v>
      </c>
      <c r="BV57" s="79">
        <f t="shared" si="21"/>
        <v>16.079999999999998</v>
      </c>
      <c r="BW57" s="79">
        <f t="shared" si="22"/>
        <v>21.482879999999998</v>
      </c>
      <c r="BX57" s="79">
        <f>SUM(BW$12:BW57)</f>
        <v>846.41903999999977</v>
      </c>
      <c r="BY57" s="79">
        <f t="shared" si="23"/>
        <v>0</v>
      </c>
      <c r="BZ57" s="79">
        <f t="shared" si="24"/>
        <v>0</v>
      </c>
      <c r="CA57" s="79">
        <f>SUM(BZ$12:BZ57)</f>
        <v>0</v>
      </c>
      <c r="CB57" s="79">
        <f t="shared" si="25"/>
        <v>16.079999999999998</v>
      </c>
      <c r="CC57" s="79">
        <f t="shared" si="26"/>
        <v>21.482879999999998</v>
      </c>
      <c r="CD57" s="79">
        <f>SUM(CC$12:CC57)</f>
        <v>846.41903999999977</v>
      </c>
    </row>
    <row r="58" spans="4:82" x14ac:dyDescent="0.35">
      <c r="G58" s="26" t="str" cm="1">
        <f t="array" ref="G58">"YR" &amp; (ROW(58:58) - ROW($12:$12)) &amp; " = " &amp; (2028 + (ROW(58:58) - ROW($12:$12)))</f>
        <v>YR46 = 2074</v>
      </c>
      <c r="H58" s="26" t="str" cm="1">
        <f t="array" ref="H58">"MY" &amp; (ROW(58:58) - ROW($12:$12)) &amp; " = " &amp; (ROW(58:58) - ROW($12:$12))</f>
        <v>MY46 = 46</v>
      </c>
      <c r="I58" s="26" t="str" cm="1">
        <f t="array" ref="I58">"CD" &amp; (ROW(58:58) - ROW($12:$12))</f>
        <v>CD46</v>
      </c>
      <c r="J58" s="26" t="str" cm="1">
        <f t="array" ref="J58">"C" &amp; (ROW(58:58) - ROW($12:$12)) &amp; " = CD" &amp; (ROW(58:58) - ROW($12:$12)) &amp; " / CD0" &amp; IF(ROW(58:58) - ROW($12:$12) = 0, " = 1", "")</f>
        <v>C46 = CD46 / CD0</v>
      </c>
      <c r="K58" s="26" t="str" cm="1">
        <f t="array" ref="K58">"IRM" &amp; (ROW(58:58) - ROW($12:$12)) &amp; " = if (YR" &amp; (ROW(58:58) - ROW($12:$12)) &amp; " &lt; EY) then (IRA0) else (IRP0)"</f>
        <v>IRM46 = if (YR46 &lt; EY) then (IRA0) else (IRP0)</v>
      </c>
      <c r="L58" s="26" t="str" cm="1">
        <f t="array" ref="L58">"IRI" &amp; (ROW(58:58) - ROW($12:$12)) &amp; " = IRM" &amp; (ROW(58:58) - ROW($12:$12)) &amp; " * C" &amp; (ROW(58:58) - ROW($12:$12))</f>
        <v>IRI46 = IRM46 * C46</v>
      </c>
      <c r="M58" s="26" t="str" cm="1">
        <f t="array" ref="M58" xml:space="preserve"> "IRC" &amp; (ROW(58:58) - ROW($12:$12)) &amp; " = ∑IRIx; x: {0, …, MY" &amp; (ROW(58:58) - ROW($12:$12)) &amp; "}"</f>
        <v>IRC46 = ∑IRIx; x: {0, …, MY46}</v>
      </c>
      <c r="N58" s="26" t="str" cm="1">
        <f t="array" ref="N58">"ERM" &amp; (ROW(58:58) - ROW($12:$12)) &amp; " = if (YR" &amp; (ROW(58:58) - ROW($12:$12)) &amp; " &lt; EY) then (ERA0) else (ERP0)"</f>
        <v>ERM46 = if (YR46 &lt; EY) then (ERA0) else (ERP0)</v>
      </c>
      <c r="O58" s="26" t="str" cm="1">
        <f t="array" ref="O58">"ERI" &amp; (ROW(58:58) - ROW($12:$12)) &amp; " = ERM" &amp; (ROW(58:58) - ROW($12:$12)) &amp; " * C" &amp; (ROW(58:58) - ROW($12:$12))</f>
        <v>ERI46 = ERM46 * C46</v>
      </c>
      <c r="P58" s="26" t="str" cm="1">
        <f t="array" ref="P58" xml:space="preserve"> "ERU" &amp; (ROW(58:58) - ROW($12:$12)) &amp; " = ∑ERIx; x: {0, …, MY" &amp; (ROW(58:58) - ROW($12:$12)) &amp; "}"</f>
        <v>ERU46 = ∑ERIx; x: {0, …, MY46}</v>
      </c>
      <c r="Q58" s="26" t="str" cm="1">
        <f t="array" ref="Q58">"PRM" &amp; (ROW(58:58) - ROW($12:$12)) &amp; " = if (YR" &amp; (ROW(58:58) - ROW($12:$12)) &amp; " &lt; EY) then (PRA0) else (PRP0)"</f>
        <v>PRM46 = if (YR46 &lt; EY) then (PRA0) else (PRP0)</v>
      </c>
      <c r="R58" s="26" t="str" cm="1">
        <f t="array" ref="R58">"PRI" &amp; (ROW(58:58) - ROW($12:$12)) &amp; " = PRM" &amp; (ROW(58:58) - ROW($12:$12)) &amp; " * C" &amp; (ROW(58:58) - ROW($12:$12))</f>
        <v>PRI46 = PRM46 * C46</v>
      </c>
      <c r="S58" s="26" t="str" cm="1">
        <f t="array" ref="S58" xml:space="preserve"> "PRU" &amp; (ROW(58:58) - ROW($12:$12)) &amp; " = ∑PRIx; x: {0, …, MY" &amp; (ROW(58:58) - ROW($12:$12)) &amp; "}"</f>
        <v>PRU46 = ∑PRIx; x: {0, …, MY46}</v>
      </c>
      <c r="T58" s="26" t="str" cm="1">
        <f t="array" ref="T58">"ORM" &amp; (ROW(58:58) - ROW($12:$12)) &amp; " = if (YR" &amp; (ROW(58:58) - ROW($12:$12)) &amp; " &lt; EY) then (ORA0) else (ORP0)"</f>
        <v>ORM46 = if (YR46 &lt; EY) then (ORA0) else (ORP0)</v>
      </c>
      <c r="U58" s="26" t="str" cm="1">
        <f t="array" ref="U58">"ORI" &amp; (ROW(58:58) - ROW($12:$12)) &amp; " = ORM" &amp; (ROW(58:58) - ROW($12:$12)) &amp; " * C" &amp; (ROW(58:58) - ROW($12:$12))</f>
        <v>ORI46 = ORM46 * C46</v>
      </c>
      <c r="V58" s="26" t="str" cm="1">
        <f t="array" ref="V58" xml:space="preserve"> "ORC" &amp; (ROW(58:58) - ROW($12:$12)) &amp; " = ∑ORIx; x: {0, …, MY" &amp; (ROW(58:58) - ROW($12:$12)) &amp; "}"</f>
        <v>ORC46 = ∑ORIx; x: {0, …, MY46}</v>
      </c>
      <c r="AA58" s="26">
        <v>2074</v>
      </c>
      <c r="AB58" s="26">
        <v>46</v>
      </c>
      <c r="AC58" s="78">
        <v>1.3460000000000001</v>
      </c>
      <c r="AD58" s="78">
        <f t="shared" si="0"/>
        <v>1.3460000000000001</v>
      </c>
      <c r="AE58" s="79">
        <f t="shared" si="1"/>
        <v>0.125</v>
      </c>
      <c r="AF58" s="79">
        <f t="shared" si="2"/>
        <v>0.16825000000000001</v>
      </c>
      <c r="AG58" s="79">
        <f>SUM(AF$12:AF58)</f>
        <v>8.5041249999999984</v>
      </c>
      <c r="AH58" s="79">
        <f t="shared" si="3"/>
        <v>0.02</v>
      </c>
      <c r="AI58" s="79">
        <f t="shared" si="4"/>
        <v>2.6920000000000003E-2</v>
      </c>
      <c r="AJ58" s="79">
        <f>SUM(AI$12:AI58)</f>
        <v>1.0796800000000002</v>
      </c>
      <c r="AK58" s="79">
        <f t="shared" si="5"/>
        <v>0</v>
      </c>
      <c r="AL58" s="79">
        <f t="shared" si="6"/>
        <v>0</v>
      </c>
      <c r="AM58" s="79">
        <f>SUM(AL$12:AL58)</f>
        <v>0.14049</v>
      </c>
      <c r="AN58" s="79">
        <f t="shared" si="7"/>
        <v>0.02</v>
      </c>
      <c r="AO58" s="79">
        <f t="shared" si="8"/>
        <v>2.6920000000000003E-2</v>
      </c>
      <c r="AP58" s="79">
        <f>SUM(AO$12:AO58)</f>
        <v>1.2201700000000002</v>
      </c>
      <c r="AU58" s="26">
        <v>2074</v>
      </c>
      <c r="AV58" s="26">
        <v>46</v>
      </c>
      <c r="AW58" s="78">
        <v>1.3460000000000001</v>
      </c>
      <c r="AX58" s="78">
        <f t="shared" si="9"/>
        <v>1.3460000000000001</v>
      </c>
      <c r="AY58" s="79">
        <f t="shared" si="10"/>
        <v>0.25</v>
      </c>
      <c r="AZ58" s="79">
        <f t="shared" si="11"/>
        <v>0.33650000000000002</v>
      </c>
      <c r="BA58" s="79">
        <f>SUM(AZ$12:AZ58)</f>
        <v>15.245999999999999</v>
      </c>
      <c r="BB58" s="79">
        <f t="shared" si="12"/>
        <v>3.78</v>
      </c>
      <c r="BC58" s="79">
        <f t="shared" si="13"/>
        <v>5.0878800000000002</v>
      </c>
      <c r="BD58" s="79">
        <f>SUM(BC$12:BC58)</f>
        <v>204.05951999999999</v>
      </c>
      <c r="BE58" s="79">
        <f t="shared" si="14"/>
        <v>0</v>
      </c>
      <c r="BF58" s="79">
        <f t="shared" si="15"/>
        <v>0</v>
      </c>
      <c r="BG58" s="79">
        <f>SUM(BF$12:BF58)</f>
        <v>2.82</v>
      </c>
      <c r="BH58" s="79">
        <f t="shared" si="16"/>
        <v>3.78</v>
      </c>
      <c r="BI58" s="79">
        <f t="shared" si="17"/>
        <v>5.0878800000000002</v>
      </c>
      <c r="BJ58" s="79">
        <f>SUM(BI$12:BI58)</f>
        <v>206.87951999999999</v>
      </c>
      <c r="BO58" s="26">
        <v>2074</v>
      </c>
      <c r="BP58" s="26">
        <v>46</v>
      </c>
      <c r="BQ58" s="78">
        <v>1.3460000000000001</v>
      </c>
      <c r="BR58" s="78">
        <f t="shared" si="18"/>
        <v>1.3460000000000001</v>
      </c>
      <c r="BS58" s="79">
        <f t="shared" si="19"/>
        <v>0.5</v>
      </c>
      <c r="BT58" s="79">
        <f t="shared" si="20"/>
        <v>0.67300000000000004</v>
      </c>
      <c r="BU58" s="79">
        <f>SUM(BT$12:BT58)</f>
        <v>26.991999999999997</v>
      </c>
      <c r="BV58" s="79">
        <f t="shared" si="21"/>
        <v>16.079999999999998</v>
      </c>
      <c r="BW58" s="79">
        <f t="shared" si="22"/>
        <v>21.64368</v>
      </c>
      <c r="BX58" s="79">
        <f>SUM(BW$12:BW58)</f>
        <v>868.06271999999979</v>
      </c>
      <c r="BY58" s="79">
        <f t="shared" si="23"/>
        <v>0</v>
      </c>
      <c r="BZ58" s="79">
        <f t="shared" si="24"/>
        <v>0</v>
      </c>
      <c r="CA58" s="79">
        <f>SUM(BZ$12:BZ58)</f>
        <v>0</v>
      </c>
      <c r="CB58" s="79">
        <f t="shared" si="25"/>
        <v>16.079999999999998</v>
      </c>
      <c r="CC58" s="79">
        <f t="shared" si="26"/>
        <v>21.64368</v>
      </c>
      <c r="CD58" s="79">
        <f>SUM(CC$12:CC58)</f>
        <v>868.06271999999979</v>
      </c>
    </row>
    <row r="59" spans="4:82" x14ac:dyDescent="0.35">
      <c r="G59" s="26" t="str" cm="1">
        <f t="array" ref="G59">"YR" &amp; (ROW(59:59) - ROW($12:$12)) &amp; " = " &amp; (2028 + (ROW(59:59) - ROW($12:$12)))</f>
        <v>YR47 = 2075</v>
      </c>
      <c r="H59" s="26" t="str" cm="1">
        <f t="array" ref="H59">"MY" &amp; (ROW(59:59) - ROW($12:$12)) &amp; " = " &amp; (ROW(59:59) - ROW($12:$12))</f>
        <v>MY47 = 47</v>
      </c>
      <c r="I59" s="26" t="str" cm="1">
        <f t="array" ref="I59">"CD" &amp; (ROW(59:59) - ROW($12:$12))</f>
        <v>CD47</v>
      </c>
      <c r="J59" s="26" t="str" cm="1">
        <f t="array" ref="J59">"C" &amp; (ROW(59:59) - ROW($12:$12)) &amp; " = CD" &amp; (ROW(59:59) - ROW($12:$12)) &amp; " / CD0" &amp; IF(ROW(59:59) - ROW($12:$12) = 0, " = 1", "")</f>
        <v>C47 = CD47 / CD0</v>
      </c>
      <c r="K59" s="26" t="str" cm="1">
        <f t="array" ref="K59">"IRM" &amp; (ROW(59:59) - ROW($12:$12)) &amp; " = if (YR" &amp; (ROW(59:59) - ROW($12:$12)) &amp; " &lt; EY) then (IRA0) else (IRP0)"</f>
        <v>IRM47 = if (YR47 &lt; EY) then (IRA0) else (IRP0)</v>
      </c>
      <c r="L59" s="26" t="str" cm="1">
        <f t="array" ref="L59">"IRI" &amp; (ROW(59:59) - ROW($12:$12)) &amp; " = IRM" &amp; (ROW(59:59) - ROW($12:$12)) &amp; " * C" &amp; (ROW(59:59) - ROW($12:$12))</f>
        <v>IRI47 = IRM47 * C47</v>
      </c>
      <c r="M59" s="26" t="str" cm="1">
        <f t="array" ref="M59" xml:space="preserve"> "IRC" &amp; (ROW(59:59) - ROW($12:$12)) &amp; " = ∑IRIx; x: {0, …, MY" &amp; (ROW(59:59) - ROW($12:$12)) &amp; "}"</f>
        <v>IRC47 = ∑IRIx; x: {0, …, MY47}</v>
      </c>
      <c r="N59" s="26" t="str" cm="1">
        <f t="array" ref="N59">"ERM" &amp; (ROW(59:59) - ROW($12:$12)) &amp; " = if (YR" &amp; (ROW(59:59) - ROW($12:$12)) &amp; " &lt; EY) then (ERA0) else (ERP0)"</f>
        <v>ERM47 = if (YR47 &lt; EY) then (ERA0) else (ERP0)</v>
      </c>
      <c r="O59" s="26" t="str" cm="1">
        <f t="array" ref="O59">"ERI" &amp; (ROW(59:59) - ROW($12:$12)) &amp; " = ERM" &amp; (ROW(59:59) - ROW($12:$12)) &amp; " * C" &amp; (ROW(59:59) - ROW($12:$12))</f>
        <v>ERI47 = ERM47 * C47</v>
      </c>
      <c r="P59" s="26" t="str" cm="1">
        <f t="array" ref="P59" xml:space="preserve"> "ERU" &amp; (ROW(59:59) - ROW($12:$12)) &amp; " = ∑ERIx; x: {0, …, MY" &amp; (ROW(59:59) - ROW($12:$12)) &amp; "}"</f>
        <v>ERU47 = ∑ERIx; x: {0, …, MY47}</v>
      </c>
      <c r="Q59" s="26" t="str" cm="1">
        <f t="array" ref="Q59">"PRM" &amp; (ROW(59:59) - ROW($12:$12)) &amp; " = if (YR" &amp; (ROW(59:59) - ROW($12:$12)) &amp; " &lt; EY) then (PRA0) else (PRP0)"</f>
        <v>PRM47 = if (YR47 &lt; EY) then (PRA0) else (PRP0)</v>
      </c>
      <c r="R59" s="26" t="str" cm="1">
        <f t="array" ref="R59">"PRI" &amp; (ROW(59:59) - ROW($12:$12)) &amp; " = PRM" &amp; (ROW(59:59) - ROW($12:$12)) &amp; " * C" &amp; (ROW(59:59) - ROW($12:$12))</f>
        <v>PRI47 = PRM47 * C47</v>
      </c>
      <c r="S59" s="26" t="str" cm="1">
        <f t="array" ref="S59" xml:space="preserve"> "PRU" &amp; (ROW(59:59) - ROW($12:$12)) &amp; " = ∑PRIx; x: {0, …, MY" &amp; (ROW(59:59) - ROW($12:$12)) &amp; "}"</f>
        <v>PRU47 = ∑PRIx; x: {0, …, MY47}</v>
      </c>
      <c r="T59" s="26" t="str" cm="1">
        <f t="array" ref="T59">"ORM" &amp; (ROW(59:59) - ROW($12:$12)) &amp; " = if (YR" &amp; (ROW(59:59) - ROW($12:$12)) &amp; " &lt; EY) then (ORA0) else (ORP0)"</f>
        <v>ORM47 = if (YR47 &lt; EY) then (ORA0) else (ORP0)</v>
      </c>
      <c r="U59" s="26" t="str" cm="1">
        <f t="array" ref="U59">"ORI" &amp; (ROW(59:59) - ROW($12:$12)) &amp; " = ORM" &amp; (ROW(59:59) - ROW($12:$12)) &amp; " * C" &amp; (ROW(59:59) - ROW($12:$12))</f>
        <v>ORI47 = ORM47 * C47</v>
      </c>
      <c r="V59" s="26" t="str" cm="1">
        <f t="array" ref="V59" xml:space="preserve"> "ORC" &amp; (ROW(59:59) - ROW($12:$12)) &amp; " = ∑ORIx; x: {0, …, MY" &amp; (ROW(59:59) - ROW($12:$12)) &amp; "}"</f>
        <v>ORC47 = ∑ORIx; x: {0, …, MY47}</v>
      </c>
      <c r="AA59" s="26">
        <v>2075</v>
      </c>
      <c r="AB59" s="26">
        <v>47</v>
      </c>
      <c r="AC59" s="78">
        <v>1.357</v>
      </c>
      <c r="AD59" s="78">
        <f t="shared" si="0"/>
        <v>1.357</v>
      </c>
      <c r="AE59" s="79">
        <f t="shared" si="1"/>
        <v>0.125</v>
      </c>
      <c r="AF59" s="79">
        <f t="shared" si="2"/>
        <v>0.169625</v>
      </c>
      <c r="AG59" s="79">
        <f>SUM(AF$12:AF59)</f>
        <v>8.6737499999999983</v>
      </c>
      <c r="AH59" s="79">
        <f t="shared" si="3"/>
        <v>0.02</v>
      </c>
      <c r="AI59" s="79">
        <f t="shared" si="4"/>
        <v>2.7140000000000001E-2</v>
      </c>
      <c r="AJ59" s="79">
        <f>SUM(AI$12:AI59)</f>
        <v>1.1068200000000001</v>
      </c>
      <c r="AK59" s="79">
        <f t="shared" si="5"/>
        <v>0</v>
      </c>
      <c r="AL59" s="79">
        <f t="shared" si="6"/>
        <v>0</v>
      </c>
      <c r="AM59" s="79">
        <f>SUM(AL$12:AL59)</f>
        <v>0.14049</v>
      </c>
      <c r="AN59" s="79">
        <f t="shared" si="7"/>
        <v>0.02</v>
      </c>
      <c r="AO59" s="79">
        <f t="shared" si="8"/>
        <v>2.7140000000000001E-2</v>
      </c>
      <c r="AP59" s="79">
        <f>SUM(AO$12:AO59)</f>
        <v>1.2473100000000001</v>
      </c>
      <c r="AU59" s="26">
        <v>2075</v>
      </c>
      <c r="AV59" s="26">
        <v>47</v>
      </c>
      <c r="AW59" s="78">
        <v>1.357</v>
      </c>
      <c r="AX59" s="78">
        <f t="shared" si="9"/>
        <v>1.357</v>
      </c>
      <c r="AY59" s="79">
        <f t="shared" si="10"/>
        <v>0.25</v>
      </c>
      <c r="AZ59" s="79">
        <f t="shared" si="11"/>
        <v>0.33925</v>
      </c>
      <c r="BA59" s="79">
        <f>SUM(AZ$12:AZ59)</f>
        <v>15.585249999999998</v>
      </c>
      <c r="BB59" s="79">
        <f t="shared" si="12"/>
        <v>3.78</v>
      </c>
      <c r="BC59" s="79">
        <f t="shared" si="13"/>
        <v>5.1294599999999999</v>
      </c>
      <c r="BD59" s="79">
        <f>SUM(BC$12:BC59)</f>
        <v>209.18897999999999</v>
      </c>
      <c r="BE59" s="79">
        <f t="shared" si="14"/>
        <v>0</v>
      </c>
      <c r="BF59" s="79">
        <f t="shared" si="15"/>
        <v>0</v>
      </c>
      <c r="BG59" s="79">
        <f>SUM(BF$12:BF59)</f>
        <v>2.82</v>
      </c>
      <c r="BH59" s="79">
        <f t="shared" si="16"/>
        <v>3.78</v>
      </c>
      <c r="BI59" s="79">
        <f t="shared" si="17"/>
        <v>5.1294599999999999</v>
      </c>
      <c r="BJ59" s="79">
        <f>SUM(BI$12:BI59)</f>
        <v>212.00897999999998</v>
      </c>
      <c r="BO59" s="26">
        <v>2075</v>
      </c>
      <c r="BP59" s="26">
        <v>47</v>
      </c>
      <c r="BQ59" s="78">
        <v>1.357</v>
      </c>
      <c r="BR59" s="78">
        <f t="shared" si="18"/>
        <v>1.357</v>
      </c>
      <c r="BS59" s="79">
        <f t="shared" si="19"/>
        <v>0.5</v>
      </c>
      <c r="BT59" s="79">
        <f t="shared" si="20"/>
        <v>0.67849999999999999</v>
      </c>
      <c r="BU59" s="79">
        <f>SUM(BT$12:BT59)</f>
        <v>27.670499999999997</v>
      </c>
      <c r="BV59" s="79">
        <f t="shared" si="21"/>
        <v>16.079999999999998</v>
      </c>
      <c r="BW59" s="79">
        <f t="shared" si="22"/>
        <v>21.820559999999997</v>
      </c>
      <c r="BX59" s="79">
        <f>SUM(BW$12:BW59)</f>
        <v>889.88327999999979</v>
      </c>
      <c r="BY59" s="79">
        <f t="shared" si="23"/>
        <v>0</v>
      </c>
      <c r="BZ59" s="79">
        <f t="shared" si="24"/>
        <v>0</v>
      </c>
      <c r="CA59" s="79">
        <f>SUM(BZ$12:BZ59)</f>
        <v>0</v>
      </c>
      <c r="CB59" s="79">
        <f t="shared" si="25"/>
        <v>16.079999999999998</v>
      </c>
      <c r="CC59" s="79">
        <f t="shared" si="26"/>
        <v>21.820559999999997</v>
      </c>
      <c r="CD59" s="79">
        <f>SUM(CC$12:CC59)</f>
        <v>889.88327999999979</v>
      </c>
    </row>
    <row r="60" spans="4:82" x14ac:dyDescent="0.35">
      <c r="G60" s="26" t="str" cm="1">
        <f t="array" ref="G60">"YR" &amp; (ROW(60:60) - ROW($12:$12)) &amp; " = " &amp; (2028 + (ROW(60:60) - ROW($12:$12)))</f>
        <v>YR48 = 2076</v>
      </c>
      <c r="H60" s="26" t="str" cm="1">
        <f t="array" ref="H60">"MY" &amp; (ROW(60:60) - ROW($12:$12)) &amp; " = " &amp; (ROW(60:60) - ROW($12:$12))</f>
        <v>MY48 = 48</v>
      </c>
      <c r="I60" s="26" t="str" cm="1">
        <f t="array" ref="I60">"CD" &amp; (ROW(60:60) - ROW($12:$12))</f>
        <v>CD48</v>
      </c>
      <c r="J60" s="26" t="str" cm="1">
        <f t="array" ref="J60">"C" &amp; (ROW(60:60) - ROW($12:$12)) &amp; " = CD" &amp; (ROW(60:60) - ROW($12:$12)) &amp; " / CD0" &amp; IF(ROW(60:60) - ROW($12:$12) = 0, " = 1", "")</f>
        <v>C48 = CD48 / CD0</v>
      </c>
      <c r="K60" s="26" t="str" cm="1">
        <f t="array" ref="K60">"IRM" &amp; (ROW(60:60) - ROW($12:$12)) &amp; " = if (YR" &amp; (ROW(60:60) - ROW($12:$12)) &amp; " &lt; EY) then (IRA0) else (IRP0)"</f>
        <v>IRM48 = if (YR48 &lt; EY) then (IRA0) else (IRP0)</v>
      </c>
      <c r="L60" s="26" t="str" cm="1">
        <f t="array" ref="L60">"IRI" &amp; (ROW(60:60) - ROW($12:$12)) &amp; " = IRM" &amp; (ROW(60:60) - ROW($12:$12)) &amp; " * C" &amp; (ROW(60:60) - ROW($12:$12))</f>
        <v>IRI48 = IRM48 * C48</v>
      </c>
      <c r="M60" s="26" t="str" cm="1">
        <f t="array" ref="M60" xml:space="preserve"> "IRC" &amp; (ROW(60:60) - ROW($12:$12)) &amp; " = ∑IRIx; x: {0, …, MY" &amp; (ROW(60:60) - ROW($12:$12)) &amp; "}"</f>
        <v>IRC48 = ∑IRIx; x: {0, …, MY48}</v>
      </c>
      <c r="N60" s="26" t="str" cm="1">
        <f t="array" ref="N60">"ERM" &amp; (ROW(60:60) - ROW($12:$12)) &amp; " = if (YR" &amp; (ROW(60:60) - ROW($12:$12)) &amp; " &lt; EY) then (ERA0) else (ERP0)"</f>
        <v>ERM48 = if (YR48 &lt; EY) then (ERA0) else (ERP0)</v>
      </c>
      <c r="O60" s="26" t="str" cm="1">
        <f t="array" ref="O60">"ERI" &amp; (ROW(60:60) - ROW($12:$12)) &amp; " = ERM" &amp; (ROW(60:60) - ROW($12:$12)) &amp; " * C" &amp; (ROW(60:60) - ROW($12:$12))</f>
        <v>ERI48 = ERM48 * C48</v>
      </c>
      <c r="P60" s="26" t="str" cm="1">
        <f t="array" ref="P60" xml:space="preserve"> "ERU" &amp; (ROW(60:60) - ROW($12:$12)) &amp; " = ∑ERIx; x: {0, …, MY" &amp; (ROW(60:60) - ROW($12:$12)) &amp; "}"</f>
        <v>ERU48 = ∑ERIx; x: {0, …, MY48}</v>
      </c>
      <c r="Q60" s="26" t="str" cm="1">
        <f t="array" ref="Q60">"PRM" &amp; (ROW(60:60) - ROW($12:$12)) &amp; " = if (YR" &amp; (ROW(60:60) - ROW($12:$12)) &amp; " &lt; EY) then (PRA0) else (PRP0)"</f>
        <v>PRM48 = if (YR48 &lt; EY) then (PRA0) else (PRP0)</v>
      </c>
      <c r="R60" s="26" t="str" cm="1">
        <f t="array" ref="R60">"PRI" &amp; (ROW(60:60) - ROW($12:$12)) &amp; " = PRM" &amp; (ROW(60:60) - ROW($12:$12)) &amp; " * C" &amp; (ROW(60:60) - ROW($12:$12))</f>
        <v>PRI48 = PRM48 * C48</v>
      </c>
      <c r="S60" s="26" t="str" cm="1">
        <f t="array" ref="S60" xml:space="preserve"> "PRU" &amp; (ROW(60:60) - ROW($12:$12)) &amp; " = ∑PRIx; x: {0, …, MY" &amp; (ROW(60:60) - ROW($12:$12)) &amp; "}"</f>
        <v>PRU48 = ∑PRIx; x: {0, …, MY48}</v>
      </c>
      <c r="T60" s="26" t="str" cm="1">
        <f t="array" ref="T60">"ORM" &amp; (ROW(60:60) - ROW($12:$12)) &amp; " = if (YR" &amp; (ROW(60:60) - ROW($12:$12)) &amp; " &lt; EY) then (ORA0) else (ORP0)"</f>
        <v>ORM48 = if (YR48 &lt; EY) then (ORA0) else (ORP0)</v>
      </c>
      <c r="U60" s="26" t="str" cm="1">
        <f t="array" ref="U60">"ORI" &amp; (ROW(60:60) - ROW($12:$12)) &amp; " = ORM" &amp; (ROW(60:60) - ROW($12:$12)) &amp; " * C" &amp; (ROW(60:60) - ROW($12:$12))</f>
        <v>ORI48 = ORM48 * C48</v>
      </c>
      <c r="V60" s="26" t="str" cm="1">
        <f t="array" ref="V60" xml:space="preserve"> "ORC" &amp; (ROW(60:60) - ROW($12:$12)) &amp; " = ∑ORIx; x: {0, …, MY" &amp; (ROW(60:60) - ROW($12:$12)) &amp; "}"</f>
        <v>ORC48 = ∑ORIx; x: {0, …, MY48}</v>
      </c>
      <c r="AA60" s="26">
        <v>2076</v>
      </c>
      <c r="AB60" s="26">
        <v>48</v>
      </c>
      <c r="AC60" s="78">
        <v>1.367</v>
      </c>
      <c r="AD60" s="78">
        <f t="shared" si="0"/>
        <v>1.367</v>
      </c>
      <c r="AE60" s="79">
        <f t="shared" si="1"/>
        <v>0.125</v>
      </c>
      <c r="AF60" s="79">
        <f t="shared" si="2"/>
        <v>0.170875</v>
      </c>
      <c r="AG60" s="79">
        <f>SUM(AF$12:AF60)</f>
        <v>8.8446249999999988</v>
      </c>
      <c r="AH60" s="79">
        <f t="shared" si="3"/>
        <v>0.02</v>
      </c>
      <c r="AI60" s="79">
        <f t="shared" si="4"/>
        <v>2.734E-2</v>
      </c>
      <c r="AJ60" s="79">
        <f>SUM(AI$12:AI60)</f>
        <v>1.1341600000000001</v>
      </c>
      <c r="AK60" s="79">
        <f t="shared" si="5"/>
        <v>0</v>
      </c>
      <c r="AL60" s="79">
        <f t="shared" si="6"/>
        <v>0</v>
      </c>
      <c r="AM60" s="79">
        <f>SUM(AL$12:AL60)</f>
        <v>0.14049</v>
      </c>
      <c r="AN60" s="79">
        <f t="shared" si="7"/>
        <v>0.02</v>
      </c>
      <c r="AO60" s="79">
        <f t="shared" si="8"/>
        <v>2.734E-2</v>
      </c>
      <c r="AP60" s="79">
        <f>SUM(AO$12:AO60)</f>
        <v>1.2746500000000001</v>
      </c>
      <c r="AU60" s="26">
        <v>2076</v>
      </c>
      <c r="AV60" s="26">
        <v>48</v>
      </c>
      <c r="AW60" s="78">
        <v>1.367</v>
      </c>
      <c r="AX60" s="78">
        <f t="shared" si="9"/>
        <v>1.367</v>
      </c>
      <c r="AY60" s="79">
        <f t="shared" si="10"/>
        <v>0.25</v>
      </c>
      <c r="AZ60" s="79">
        <f t="shared" si="11"/>
        <v>0.34175</v>
      </c>
      <c r="BA60" s="79">
        <f>SUM(AZ$12:AZ60)</f>
        <v>15.926999999999998</v>
      </c>
      <c r="BB60" s="79">
        <f t="shared" si="12"/>
        <v>3.78</v>
      </c>
      <c r="BC60" s="79">
        <f t="shared" si="13"/>
        <v>5.1672599999999997</v>
      </c>
      <c r="BD60" s="79">
        <f>SUM(BC$12:BC60)</f>
        <v>214.35623999999999</v>
      </c>
      <c r="BE60" s="79">
        <f t="shared" si="14"/>
        <v>0</v>
      </c>
      <c r="BF60" s="79">
        <f t="shared" si="15"/>
        <v>0</v>
      </c>
      <c r="BG60" s="79">
        <f>SUM(BF$12:BF60)</f>
        <v>2.82</v>
      </c>
      <c r="BH60" s="79">
        <f t="shared" si="16"/>
        <v>3.78</v>
      </c>
      <c r="BI60" s="79">
        <f t="shared" si="17"/>
        <v>5.1672599999999997</v>
      </c>
      <c r="BJ60" s="79">
        <f>SUM(BI$12:BI60)</f>
        <v>217.17623999999998</v>
      </c>
      <c r="BO60" s="26">
        <v>2076</v>
      </c>
      <c r="BP60" s="26">
        <v>48</v>
      </c>
      <c r="BQ60" s="78">
        <v>1.367</v>
      </c>
      <c r="BR60" s="78">
        <f t="shared" si="18"/>
        <v>1.367</v>
      </c>
      <c r="BS60" s="79">
        <f t="shared" si="19"/>
        <v>0.5</v>
      </c>
      <c r="BT60" s="79">
        <f t="shared" si="20"/>
        <v>0.6835</v>
      </c>
      <c r="BU60" s="79">
        <f>SUM(BT$12:BT60)</f>
        <v>28.353999999999996</v>
      </c>
      <c r="BV60" s="79">
        <f t="shared" si="21"/>
        <v>16.079999999999998</v>
      </c>
      <c r="BW60" s="79">
        <f t="shared" si="22"/>
        <v>21.981359999999999</v>
      </c>
      <c r="BX60" s="79">
        <f>SUM(BW$12:BW60)</f>
        <v>911.86463999999978</v>
      </c>
      <c r="BY60" s="79">
        <f t="shared" si="23"/>
        <v>0</v>
      </c>
      <c r="BZ60" s="79">
        <f t="shared" si="24"/>
        <v>0</v>
      </c>
      <c r="CA60" s="79">
        <f>SUM(BZ$12:BZ60)</f>
        <v>0</v>
      </c>
      <c r="CB60" s="79">
        <f t="shared" si="25"/>
        <v>16.079999999999998</v>
      </c>
      <c r="CC60" s="79">
        <f t="shared" si="26"/>
        <v>21.981359999999999</v>
      </c>
      <c r="CD60" s="79">
        <f>SUM(CC$12:CC60)</f>
        <v>911.86463999999978</v>
      </c>
    </row>
    <row r="61" spans="4:82" x14ac:dyDescent="0.35">
      <c r="G61" s="26" t="str" cm="1">
        <f t="array" ref="G61">"YR" &amp; (ROW(61:61) - ROW($12:$12)) &amp; " = " &amp; (2028 + (ROW(61:61) - ROW($12:$12)))</f>
        <v>YR49 = 2077</v>
      </c>
      <c r="H61" s="26" t="str" cm="1">
        <f t="array" ref="H61">"MY" &amp; (ROW(61:61) - ROW($12:$12)) &amp; " = " &amp; (ROW(61:61) - ROW($12:$12))</f>
        <v>MY49 = 49</v>
      </c>
      <c r="I61" s="26" t="str" cm="1">
        <f t="array" ref="I61">"CD" &amp; (ROW(61:61) - ROW($12:$12))</f>
        <v>CD49</v>
      </c>
      <c r="J61" s="26" t="str" cm="1">
        <f t="array" ref="J61">"C" &amp; (ROW(61:61) - ROW($12:$12)) &amp; " = CD" &amp; (ROW(61:61) - ROW($12:$12)) &amp; " / CD0" &amp; IF(ROW(61:61) - ROW($12:$12) = 0, " = 1", "")</f>
        <v>C49 = CD49 / CD0</v>
      </c>
      <c r="K61" s="26" t="str" cm="1">
        <f t="array" ref="K61">"IRM" &amp; (ROW(61:61) - ROW($12:$12)) &amp; " = if (YR" &amp; (ROW(61:61) - ROW($12:$12)) &amp; " &lt; EY) then (IRA0) else (IRP0)"</f>
        <v>IRM49 = if (YR49 &lt; EY) then (IRA0) else (IRP0)</v>
      </c>
      <c r="L61" s="26" t="str" cm="1">
        <f t="array" ref="L61">"IRI" &amp; (ROW(61:61) - ROW($12:$12)) &amp; " = IRM" &amp; (ROW(61:61) - ROW($12:$12)) &amp; " * C" &amp; (ROW(61:61) - ROW($12:$12))</f>
        <v>IRI49 = IRM49 * C49</v>
      </c>
      <c r="M61" s="26" t="str" cm="1">
        <f t="array" ref="M61" xml:space="preserve"> "IRC" &amp; (ROW(61:61) - ROW($12:$12)) &amp; " = ∑IRIx; x: {0, …, MY" &amp; (ROW(61:61) - ROW($12:$12)) &amp; "}"</f>
        <v>IRC49 = ∑IRIx; x: {0, …, MY49}</v>
      </c>
      <c r="N61" s="26" t="str" cm="1">
        <f t="array" ref="N61">"ERM" &amp; (ROW(61:61) - ROW($12:$12)) &amp; " = if (YR" &amp; (ROW(61:61) - ROW($12:$12)) &amp; " &lt; EY) then (ERA0) else (ERP0)"</f>
        <v>ERM49 = if (YR49 &lt; EY) then (ERA0) else (ERP0)</v>
      </c>
      <c r="O61" s="26" t="str" cm="1">
        <f t="array" ref="O61">"ERI" &amp; (ROW(61:61) - ROW($12:$12)) &amp; " = ERM" &amp; (ROW(61:61) - ROW($12:$12)) &amp; " * C" &amp; (ROW(61:61) - ROW($12:$12))</f>
        <v>ERI49 = ERM49 * C49</v>
      </c>
      <c r="P61" s="26" t="str" cm="1">
        <f t="array" ref="P61" xml:space="preserve"> "ERU" &amp; (ROW(61:61) - ROW($12:$12)) &amp; " = ∑ERIx; x: {0, …, MY" &amp; (ROW(61:61) - ROW($12:$12)) &amp; "}"</f>
        <v>ERU49 = ∑ERIx; x: {0, …, MY49}</v>
      </c>
      <c r="Q61" s="26" t="str" cm="1">
        <f t="array" ref="Q61">"PRM" &amp; (ROW(61:61) - ROW($12:$12)) &amp; " = if (YR" &amp; (ROW(61:61) - ROW($12:$12)) &amp; " &lt; EY) then (PRA0) else (PRP0)"</f>
        <v>PRM49 = if (YR49 &lt; EY) then (PRA0) else (PRP0)</v>
      </c>
      <c r="R61" s="26" t="str" cm="1">
        <f t="array" ref="R61">"PRI" &amp; (ROW(61:61) - ROW($12:$12)) &amp; " = PRM" &amp; (ROW(61:61) - ROW($12:$12)) &amp; " * C" &amp; (ROW(61:61) - ROW($12:$12))</f>
        <v>PRI49 = PRM49 * C49</v>
      </c>
      <c r="S61" s="26" t="str" cm="1">
        <f t="array" ref="S61" xml:space="preserve"> "PRU" &amp; (ROW(61:61) - ROW($12:$12)) &amp; " = ∑PRIx; x: {0, …, MY" &amp; (ROW(61:61) - ROW($12:$12)) &amp; "}"</f>
        <v>PRU49 = ∑PRIx; x: {0, …, MY49}</v>
      </c>
      <c r="T61" s="26" t="str" cm="1">
        <f t="array" ref="T61">"ORM" &amp; (ROW(61:61) - ROW($12:$12)) &amp; " = if (YR" &amp; (ROW(61:61) - ROW($12:$12)) &amp; " &lt; EY) then (ORA0) else (ORP0)"</f>
        <v>ORM49 = if (YR49 &lt; EY) then (ORA0) else (ORP0)</v>
      </c>
      <c r="U61" s="26" t="str" cm="1">
        <f t="array" ref="U61">"ORI" &amp; (ROW(61:61) - ROW($12:$12)) &amp; " = ORM" &amp; (ROW(61:61) - ROW($12:$12)) &amp; " * C" &amp; (ROW(61:61) - ROW($12:$12))</f>
        <v>ORI49 = ORM49 * C49</v>
      </c>
      <c r="V61" s="26" t="str" cm="1">
        <f t="array" ref="V61" xml:space="preserve"> "ORC" &amp; (ROW(61:61) - ROW($12:$12)) &amp; " = ∑ORIx; x: {0, …, MY" &amp; (ROW(61:61) - ROW($12:$12)) &amp; "}"</f>
        <v>ORC49 = ∑ORIx; x: {0, …, MY49}</v>
      </c>
      <c r="AA61" s="26">
        <v>2077</v>
      </c>
      <c r="AB61" s="26">
        <v>49</v>
      </c>
      <c r="AC61" s="78">
        <v>1.3779999999999999</v>
      </c>
      <c r="AD61" s="78">
        <f t="shared" si="0"/>
        <v>1.3779999999999999</v>
      </c>
      <c r="AE61" s="79">
        <f t="shared" si="1"/>
        <v>0.125</v>
      </c>
      <c r="AF61" s="79">
        <f t="shared" si="2"/>
        <v>0.17224999999999999</v>
      </c>
      <c r="AG61" s="79">
        <f>SUM(AF$12:AF61)</f>
        <v>9.0168749999999989</v>
      </c>
      <c r="AH61" s="79">
        <f t="shared" si="3"/>
        <v>0.02</v>
      </c>
      <c r="AI61" s="79">
        <f t="shared" si="4"/>
        <v>2.7559999999999998E-2</v>
      </c>
      <c r="AJ61" s="79">
        <f>SUM(AI$12:AI61)</f>
        <v>1.1617200000000001</v>
      </c>
      <c r="AK61" s="79">
        <f t="shared" si="5"/>
        <v>0</v>
      </c>
      <c r="AL61" s="79">
        <f t="shared" si="6"/>
        <v>0</v>
      </c>
      <c r="AM61" s="79">
        <f>SUM(AL$12:AL61)</f>
        <v>0.14049</v>
      </c>
      <c r="AN61" s="79">
        <f t="shared" si="7"/>
        <v>0.02</v>
      </c>
      <c r="AO61" s="79">
        <f t="shared" si="8"/>
        <v>2.7559999999999998E-2</v>
      </c>
      <c r="AP61" s="79">
        <f>SUM(AO$12:AO61)</f>
        <v>1.3022100000000001</v>
      </c>
      <c r="AU61" s="26">
        <v>2077</v>
      </c>
      <c r="AV61" s="26">
        <v>49</v>
      </c>
      <c r="AW61" s="78">
        <v>1.3779999999999999</v>
      </c>
      <c r="AX61" s="78">
        <f t="shared" si="9"/>
        <v>1.3779999999999999</v>
      </c>
      <c r="AY61" s="79">
        <f t="shared" si="10"/>
        <v>0.25</v>
      </c>
      <c r="AZ61" s="79">
        <f t="shared" si="11"/>
        <v>0.34449999999999997</v>
      </c>
      <c r="BA61" s="79">
        <f>SUM(AZ$12:AZ61)</f>
        <v>16.271499999999996</v>
      </c>
      <c r="BB61" s="79">
        <f t="shared" si="12"/>
        <v>3.78</v>
      </c>
      <c r="BC61" s="79">
        <f t="shared" si="13"/>
        <v>5.2088399999999995</v>
      </c>
      <c r="BD61" s="79">
        <f>SUM(BC$12:BC61)</f>
        <v>219.56507999999999</v>
      </c>
      <c r="BE61" s="79">
        <f t="shared" si="14"/>
        <v>0</v>
      </c>
      <c r="BF61" s="79">
        <f t="shared" si="15"/>
        <v>0</v>
      </c>
      <c r="BG61" s="79">
        <f>SUM(BF$12:BF61)</f>
        <v>2.82</v>
      </c>
      <c r="BH61" s="79">
        <f t="shared" si="16"/>
        <v>3.78</v>
      </c>
      <c r="BI61" s="79">
        <f t="shared" si="17"/>
        <v>5.2088399999999995</v>
      </c>
      <c r="BJ61" s="79">
        <f>SUM(BI$12:BI61)</f>
        <v>222.38507999999999</v>
      </c>
      <c r="BO61" s="26">
        <v>2077</v>
      </c>
      <c r="BP61" s="26">
        <v>49</v>
      </c>
      <c r="BQ61" s="78">
        <v>1.3779999999999999</v>
      </c>
      <c r="BR61" s="78">
        <f t="shared" si="18"/>
        <v>1.3779999999999999</v>
      </c>
      <c r="BS61" s="79">
        <f t="shared" si="19"/>
        <v>0.5</v>
      </c>
      <c r="BT61" s="79">
        <f t="shared" si="20"/>
        <v>0.68899999999999995</v>
      </c>
      <c r="BU61" s="79">
        <f>SUM(BT$12:BT61)</f>
        <v>29.042999999999996</v>
      </c>
      <c r="BV61" s="79">
        <f t="shared" si="21"/>
        <v>16.079999999999998</v>
      </c>
      <c r="BW61" s="79">
        <f t="shared" si="22"/>
        <v>22.158239999999996</v>
      </c>
      <c r="BX61" s="79">
        <f>SUM(BW$12:BW61)</f>
        <v>934.02287999999976</v>
      </c>
      <c r="BY61" s="79">
        <f t="shared" si="23"/>
        <v>0</v>
      </c>
      <c r="BZ61" s="79">
        <f t="shared" si="24"/>
        <v>0</v>
      </c>
      <c r="CA61" s="79">
        <f>SUM(BZ$12:BZ61)</f>
        <v>0</v>
      </c>
      <c r="CB61" s="79">
        <f t="shared" si="25"/>
        <v>16.079999999999998</v>
      </c>
      <c r="CC61" s="79">
        <f t="shared" si="26"/>
        <v>22.158239999999996</v>
      </c>
      <c r="CD61" s="79">
        <f>SUM(CC$12:CC61)</f>
        <v>934.02287999999976</v>
      </c>
    </row>
    <row r="62" spans="4:82" x14ac:dyDescent="0.35">
      <c r="G62" s="26" t="str" cm="1">
        <f t="array" ref="G62">"YR" &amp; (ROW(62:62) - ROW($12:$12)) &amp; " = " &amp; (2028 + (ROW(62:62) - ROW($12:$12)))</f>
        <v>YR50 = 2078</v>
      </c>
      <c r="H62" s="26" t="str" cm="1">
        <f t="array" ref="H62">"MY" &amp; (ROW(62:62) - ROW($12:$12)) &amp; " = " &amp; (ROW(62:62) - ROW($12:$12))</f>
        <v>MY50 = 50</v>
      </c>
      <c r="I62" s="26" t="str" cm="1">
        <f t="array" ref="I62">"CD" &amp; (ROW(62:62) - ROW($12:$12))</f>
        <v>CD50</v>
      </c>
      <c r="J62" s="26" t="str" cm="1">
        <f t="array" ref="J62">"C" &amp; (ROW(62:62) - ROW($12:$12)) &amp; " = CD" &amp; (ROW(62:62) - ROW($12:$12)) &amp; " / CD0" &amp; IF(ROW(62:62) - ROW($12:$12) = 0, " = 1", "")</f>
        <v>C50 = CD50 / CD0</v>
      </c>
      <c r="K62" s="26" t="str" cm="1">
        <f t="array" ref="K62">"IRM" &amp; (ROW(62:62) - ROW($12:$12)) &amp; " = if (YR" &amp; (ROW(62:62) - ROW($12:$12)) &amp; " &lt; EY) then (IRA0) else (IRP0)"</f>
        <v>IRM50 = if (YR50 &lt; EY) then (IRA0) else (IRP0)</v>
      </c>
      <c r="L62" s="26" t="str" cm="1">
        <f t="array" ref="L62">"IRI" &amp; (ROW(62:62) - ROW($12:$12)) &amp; " = IRM" &amp; (ROW(62:62) - ROW($12:$12)) &amp; " * C" &amp; (ROW(62:62) - ROW($12:$12))</f>
        <v>IRI50 = IRM50 * C50</v>
      </c>
      <c r="M62" s="26" t="str" cm="1">
        <f t="array" ref="M62" xml:space="preserve"> "IRC" &amp; (ROW(62:62) - ROW($12:$12)) &amp; " = ∑IRIx; x: {0, …, MY" &amp; (ROW(62:62) - ROW($12:$12)) &amp; "}"</f>
        <v>IRC50 = ∑IRIx; x: {0, …, MY50}</v>
      </c>
      <c r="N62" s="26" t="str" cm="1">
        <f t="array" ref="N62">"ERM" &amp; (ROW(62:62) - ROW($12:$12)) &amp; " = if (YR" &amp; (ROW(62:62) - ROW($12:$12)) &amp; " &lt; EY) then (ERA0) else (ERP0)"</f>
        <v>ERM50 = if (YR50 &lt; EY) then (ERA0) else (ERP0)</v>
      </c>
      <c r="O62" s="26" t="str" cm="1">
        <f t="array" ref="O62">"ERI" &amp; (ROW(62:62) - ROW($12:$12)) &amp; " = ERM" &amp; (ROW(62:62) - ROW($12:$12)) &amp; " * C" &amp; (ROW(62:62) - ROW($12:$12))</f>
        <v>ERI50 = ERM50 * C50</v>
      </c>
      <c r="P62" s="26" t="str" cm="1">
        <f t="array" ref="P62" xml:space="preserve"> "ERU" &amp; (ROW(62:62) - ROW($12:$12)) &amp; " = ∑ERIx; x: {0, …, MY" &amp; (ROW(62:62) - ROW($12:$12)) &amp; "}"</f>
        <v>ERU50 = ∑ERIx; x: {0, …, MY50}</v>
      </c>
      <c r="Q62" s="26" t="str" cm="1">
        <f t="array" ref="Q62">"PRM" &amp; (ROW(62:62) - ROW($12:$12)) &amp; " = if (YR" &amp; (ROW(62:62) - ROW($12:$12)) &amp; " &lt; EY) then (PRA0) else (PRP0)"</f>
        <v>PRM50 = if (YR50 &lt; EY) then (PRA0) else (PRP0)</v>
      </c>
      <c r="R62" s="26" t="str" cm="1">
        <f t="array" ref="R62">"PRI" &amp; (ROW(62:62) - ROW($12:$12)) &amp; " = PRM" &amp; (ROW(62:62) - ROW($12:$12)) &amp; " * C" &amp; (ROW(62:62) - ROW($12:$12))</f>
        <v>PRI50 = PRM50 * C50</v>
      </c>
      <c r="S62" s="26" t="str" cm="1">
        <f t="array" ref="S62" xml:space="preserve"> "PRU" &amp; (ROW(62:62) - ROW($12:$12)) &amp; " = ∑PRIx; x: {0, …, MY" &amp; (ROW(62:62) - ROW($12:$12)) &amp; "}"</f>
        <v>PRU50 = ∑PRIx; x: {0, …, MY50}</v>
      </c>
      <c r="T62" s="26" t="str" cm="1">
        <f t="array" ref="T62">"ORM" &amp; (ROW(62:62) - ROW($12:$12)) &amp; " = if (YR" &amp; (ROW(62:62) - ROW($12:$12)) &amp; " &lt; EY) then (ORA0) else (ORP0)"</f>
        <v>ORM50 = if (YR50 &lt; EY) then (ORA0) else (ORP0)</v>
      </c>
      <c r="U62" s="26" t="str" cm="1">
        <f t="array" ref="U62">"ORI" &amp; (ROW(62:62) - ROW($12:$12)) &amp; " = ORM" &amp; (ROW(62:62) - ROW($12:$12)) &amp; " * C" &amp; (ROW(62:62) - ROW($12:$12))</f>
        <v>ORI50 = ORM50 * C50</v>
      </c>
      <c r="V62" s="26" t="str" cm="1">
        <f t="array" ref="V62" xml:space="preserve"> "ORC" &amp; (ROW(62:62) - ROW($12:$12)) &amp; " = ∑ORIx; x: {0, …, MY" &amp; (ROW(62:62) - ROW($12:$12)) &amp; "}"</f>
        <v>ORC50 = ∑ORIx; x: {0, …, MY50}</v>
      </c>
      <c r="AA62" s="26">
        <v>2078</v>
      </c>
      <c r="AB62" s="26">
        <v>50</v>
      </c>
      <c r="AC62" s="78">
        <v>1.389</v>
      </c>
      <c r="AD62" s="78">
        <f t="shared" si="0"/>
        <v>1.389</v>
      </c>
      <c r="AE62" s="79">
        <f t="shared" si="1"/>
        <v>0.125</v>
      </c>
      <c r="AF62" s="79">
        <f t="shared" si="2"/>
        <v>0.173625</v>
      </c>
      <c r="AG62" s="79">
        <f>SUM(AF$12:AF62)</f>
        <v>9.1904999999999983</v>
      </c>
      <c r="AH62" s="79">
        <f t="shared" si="3"/>
        <v>0.02</v>
      </c>
      <c r="AI62" s="79">
        <f t="shared" si="4"/>
        <v>2.7779999999999999E-2</v>
      </c>
      <c r="AJ62" s="79">
        <f>SUM(AI$12:AI62)</f>
        <v>1.1895</v>
      </c>
      <c r="AK62" s="79">
        <f t="shared" si="5"/>
        <v>0</v>
      </c>
      <c r="AL62" s="79">
        <f t="shared" si="6"/>
        <v>0</v>
      </c>
      <c r="AM62" s="79">
        <f>SUM(AL$12:AL62)</f>
        <v>0.14049</v>
      </c>
      <c r="AN62" s="79">
        <f t="shared" si="7"/>
        <v>0.02</v>
      </c>
      <c r="AO62" s="79">
        <f t="shared" si="8"/>
        <v>2.7779999999999999E-2</v>
      </c>
      <c r="AP62" s="79">
        <f>SUM(AO$12:AO62)</f>
        <v>1.32999</v>
      </c>
      <c r="AU62" s="26">
        <v>2078</v>
      </c>
      <c r="AV62" s="26">
        <v>50</v>
      </c>
      <c r="AW62" s="78">
        <v>1.389</v>
      </c>
      <c r="AX62" s="78">
        <f t="shared" si="9"/>
        <v>1.389</v>
      </c>
      <c r="AY62" s="79">
        <f t="shared" si="10"/>
        <v>0.25</v>
      </c>
      <c r="AZ62" s="79">
        <f t="shared" si="11"/>
        <v>0.34725</v>
      </c>
      <c r="BA62" s="79">
        <f>SUM(AZ$12:AZ62)</f>
        <v>16.618749999999995</v>
      </c>
      <c r="BB62" s="79">
        <f t="shared" si="12"/>
        <v>3.78</v>
      </c>
      <c r="BC62" s="79">
        <f t="shared" si="13"/>
        <v>5.2504200000000001</v>
      </c>
      <c r="BD62" s="79">
        <f>SUM(BC$12:BC62)</f>
        <v>224.81549999999999</v>
      </c>
      <c r="BE62" s="79">
        <f t="shared" si="14"/>
        <v>0</v>
      </c>
      <c r="BF62" s="79">
        <f t="shared" si="15"/>
        <v>0</v>
      </c>
      <c r="BG62" s="79">
        <f>SUM(BF$12:BF62)</f>
        <v>2.82</v>
      </c>
      <c r="BH62" s="79">
        <f t="shared" si="16"/>
        <v>3.78</v>
      </c>
      <c r="BI62" s="79">
        <f t="shared" si="17"/>
        <v>5.2504200000000001</v>
      </c>
      <c r="BJ62" s="79">
        <f>SUM(BI$12:BI62)</f>
        <v>227.63549999999998</v>
      </c>
      <c r="BO62" s="26">
        <v>2078</v>
      </c>
      <c r="BP62" s="26">
        <v>50</v>
      </c>
      <c r="BQ62" s="78">
        <v>1.389</v>
      </c>
      <c r="BR62" s="78">
        <f t="shared" si="18"/>
        <v>1.389</v>
      </c>
      <c r="BS62" s="79">
        <f t="shared" si="19"/>
        <v>0.5</v>
      </c>
      <c r="BT62" s="79">
        <f t="shared" si="20"/>
        <v>0.69450000000000001</v>
      </c>
      <c r="BU62" s="79">
        <f>SUM(BT$12:BT62)</f>
        <v>29.737499999999997</v>
      </c>
      <c r="BV62" s="79">
        <f t="shared" si="21"/>
        <v>16.079999999999998</v>
      </c>
      <c r="BW62" s="79">
        <f t="shared" si="22"/>
        <v>22.335119999999996</v>
      </c>
      <c r="BX62" s="79">
        <f>SUM(BW$12:BW62)</f>
        <v>956.35799999999972</v>
      </c>
      <c r="BY62" s="79">
        <f t="shared" si="23"/>
        <v>0</v>
      </c>
      <c r="BZ62" s="79">
        <f t="shared" si="24"/>
        <v>0</v>
      </c>
      <c r="CA62" s="79">
        <f>SUM(BZ$12:BZ62)</f>
        <v>0</v>
      </c>
      <c r="CB62" s="79">
        <f t="shared" si="25"/>
        <v>16.079999999999998</v>
      </c>
      <c r="CC62" s="79">
        <f t="shared" si="26"/>
        <v>22.335119999999996</v>
      </c>
      <c r="CD62" s="79">
        <f>SUM(CC$12:CC62)</f>
        <v>956.35799999999972</v>
      </c>
    </row>
    <row r="63" spans="4:82" x14ac:dyDescent="0.35">
      <c r="G63" s="26" t="str" cm="1">
        <f t="array" ref="G63">"YR" &amp; (ROW(63:63) - ROW($12:$12)) &amp; " = " &amp; (2028 + (ROW(63:63) - ROW($12:$12)))</f>
        <v>YR51 = 2079</v>
      </c>
      <c r="H63" s="26" t="str" cm="1">
        <f t="array" ref="H63">"MY" &amp; (ROW(63:63) - ROW($12:$12)) &amp; " = " &amp; (ROW(63:63) - ROW($12:$12))</f>
        <v>MY51 = 51</v>
      </c>
      <c r="I63" s="26" t="str" cm="1">
        <f t="array" ref="I63">"CD" &amp; (ROW(63:63) - ROW($12:$12))</f>
        <v>CD51</v>
      </c>
      <c r="J63" s="26" t="str" cm="1">
        <f t="array" ref="J63">"C" &amp; (ROW(63:63) - ROW($12:$12)) &amp; " = CD" &amp; (ROW(63:63) - ROW($12:$12)) &amp; " / CD0" &amp; IF(ROW(63:63) - ROW($12:$12) = 0, " = 1", "")</f>
        <v>C51 = CD51 / CD0</v>
      </c>
      <c r="K63" s="26" t="str" cm="1">
        <f t="array" ref="K63">"IRM" &amp; (ROW(63:63) - ROW($12:$12)) &amp; " = if (YR" &amp; (ROW(63:63) - ROW($12:$12)) &amp; " &lt; EY) then (IRA0) else (IRP0)"</f>
        <v>IRM51 = if (YR51 &lt; EY) then (IRA0) else (IRP0)</v>
      </c>
      <c r="L63" s="26" t="str" cm="1">
        <f t="array" ref="L63">"IRI" &amp; (ROW(63:63) - ROW($12:$12)) &amp; " = IRM" &amp; (ROW(63:63) - ROW($12:$12)) &amp; " * C" &amp; (ROW(63:63) - ROW($12:$12))</f>
        <v>IRI51 = IRM51 * C51</v>
      </c>
      <c r="M63" s="26" t="str" cm="1">
        <f t="array" ref="M63" xml:space="preserve"> "IRC" &amp; (ROW(63:63) - ROW($12:$12)) &amp; " = ∑IRIx; x: {0, …, MY" &amp; (ROW(63:63) - ROW($12:$12)) &amp; "}"</f>
        <v>IRC51 = ∑IRIx; x: {0, …, MY51}</v>
      </c>
      <c r="N63" s="26" t="str" cm="1">
        <f t="array" ref="N63">"ERM" &amp; (ROW(63:63) - ROW($12:$12)) &amp; " = if (YR" &amp; (ROW(63:63) - ROW($12:$12)) &amp; " &lt; EY) then (ERA0) else (ERP0)"</f>
        <v>ERM51 = if (YR51 &lt; EY) then (ERA0) else (ERP0)</v>
      </c>
      <c r="O63" s="26" t="str" cm="1">
        <f t="array" ref="O63">"ERI" &amp; (ROW(63:63) - ROW($12:$12)) &amp; " = ERM" &amp; (ROW(63:63) - ROW($12:$12)) &amp; " * C" &amp; (ROW(63:63) - ROW($12:$12))</f>
        <v>ERI51 = ERM51 * C51</v>
      </c>
      <c r="P63" s="26" t="str" cm="1">
        <f t="array" ref="P63" xml:space="preserve"> "ERU" &amp; (ROW(63:63) - ROW($12:$12)) &amp; " = ∑ERIx; x: {0, …, MY" &amp; (ROW(63:63) - ROW($12:$12)) &amp; "}"</f>
        <v>ERU51 = ∑ERIx; x: {0, …, MY51}</v>
      </c>
      <c r="Q63" s="26" t="str" cm="1">
        <f t="array" ref="Q63">"PRM" &amp; (ROW(63:63) - ROW($12:$12)) &amp; " = if (YR" &amp; (ROW(63:63) - ROW($12:$12)) &amp; " &lt; EY) then (PRA0) else (PRP0)"</f>
        <v>PRM51 = if (YR51 &lt; EY) then (PRA0) else (PRP0)</v>
      </c>
      <c r="R63" s="26" t="str" cm="1">
        <f t="array" ref="R63">"PRI" &amp; (ROW(63:63) - ROW($12:$12)) &amp; " = PRM" &amp; (ROW(63:63) - ROW($12:$12)) &amp; " * C" &amp; (ROW(63:63) - ROW($12:$12))</f>
        <v>PRI51 = PRM51 * C51</v>
      </c>
      <c r="S63" s="26" t="str" cm="1">
        <f t="array" ref="S63" xml:space="preserve"> "PRU" &amp; (ROW(63:63) - ROW($12:$12)) &amp; " = ∑PRIx; x: {0, …, MY" &amp; (ROW(63:63) - ROW($12:$12)) &amp; "}"</f>
        <v>PRU51 = ∑PRIx; x: {0, …, MY51}</v>
      </c>
      <c r="T63" s="26" t="str" cm="1">
        <f t="array" ref="T63">"ORM" &amp; (ROW(63:63) - ROW($12:$12)) &amp; " = if (YR" &amp; (ROW(63:63) - ROW($12:$12)) &amp; " &lt; EY) then (ORA0) else (ORP0)"</f>
        <v>ORM51 = if (YR51 &lt; EY) then (ORA0) else (ORP0)</v>
      </c>
      <c r="U63" s="26" t="str" cm="1">
        <f t="array" ref="U63">"ORI" &amp; (ROW(63:63) - ROW($12:$12)) &amp; " = ORM" &amp; (ROW(63:63) - ROW($12:$12)) &amp; " * C" &amp; (ROW(63:63) - ROW($12:$12))</f>
        <v>ORI51 = ORM51 * C51</v>
      </c>
      <c r="V63" s="26" t="str" cm="1">
        <f t="array" ref="V63" xml:space="preserve"> "ORC" &amp; (ROW(63:63) - ROW($12:$12)) &amp; " = ∑ORIx; x: {0, …, MY" &amp; (ROW(63:63) - ROW($12:$12)) &amp; "}"</f>
        <v>ORC51 = ∑ORIx; x: {0, …, MY51}</v>
      </c>
      <c r="AA63" s="26">
        <v>2079</v>
      </c>
      <c r="AB63" s="26">
        <v>51</v>
      </c>
      <c r="AC63" s="78">
        <v>1.399</v>
      </c>
      <c r="AD63" s="78">
        <f t="shared" si="0"/>
        <v>1.399</v>
      </c>
      <c r="AE63" s="79">
        <f t="shared" si="1"/>
        <v>0.125</v>
      </c>
      <c r="AF63" s="79">
        <f t="shared" si="2"/>
        <v>0.174875</v>
      </c>
      <c r="AG63" s="79">
        <f>SUM(AF$12:AF63)</f>
        <v>9.3653749999999985</v>
      </c>
      <c r="AH63" s="79">
        <f t="shared" si="3"/>
        <v>0.02</v>
      </c>
      <c r="AI63" s="79">
        <f t="shared" si="4"/>
        <v>2.7980000000000001E-2</v>
      </c>
      <c r="AJ63" s="79">
        <f>SUM(AI$12:AI63)</f>
        <v>1.2174799999999999</v>
      </c>
      <c r="AK63" s="79">
        <f t="shared" si="5"/>
        <v>0</v>
      </c>
      <c r="AL63" s="79">
        <f t="shared" si="6"/>
        <v>0</v>
      </c>
      <c r="AM63" s="79">
        <f>SUM(AL$12:AL63)</f>
        <v>0.14049</v>
      </c>
      <c r="AN63" s="79">
        <f t="shared" si="7"/>
        <v>0.02</v>
      </c>
      <c r="AO63" s="79">
        <f t="shared" si="8"/>
        <v>2.7980000000000001E-2</v>
      </c>
      <c r="AP63" s="79">
        <f>SUM(AO$12:AO63)</f>
        <v>1.3579699999999999</v>
      </c>
      <c r="AU63" s="26">
        <v>2079</v>
      </c>
      <c r="AV63" s="26">
        <v>51</v>
      </c>
      <c r="AW63" s="78">
        <v>1.399</v>
      </c>
      <c r="AX63" s="78">
        <f t="shared" si="9"/>
        <v>1.399</v>
      </c>
      <c r="AY63" s="79">
        <f t="shared" si="10"/>
        <v>0.25</v>
      </c>
      <c r="AZ63" s="79">
        <f t="shared" si="11"/>
        <v>0.34975000000000001</v>
      </c>
      <c r="BA63" s="79">
        <f>SUM(AZ$12:AZ63)</f>
        <v>16.968499999999995</v>
      </c>
      <c r="BB63" s="79">
        <f t="shared" si="12"/>
        <v>3.78</v>
      </c>
      <c r="BC63" s="79">
        <f t="shared" si="13"/>
        <v>5.2882199999999999</v>
      </c>
      <c r="BD63" s="79">
        <f>SUM(BC$12:BC63)</f>
        <v>230.10371999999998</v>
      </c>
      <c r="BE63" s="79">
        <f t="shared" si="14"/>
        <v>0</v>
      </c>
      <c r="BF63" s="79">
        <f t="shared" si="15"/>
        <v>0</v>
      </c>
      <c r="BG63" s="79">
        <f>SUM(BF$12:BF63)</f>
        <v>2.82</v>
      </c>
      <c r="BH63" s="79">
        <f t="shared" si="16"/>
        <v>3.78</v>
      </c>
      <c r="BI63" s="79">
        <f t="shared" si="17"/>
        <v>5.2882199999999999</v>
      </c>
      <c r="BJ63" s="79">
        <f>SUM(BI$12:BI63)</f>
        <v>232.92371999999997</v>
      </c>
      <c r="BO63" s="26">
        <v>2079</v>
      </c>
      <c r="BP63" s="26">
        <v>51</v>
      </c>
      <c r="BQ63" s="78">
        <v>1.399</v>
      </c>
      <c r="BR63" s="78">
        <f t="shared" si="18"/>
        <v>1.399</v>
      </c>
      <c r="BS63" s="79">
        <f t="shared" si="19"/>
        <v>0.5</v>
      </c>
      <c r="BT63" s="79">
        <f t="shared" si="20"/>
        <v>0.69950000000000001</v>
      </c>
      <c r="BU63" s="79">
        <f>SUM(BT$12:BT63)</f>
        <v>30.436999999999998</v>
      </c>
      <c r="BV63" s="79">
        <f t="shared" si="21"/>
        <v>16.079999999999998</v>
      </c>
      <c r="BW63" s="79">
        <f t="shared" si="22"/>
        <v>22.495919999999998</v>
      </c>
      <c r="BX63" s="79">
        <f>SUM(BW$12:BW63)</f>
        <v>978.85391999999968</v>
      </c>
      <c r="BY63" s="79">
        <f t="shared" si="23"/>
        <v>0</v>
      </c>
      <c r="BZ63" s="79">
        <f t="shared" si="24"/>
        <v>0</v>
      </c>
      <c r="CA63" s="79">
        <f>SUM(BZ$12:BZ63)</f>
        <v>0</v>
      </c>
      <c r="CB63" s="79">
        <f t="shared" si="25"/>
        <v>16.079999999999998</v>
      </c>
      <c r="CC63" s="79">
        <f t="shared" si="26"/>
        <v>22.495919999999998</v>
      </c>
      <c r="CD63" s="79">
        <f>SUM(CC$12:CC63)</f>
        <v>978.85391999999968</v>
      </c>
    </row>
    <row r="64" spans="4:82" x14ac:dyDescent="0.35">
      <c r="G64" s="26" t="str" cm="1">
        <f t="array" ref="G64">"YR" &amp; (ROW(64:64) - ROW($12:$12)) &amp; " = " &amp; (2028 + (ROW(64:64) - ROW($12:$12)))</f>
        <v>YR52 = 2080</v>
      </c>
      <c r="H64" s="26" t="str" cm="1">
        <f t="array" ref="H64">"MY" &amp; (ROW(64:64) - ROW($12:$12)) &amp; " = " &amp; (ROW(64:64) - ROW($12:$12))</f>
        <v>MY52 = 52</v>
      </c>
      <c r="I64" s="26" t="str" cm="1">
        <f t="array" ref="I64">"CD" &amp; (ROW(64:64) - ROW($12:$12))</f>
        <v>CD52</v>
      </c>
      <c r="J64" s="26" t="str" cm="1">
        <f t="array" ref="J64">"C" &amp; (ROW(64:64) - ROW($12:$12)) &amp; " = CD" &amp; (ROW(64:64) - ROW($12:$12)) &amp; " / CD0" &amp; IF(ROW(64:64) - ROW($12:$12) = 0, " = 1", "")</f>
        <v>C52 = CD52 / CD0</v>
      </c>
      <c r="K64" s="26" t="str" cm="1">
        <f t="array" ref="K64">"IRM" &amp; (ROW(64:64) - ROW($12:$12)) &amp; " = if (YR" &amp; (ROW(64:64) - ROW($12:$12)) &amp; " &lt; EY) then (IRA0) else (IRP0)"</f>
        <v>IRM52 = if (YR52 &lt; EY) then (IRA0) else (IRP0)</v>
      </c>
      <c r="L64" s="26" t="str" cm="1">
        <f t="array" ref="L64">"IRI" &amp; (ROW(64:64) - ROW($12:$12)) &amp; " = IRM" &amp; (ROW(64:64) - ROW($12:$12)) &amp; " * C" &amp; (ROW(64:64) - ROW($12:$12))</f>
        <v>IRI52 = IRM52 * C52</v>
      </c>
      <c r="M64" s="26" t="str" cm="1">
        <f t="array" ref="M64" xml:space="preserve"> "IRC" &amp; (ROW(64:64) - ROW($12:$12)) &amp; " = ∑IRIx; x: {0, …, MY" &amp; (ROW(64:64) - ROW($12:$12)) &amp; "}"</f>
        <v>IRC52 = ∑IRIx; x: {0, …, MY52}</v>
      </c>
      <c r="N64" s="26" t="str" cm="1">
        <f t="array" ref="N64">"ERM" &amp; (ROW(64:64) - ROW($12:$12)) &amp; " = if (YR" &amp; (ROW(64:64) - ROW($12:$12)) &amp; " &lt; EY) then (ERA0) else (ERP0)"</f>
        <v>ERM52 = if (YR52 &lt; EY) then (ERA0) else (ERP0)</v>
      </c>
      <c r="O64" s="26" t="str" cm="1">
        <f t="array" ref="O64">"ERI" &amp; (ROW(64:64) - ROW($12:$12)) &amp; " = ERM" &amp; (ROW(64:64) - ROW($12:$12)) &amp; " * C" &amp; (ROW(64:64) - ROW($12:$12))</f>
        <v>ERI52 = ERM52 * C52</v>
      </c>
      <c r="P64" s="26" t="str" cm="1">
        <f t="array" ref="P64" xml:space="preserve"> "ERU" &amp; (ROW(64:64) - ROW($12:$12)) &amp; " = ∑ERIx; x: {0, …, MY" &amp; (ROW(64:64) - ROW($12:$12)) &amp; "}"</f>
        <v>ERU52 = ∑ERIx; x: {0, …, MY52}</v>
      </c>
      <c r="Q64" s="26" t="str" cm="1">
        <f t="array" ref="Q64">"PRM" &amp; (ROW(64:64) - ROW($12:$12)) &amp; " = if (YR" &amp; (ROW(64:64) - ROW($12:$12)) &amp; " &lt; EY) then (PRA0) else (PRP0)"</f>
        <v>PRM52 = if (YR52 &lt; EY) then (PRA0) else (PRP0)</v>
      </c>
      <c r="R64" s="26" t="str" cm="1">
        <f t="array" ref="R64">"PRI" &amp; (ROW(64:64) - ROW($12:$12)) &amp; " = PRM" &amp; (ROW(64:64) - ROW($12:$12)) &amp; " * C" &amp; (ROW(64:64) - ROW($12:$12))</f>
        <v>PRI52 = PRM52 * C52</v>
      </c>
      <c r="S64" s="26" t="str" cm="1">
        <f t="array" ref="S64" xml:space="preserve"> "PRU" &amp; (ROW(64:64) - ROW($12:$12)) &amp; " = ∑PRIx; x: {0, …, MY" &amp; (ROW(64:64) - ROW($12:$12)) &amp; "}"</f>
        <v>PRU52 = ∑PRIx; x: {0, …, MY52}</v>
      </c>
      <c r="T64" s="26" t="str" cm="1">
        <f t="array" ref="T64">"ORM" &amp; (ROW(64:64) - ROW($12:$12)) &amp; " = if (YR" &amp; (ROW(64:64) - ROW($12:$12)) &amp; " &lt; EY) then (ORA0) else (ORP0)"</f>
        <v>ORM52 = if (YR52 &lt; EY) then (ORA0) else (ORP0)</v>
      </c>
      <c r="U64" s="26" t="str" cm="1">
        <f t="array" ref="U64">"ORI" &amp; (ROW(64:64) - ROW($12:$12)) &amp; " = ORM" &amp; (ROW(64:64) - ROW($12:$12)) &amp; " * C" &amp; (ROW(64:64) - ROW($12:$12))</f>
        <v>ORI52 = ORM52 * C52</v>
      </c>
      <c r="V64" s="26" t="str" cm="1">
        <f t="array" ref="V64" xml:space="preserve"> "ORC" &amp; (ROW(64:64) - ROW($12:$12)) &amp; " = ∑ORIx; x: {0, …, MY" &amp; (ROW(64:64) - ROW($12:$12)) &amp; "}"</f>
        <v>ORC52 = ∑ORIx; x: {0, …, MY52}</v>
      </c>
      <c r="AA64" s="26">
        <v>2080</v>
      </c>
      <c r="AB64" s="26">
        <v>52</v>
      </c>
      <c r="AC64" s="78">
        <v>1.41</v>
      </c>
      <c r="AD64" s="78">
        <f t="shared" si="0"/>
        <v>1.41</v>
      </c>
      <c r="AE64" s="79">
        <f t="shared" si="1"/>
        <v>0.125</v>
      </c>
      <c r="AF64" s="79">
        <f t="shared" si="2"/>
        <v>0.17624999999999999</v>
      </c>
      <c r="AG64" s="79">
        <f>SUM(AF$12:AF64)</f>
        <v>9.541624999999998</v>
      </c>
      <c r="AH64" s="79">
        <f t="shared" si="3"/>
        <v>0.02</v>
      </c>
      <c r="AI64" s="79">
        <f t="shared" si="4"/>
        <v>2.8199999999999999E-2</v>
      </c>
      <c r="AJ64" s="79">
        <f>SUM(AI$12:AI64)</f>
        <v>1.2456799999999999</v>
      </c>
      <c r="AK64" s="79">
        <f t="shared" si="5"/>
        <v>0</v>
      </c>
      <c r="AL64" s="79">
        <f t="shared" si="6"/>
        <v>0</v>
      </c>
      <c r="AM64" s="79">
        <f>SUM(AL$12:AL64)</f>
        <v>0.14049</v>
      </c>
      <c r="AN64" s="79">
        <f t="shared" si="7"/>
        <v>0.02</v>
      </c>
      <c r="AO64" s="79">
        <f t="shared" si="8"/>
        <v>2.8199999999999999E-2</v>
      </c>
      <c r="AP64" s="79">
        <f>SUM(AO$12:AO64)</f>
        <v>1.3861699999999999</v>
      </c>
      <c r="AU64" s="26">
        <v>2080</v>
      </c>
      <c r="AV64" s="26">
        <v>52</v>
      </c>
      <c r="AW64" s="78">
        <v>1.41</v>
      </c>
      <c r="AX64" s="78">
        <f t="shared" si="9"/>
        <v>1.41</v>
      </c>
      <c r="AY64" s="79">
        <f t="shared" si="10"/>
        <v>0.25</v>
      </c>
      <c r="AZ64" s="79">
        <f t="shared" si="11"/>
        <v>0.35249999999999998</v>
      </c>
      <c r="BA64" s="79">
        <f>SUM(AZ$12:AZ64)</f>
        <v>17.320999999999994</v>
      </c>
      <c r="BB64" s="79">
        <f t="shared" si="12"/>
        <v>3.78</v>
      </c>
      <c r="BC64" s="79">
        <f t="shared" si="13"/>
        <v>5.3297999999999996</v>
      </c>
      <c r="BD64" s="79">
        <f>SUM(BC$12:BC64)</f>
        <v>235.43351999999999</v>
      </c>
      <c r="BE64" s="79">
        <f t="shared" si="14"/>
        <v>0</v>
      </c>
      <c r="BF64" s="79">
        <f t="shared" si="15"/>
        <v>0</v>
      </c>
      <c r="BG64" s="79">
        <f>SUM(BF$12:BF64)</f>
        <v>2.82</v>
      </c>
      <c r="BH64" s="79">
        <f t="shared" si="16"/>
        <v>3.78</v>
      </c>
      <c r="BI64" s="79">
        <f t="shared" si="17"/>
        <v>5.3297999999999996</v>
      </c>
      <c r="BJ64" s="79">
        <f>SUM(BI$12:BI64)</f>
        <v>238.25351999999998</v>
      </c>
      <c r="BO64" s="26">
        <v>2080</v>
      </c>
      <c r="BP64" s="26">
        <v>52</v>
      </c>
      <c r="BQ64" s="78">
        <v>1.41</v>
      </c>
      <c r="BR64" s="78">
        <f t="shared" si="18"/>
        <v>1.41</v>
      </c>
      <c r="BS64" s="79">
        <f t="shared" si="19"/>
        <v>0.5</v>
      </c>
      <c r="BT64" s="79">
        <f t="shared" si="20"/>
        <v>0.70499999999999996</v>
      </c>
      <c r="BU64" s="79">
        <f>SUM(BT$12:BT64)</f>
        <v>31.141999999999996</v>
      </c>
      <c r="BV64" s="79">
        <f t="shared" si="21"/>
        <v>16.079999999999998</v>
      </c>
      <c r="BW64" s="79">
        <f t="shared" si="22"/>
        <v>22.672799999999995</v>
      </c>
      <c r="BX64" s="79">
        <f>SUM(BW$12:BW64)</f>
        <v>1001.5267199999996</v>
      </c>
      <c r="BY64" s="79">
        <f t="shared" si="23"/>
        <v>0</v>
      </c>
      <c r="BZ64" s="79">
        <f t="shared" si="24"/>
        <v>0</v>
      </c>
      <c r="CA64" s="79">
        <f>SUM(BZ$12:BZ64)</f>
        <v>0</v>
      </c>
      <c r="CB64" s="79">
        <f t="shared" si="25"/>
        <v>16.079999999999998</v>
      </c>
      <c r="CC64" s="79">
        <f t="shared" si="26"/>
        <v>22.672799999999995</v>
      </c>
      <c r="CD64" s="79">
        <f>SUM(CC$12:CC64)</f>
        <v>1001.5267199999996</v>
      </c>
    </row>
    <row r="65" spans="7:82" x14ac:dyDescent="0.35">
      <c r="G65" s="26" t="str" cm="1">
        <f t="array" ref="G65">"YR" &amp; (ROW(65:65) - ROW($12:$12)) &amp; " = " &amp; (2028 + (ROW(65:65) - ROW($12:$12)))</f>
        <v>YR53 = 2081</v>
      </c>
      <c r="H65" s="26" t="str" cm="1">
        <f t="array" ref="H65">"MY" &amp; (ROW(65:65) - ROW($12:$12)) &amp; " = " &amp; (ROW(65:65) - ROW($12:$12))</f>
        <v>MY53 = 53</v>
      </c>
      <c r="I65" s="26" t="str" cm="1">
        <f t="array" ref="I65">"CD" &amp; (ROW(65:65) - ROW($12:$12))</f>
        <v>CD53</v>
      </c>
      <c r="J65" s="26" t="str" cm="1">
        <f t="array" ref="J65">"C" &amp; (ROW(65:65) - ROW($12:$12)) &amp; " = CD" &amp; (ROW(65:65) - ROW($12:$12)) &amp; " / CD0" &amp; IF(ROW(65:65) - ROW($12:$12) = 0, " = 1", "")</f>
        <v>C53 = CD53 / CD0</v>
      </c>
      <c r="K65" s="26" t="str" cm="1">
        <f t="array" ref="K65">"IRM" &amp; (ROW(65:65) - ROW($12:$12)) &amp; " = if (YR" &amp; (ROW(65:65) - ROW($12:$12)) &amp; " &lt; EY) then (IRA0) else (IRP0)"</f>
        <v>IRM53 = if (YR53 &lt; EY) then (IRA0) else (IRP0)</v>
      </c>
      <c r="L65" s="26" t="str" cm="1">
        <f t="array" ref="L65">"IRI" &amp; (ROW(65:65) - ROW($12:$12)) &amp; " = IRM" &amp; (ROW(65:65) - ROW($12:$12)) &amp; " * C" &amp; (ROW(65:65) - ROW($12:$12))</f>
        <v>IRI53 = IRM53 * C53</v>
      </c>
      <c r="M65" s="26" t="str" cm="1">
        <f t="array" ref="M65" xml:space="preserve"> "IRC" &amp; (ROW(65:65) - ROW($12:$12)) &amp; " = ∑IRIx; x: {0, …, MY" &amp; (ROW(65:65) - ROW($12:$12)) &amp; "}"</f>
        <v>IRC53 = ∑IRIx; x: {0, …, MY53}</v>
      </c>
      <c r="N65" s="26" t="str" cm="1">
        <f t="array" ref="N65">"ERM" &amp; (ROW(65:65) - ROW($12:$12)) &amp; " = if (YR" &amp; (ROW(65:65) - ROW($12:$12)) &amp; " &lt; EY) then (ERA0) else (ERP0)"</f>
        <v>ERM53 = if (YR53 &lt; EY) then (ERA0) else (ERP0)</v>
      </c>
      <c r="O65" s="26" t="str" cm="1">
        <f t="array" ref="O65">"ERI" &amp; (ROW(65:65) - ROW($12:$12)) &amp; " = ERM" &amp; (ROW(65:65) - ROW($12:$12)) &amp; " * C" &amp; (ROW(65:65) - ROW($12:$12))</f>
        <v>ERI53 = ERM53 * C53</v>
      </c>
      <c r="P65" s="26" t="str" cm="1">
        <f t="array" ref="P65" xml:space="preserve"> "ERU" &amp; (ROW(65:65) - ROW($12:$12)) &amp; " = ∑ERIx; x: {0, …, MY" &amp; (ROW(65:65) - ROW($12:$12)) &amp; "}"</f>
        <v>ERU53 = ∑ERIx; x: {0, …, MY53}</v>
      </c>
      <c r="Q65" s="26" t="str" cm="1">
        <f t="array" ref="Q65">"PRM" &amp; (ROW(65:65) - ROW($12:$12)) &amp; " = if (YR" &amp; (ROW(65:65) - ROW($12:$12)) &amp; " &lt; EY) then (PRA0) else (PRP0)"</f>
        <v>PRM53 = if (YR53 &lt; EY) then (PRA0) else (PRP0)</v>
      </c>
      <c r="R65" s="26" t="str" cm="1">
        <f t="array" ref="R65">"PRI" &amp; (ROW(65:65) - ROW($12:$12)) &amp; " = PRM" &amp; (ROW(65:65) - ROW($12:$12)) &amp; " * C" &amp; (ROW(65:65) - ROW($12:$12))</f>
        <v>PRI53 = PRM53 * C53</v>
      </c>
      <c r="S65" s="26" t="str" cm="1">
        <f t="array" ref="S65" xml:space="preserve"> "PRU" &amp; (ROW(65:65) - ROW($12:$12)) &amp; " = ∑PRIx; x: {0, …, MY" &amp; (ROW(65:65) - ROW($12:$12)) &amp; "}"</f>
        <v>PRU53 = ∑PRIx; x: {0, …, MY53}</v>
      </c>
      <c r="T65" s="26" t="str" cm="1">
        <f t="array" ref="T65">"ORM" &amp; (ROW(65:65) - ROW($12:$12)) &amp; " = if (YR" &amp; (ROW(65:65) - ROW($12:$12)) &amp; " &lt; EY) then (ORA0) else (ORP0)"</f>
        <v>ORM53 = if (YR53 &lt; EY) then (ORA0) else (ORP0)</v>
      </c>
      <c r="U65" s="26" t="str" cm="1">
        <f t="array" ref="U65">"ORI" &amp; (ROW(65:65) - ROW($12:$12)) &amp; " = ORM" &amp; (ROW(65:65) - ROW($12:$12)) &amp; " * C" &amp; (ROW(65:65) - ROW($12:$12))</f>
        <v>ORI53 = ORM53 * C53</v>
      </c>
      <c r="V65" s="26" t="str" cm="1">
        <f t="array" ref="V65" xml:space="preserve"> "ORC" &amp; (ROW(65:65) - ROW($12:$12)) &amp; " = ∑ORIx; x: {0, …, MY" &amp; (ROW(65:65) - ROW($12:$12)) &amp; "}"</f>
        <v>ORC53 = ∑ORIx; x: {0, …, MY53}</v>
      </c>
      <c r="AA65" s="26">
        <v>2081</v>
      </c>
      <c r="AB65" s="26">
        <v>53</v>
      </c>
      <c r="AC65" s="78">
        <v>1.42</v>
      </c>
      <c r="AD65" s="78">
        <f t="shared" si="0"/>
        <v>1.42</v>
      </c>
      <c r="AE65" s="79">
        <f t="shared" si="1"/>
        <v>0.125</v>
      </c>
      <c r="AF65" s="79">
        <f t="shared" si="2"/>
        <v>0.17749999999999999</v>
      </c>
      <c r="AG65" s="79">
        <f>SUM(AF$12:AF65)</f>
        <v>9.7191249999999982</v>
      </c>
      <c r="AH65" s="79">
        <f t="shared" si="3"/>
        <v>0.02</v>
      </c>
      <c r="AI65" s="79">
        <f t="shared" si="4"/>
        <v>2.8399999999999998E-2</v>
      </c>
      <c r="AJ65" s="79">
        <f>SUM(AI$12:AI65)</f>
        <v>1.2740799999999999</v>
      </c>
      <c r="AK65" s="79">
        <f t="shared" si="5"/>
        <v>0</v>
      </c>
      <c r="AL65" s="79">
        <f t="shared" si="6"/>
        <v>0</v>
      </c>
      <c r="AM65" s="79">
        <f>SUM(AL$12:AL65)</f>
        <v>0.14049</v>
      </c>
      <c r="AN65" s="79">
        <f t="shared" si="7"/>
        <v>0.02</v>
      </c>
      <c r="AO65" s="79">
        <f t="shared" si="8"/>
        <v>2.8399999999999998E-2</v>
      </c>
      <c r="AP65" s="79">
        <f>SUM(AO$12:AO65)</f>
        <v>1.4145699999999999</v>
      </c>
      <c r="AU65" s="26">
        <v>2081</v>
      </c>
      <c r="AV65" s="26">
        <v>53</v>
      </c>
      <c r="AW65" s="78">
        <v>1.42</v>
      </c>
      <c r="AX65" s="78">
        <f t="shared" si="9"/>
        <v>1.42</v>
      </c>
      <c r="AY65" s="79">
        <f t="shared" si="10"/>
        <v>0.25</v>
      </c>
      <c r="AZ65" s="79">
        <f t="shared" si="11"/>
        <v>0.35499999999999998</v>
      </c>
      <c r="BA65" s="79">
        <f>SUM(AZ$12:AZ65)</f>
        <v>17.675999999999995</v>
      </c>
      <c r="BB65" s="79">
        <f t="shared" si="12"/>
        <v>3.78</v>
      </c>
      <c r="BC65" s="79">
        <f t="shared" si="13"/>
        <v>5.3675999999999995</v>
      </c>
      <c r="BD65" s="79">
        <f>SUM(BC$12:BC65)</f>
        <v>240.80112</v>
      </c>
      <c r="BE65" s="79">
        <f t="shared" si="14"/>
        <v>0</v>
      </c>
      <c r="BF65" s="79">
        <f t="shared" si="15"/>
        <v>0</v>
      </c>
      <c r="BG65" s="79">
        <f>SUM(BF$12:BF65)</f>
        <v>2.82</v>
      </c>
      <c r="BH65" s="79">
        <f t="shared" si="16"/>
        <v>3.78</v>
      </c>
      <c r="BI65" s="79">
        <f t="shared" si="17"/>
        <v>5.3675999999999995</v>
      </c>
      <c r="BJ65" s="79">
        <f>SUM(BI$12:BI65)</f>
        <v>243.62111999999999</v>
      </c>
      <c r="BO65" s="26">
        <v>2081</v>
      </c>
      <c r="BP65" s="26">
        <v>53</v>
      </c>
      <c r="BQ65" s="78">
        <v>1.42</v>
      </c>
      <c r="BR65" s="78">
        <f t="shared" si="18"/>
        <v>1.42</v>
      </c>
      <c r="BS65" s="79">
        <f t="shared" si="19"/>
        <v>0.5</v>
      </c>
      <c r="BT65" s="79">
        <f t="shared" si="20"/>
        <v>0.71</v>
      </c>
      <c r="BU65" s="79">
        <f>SUM(BT$12:BT65)</f>
        <v>31.851999999999997</v>
      </c>
      <c r="BV65" s="79">
        <f t="shared" si="21"/>
        <v>16.079999999999998</v>
      </c>
      <c r="BW65" s="79">
        <f t="shared" si="22"/>
        <v>22.833599999999997</v>
      </c>
      <c r="BX65" s="79">
        <f>SUM(BW$12:BW65)</f>
        <v>1024.3603199999995</v>
      </c>
      <c r="BY65" s="79">
        <f t="shared" si="23"/>
        <v>0</v>
      </c>
      <c r="BZ65" s="79">
        <f t="shared" si="24"/>
        <v>0</v>
      </c>
      <c r="CA65" s="79">
        <f>SUM(BZ$12:BZ65)</f>
        <v>0</v>
      </c>
      <c r="CB65" s="79">
        <f t="shared" si="25"/>
        <v>16.079999999999998</v>
      </c>
      <c r="CC65" s="79">
        <f t="shared" si="26"/>
        <v>22.833599999999997</v>
      </c>
      <c r="CD65" s="79">
        <f>SUM(CC$12:CC65)</f>
        <v>1024.3603199999995</v>
      </c>
    </row>
    <row r="66" spans="7:82" x14ac:dyDescent="0.35">
      <c r="G66" s="26" t="str" cm="1">
        <f t="array" ref="G66">"YR" &amp; (ROW(66:66) - ROW($12:$12)) &amp; " = " &amp; (2028 + (ROW(66:66) - ROW($12:$12)))</f>
        <v>YR54 = 2082</v>
      </c>
      <c r="H66" s="26" t="str" cm="1">
        <f t="array" ref="H66">"MY" &amp; (ROW(66:66) - ROW($12:$12)) &amp; " = " &amp; (ROW(66:66) - ROW($12:$12))</f>
        <v>MY54 = 54</v>
      </c>
      <c r="I66" s="26" t="str" cm="1">
        <f t="array" ref="I66">"CD" &amp; (ROW(66:66) - ROW($12:$12))</f>
        <v>CD54</v>
      </c>
      <c r="J66" s="26" t="str" cm="1">
        <f t="array" ref="J66">"C" &amp; (ROW(66:66) - ROW($12:$12)) &amp; " = CD" &amp; (ROW(66:66) - ROW($12:$12)) &amp; " / CD0" &amp; IF(ROW(66:66) - ROW($12:$12) = 0, " = 1", "")</f>
        <v>C54 = CD54 / CD0</v>
      </c>
      <c r="K66" s="26" t="str" cm="1">
        <f t="array" ref="K66">"IRM" &amp; (ROW(66:66) - ROW($12:$12)) &amp; " = if (YR" &amp; (ROW(66:66) - ROW($12:$12)) &amp; " &lt; EY) then (IRA0) else (IRP0)"</f>
        <v>IRM54 = if (YR54 &lt; EY) then (IRA0) else (IRP0)</v>
      </c>
      <c r="L66" s="26" t="str" cm="1">
        <f t="array" ref="L66">"IRI" &amp; (ROW(66:66) - ROW($12:$12)) &amp; " = IRM" &amp; (ROW(66:66) - ROW($12:$12)) &amp; " * C" &amp; (ROW(66:66) - ROW($12:$12))</f>
        <v>IRI54 = IRM54 * C54</v>
      </c>
      <c r="M66" s="26" t="str" cm="1">
        <f t="array" ref="M66" xml:space="preserve"> "IRC" &amp; (ROW(66:66) - ROW($12:$12)) &amp; " = ∑IRIx; x: {0, …, MY" &amp; (ROW(66:66) - ROW($12:$12)) &amp; "}"</f>
        <v>IRC54 = ∑IRIx; x: {0, …, MY54}</v>
      </c>
      <c r="N66" s="26" t="str" cm="1">
        <f t="array" ref="N66">"ERM" &amp; (ROW(66:66) - ROW($12:$12)) &amp; " = if (YR" &amp; (ROW(66:66) - ROW($12:$12)) &amp; " &lt; EY) then (ERA0) else (ERP0)"</f>
        <v>ERM54 = if (YR54 &lt; EY) then (ERA0) else (ERP0)</v>
      </c>
      <c r="O66" s="26" t="str" cm="1">
        <f t="array" ref="O66">"ERI" &amp; (ROW(66:66) - ROW($12:$12)) &amp; " = ERM" &amp; (ROW(66:66) - ROW($12:$12)) &amp; " * C" &amp; (ROW(66:66) - ROW($12:$12))</f>
        <v>ERI54 = ERM54 * C54</v>
      </c>
      <c r="P66" s="26" t="str" cm="1">
        <f t="array" ref="P66" xml:space="preserve"> "ERU" &amp; (ROW(66:66) - ROW($12:$12)) &amp; " = ∑ERIx; x: {0, …, MY" &amp; (ROW(66:66) - ROW($12:$12)) &amp; "}"</f>
        <v>ERU54 = ∑ERIx; x: {0, …, MY54}</v>
      </c>
      <c r="Q66" s="26" t="str" cm="1">
        <f t="array" ref="Q66">"PRM" &amp; (ROW(66:66) - ROW($12:$12)) &amp; " = if (YR" &amp; (ROW(66:66) - ROW($12:$12)) &amp; " &lt; EY) then (PRA0) else (PRP0)"</f>
        <v>PRM54 = if (YR54 &lt; EY) then (PRA0) else (PRP0)</v>
      </c>
      <c r="R66" s="26" t="str" cm="1">
        <f t="array" ref="R66">"PRI" &amp; (ROW(66:66) - ROW($12:$12)) &amp; " = PRM" &amp; (ROW(66:66) - ROW($12:$12)) &amp; " * C" &amp; (ROW(66:66) - ROW($12:$12))</f>
        <v>PRI54 = PRM54 * C54</v>
      </c>
      <c r="S66" s="26" t="str" cm="1">
        <f t="array" ref="S66" xml:space="preserve"> "PRU" &amp; (ROW(66:66) - ROW($12:$12)) &amp; " = ∑PRIx; x: {0, …, MY" &amp; (ROW(66:66) - ROW($12:$12)) &amp; "}"</f>
        <v>PRU54 = ∑PRIx; x: {0, …, MY54}</v>
      </c>
      <c r="T66" s="26" t="str" cm="1">
        <f t="array" ref="T66">"ORM" &amp; (ROW(66:66) - ROW($12:$12)) &amp; " = if (YR" &amp; (ROW(66:66) - ROW($12:$12)) &amp; " &lt; EY) then (ORA0) else (ORP0)"</f>
        <v>ORM54 = if (YR54 &lt; EY) then (ORA0) else (ORP0)</v>
      </c>
      <c r="U66" s="26" t="str" cm="1">
        <f t="array" ref="U66">"ORI" &amp; (ROW(66:66) - ROW($12:$12)) &amp; " = ORM" &amp; (ROW(66:66) - ROW($12:$12)) &amp; " * C" &amp; (ROW(66:66) - ROW($12:$12))</f>
        <v>ORI54 = ORM54 * C54</v>
      </c>
      <c r="V66" s="26" t="str" cm="1">
        <f t="array" ref="V66" xml:space="preserve"> "ORC" &amp; (ROW(66:66) - ROW($12:$12)) &amp; " = ∑ORIx; x: {0, …, MY" &amp; (ROW(66:66) - ROW($12:$12)) &amp; "}"</f>
        <v>ORC54 = ∑ORIx; x: {0, …, MY54}</v>
      </c>
      <c r="AA66" s="26">
        <v>2082</v>
      </c>
      <c r="AB66" s="26">
        <v>54</v>
      </c>
      <c r="AC66" s="78">
        <v>1.431</v>
      </c>
      <c r="AD66" s="78">
        <f t="shared" si="0"/>
        <v>1.431</v>
      </c>
      <c r="AE66" s="79">
        <f t="shared" si="1"/>
        <v>0.125</v>
      </c>
      <c r="AF66" s="79">
        <f t="shared" si="2"/>
        <v>0.17887500000000001</v>
      </c>
      <c r="AG66" s="79">
        <f>SUM(AF$12:AF66)</f>
        <v>9.8979999999999979</v>
      </c>
      <c r="AH66" s="79">
        <f t="shared" si="3"/>
        <v>0.02</v>
      </c>
      <c r="AI66" s="79">
        <f t="shared" si="4"/>
        <v>2.8620000000000003E-2</v>
      </c>
      <c r="AJ66" s="79">
        <f>SUM(AI$12:AI66)</f>
        <v>1.3027</v>
      </c>
      <c r="AK66" s="79">
        <f t="shared" si="5"/>
        <v>0</v>
      </c>
      <c r="AL66" s="79">
        <f t="shared" si="6"/>
        <v>0</v>
      </c>
      <c r="AM66" s="79">
        <f>SUM(AL$12:AL66)</f>
        <v>0.14049</v>
      </c>
      <c r="AN66" s="79">
        <f t="shared" si="7"/>
        <v>0.02</v>
      </c>
      <c r="AO66" s="79">
        <f t="shared" si="8"/>
        <v>2.8620000000000003E-2</v>
      </c>
      <c r="AP66" s="79">
        <f>SUM(AO$12:AO66)</f>
        <v>1.44319</v>
      </c>
      <c r="AU66" s="26">
        <v>2082</v>
      </c>
      <c r="AV66" s="26">
        <v>54</v>
      </c>
      <c r="AW66" s="78">
        <v>1.431</v>
      </c>
      <c r="AX66" s="78">
        <f t="shared" si="9"/>
        <v>1.431</v>
      </c>
      <c r="AY66" s="79">
        <f t="shared" si="10"/>
        <v>0.25</v>
      </c>
      <c r="AZ66" s="79">
        <f t="shared" si="11"/>
        <v>0.35775000000000001</v>
      </c>
      <c r="BA66" s="79">
        <f>SUM(AZ$12:AZ66)</f>
        <v>18.033749999999994</v>
      </c>
      <c r="BB66" s="79">
        <f t="shared" si="12"/>
        <v>3.78</v>
      </c>
      <c r="BC66" s="79">
        <f t="shared" si="13"/>
        <v>5.4091800000000001</v>
      </c>
      <c r="BD66" s="79">
        <f>SUM(BC$12:BC66)</f>
        <v>246.21029999999999</v>
      </c>
      <c r="BE66" s="79">
        <f t="shared" si="14"/>
        <v>0</v>
      </c>
      <c r="BF66" s="79">
        <f t="shared" si="15"/>
        <v>0</v>
      </c>
      <c r="BG66" s="79">
        <f>SUM(BF$12:BF66)</f>
        <v>2.82</v>
      </c>
      <c r="BH66" s="79">
        <f t="shared" si="16"/>
        <v>3.78</v>
      </c>
      <c r="BI66" s="79">
        <f t="shared" si="17"/>
        <v>5.4091800000000001</v>
      </c>
      <c r="BJ66" s="79">
        <f>SUM(BI$12:BI66)</f>
        <v>249.03029999999998</v>
      </c>
      <c r="BO66" s="26">
        <v>2082</v>
      </c>
      <c r="BP66" s="26">
        <v>54</v>
      </c>
      <c r="BQ66" s="78">
        <v>1.431</v>
      </c>
      <c r="BR66" s="78">
        <f t="shared" si="18"/>
        <v>1.431</v>
      </c>
      <c r="BS66" s="79">
        <f t="shared" si="19"/>
        <v>0.5</v>
      </c>
      <c r="BT66" s="79">
        <f t="shared" si="20"/>
        <v>0.71550000000000002</v>
      </c>
      <c r="BU66" s="79">
        <f>SUM(BT$12:BT66)</f>
        <v>32.567499999999995</v>
      </c>
      <c r="BV66" s="79">
        <f t="shared" si="21"/>
        <v>16.079999999999998</v>
      </c>
      <c r="BW66" s="79">
        <f t="shared" si="22"/>
        <v>23.010479999999998</v>
      </c>
      <c r="BX66" s="79">
        <f>SUM(BW$12:BW66)</f>
        <v>1047.3707999999995</v>
      </c>
      <c r="BY66" s="79">
        <f t="shared" si="23"/>
        <v>0</v>
      </c>
      <c r="BZ66" s="79">
        <f t="shared" si="24"/>
        <v>0</v>
      </c>
      <c r="CA66" s="79">
        <f>SUM(BZ$12:BZ66)</f>
        <v>0</v>
      </c>
      <c r="CB66" s="79">
        <f t="shared" si="25"/>
        <v>16.079999999999998</v>
      </c>
      <c r="CC66" s="79">
        <f t="shared" si="26"/>
        <v>23.010479999999998</v>
      </c>
      <c r="CD66" s="79">
        <f>SUM(CC$12:CC66)</f>
        <v>1047.3707999999995</v>
      </c>
    </row>
    <row r="67" spans="7:82" x14ac:dyDescent="0.35">
      <c r="G67" s="26" t="str" cm="1">
        <f t="array" ref="G67">"YR" &amp; (ROW(67:67) - ROW($12:$12)) &amp; " = " &amp; (2028 + (ROW(67:67) - ROW($12:$12)))</f>
        <v>YR55 = 2083</v>
      </c>
      <c r="H67" s="26" t="str" cm="1">
        <f t="array" ref="H67">"MY" &amp; (ROW(67:67) - ROW($12:$12)) &amp; " = " &amp; (ROW(67:67) - ROW($12:$12))</f>
        <v>MY55 = 55</v>
      </c>
      <c r="I67" s="26" t="str" cm="1">
        <f t="array" ref="I67">"CD" &amp; (ROW(67:67) - ROW($12:$12))</f>
        <v>CD55</v>
      </c>
      <c r="J67" s="26" t="str" cm="1">
        <f t="array" ref="J67">"C" &amp; (ROW(67:67) - ROW($12:$12)) &amp; " = CD" &amp; (ROW(67:67) - ROW($12:$12)) &amp; " / CD0" &amp; IF(ROW(67:67) - ROW($12:$12) = 0, " = 1", "")</f>
        <v>C55 = CD55 / CD0</v>
      </c>
      <c r="K67" s="26" t="str" cm="1">
        <f t="array" ref="K67">"IRM" &amp; (ROW(67:67) - ROW($12:$12)) &amp; " = if (YR" &amp; (ROW(67:67) - ROW($12:$12)) &amp; " &lt; EY) then (IRA0) else (IRP0)"</f>
        <v>IRM55 = if (YR55 &lt; EY) then (IRA0) else (IRP0)</v>
      </c>
      <c r="L67" s="26" t="str" cm="1">
        <f t="array" ref="L67">"IRI" &amp; (ROW(67:67) - ROW($12:$12)) &amp; " = IRM" &amp; (ROW(67:67) - ROW($12:$12)) &amp; " * C" &amp; (ROW(67:67) - ROW($12:$12))</f>
        <v>IRI55 = IRM55 * C55</v>
      </c>
      <c r="M67" s="26" t="str" cm="1">
        <f t="array" ref="M67" xml:space="preserve"> "IRC" &amp; (ROW(67:67) - ROW($12:$12)) &amp; " = ∑IRIx; x: {0, …, MY" &amp; (ROW(67:67) - ROW($12:$12)) &amp; "}"</f>
        <v>IRC55 = ∑IRIx; x: {0, …, MY55}</v>
      </c>
      <c r="N67" s="26" t="str" cm="1">
        <f t="array" ref="N67">"ERM" &amp; (ROW(67:67) - ROW($12:$12)) &amp; " = if (YR" &amp; (ROW(67:67) - ROW($12:$12)) &amp; " &lt; EY) then (ERA0) else (ERP0)"</f>
        <v>ERM55 = if (YR55 &lt; EY) then (ERA0) else (ERP0)</v>
      </c>
      <c r="O67" s="26" t="str" cm="1">
        <f t="array" ref="O67">"ERI" &amp; (ROW(67:67) - ROW($12:$12)) &amp; " = ERM" &amp; (ROW(67:67) - ROW($12:$12)) &amp; " * C" &amp; (ROW(67:67) - ROW($12:$12))</f>
        <v>ERI55 = ERM55 * C55</v>
      </c>
      <c r="P67" s="26" t="str" cm="1">
        <f t="array" ref="P67" xml:space="preserve"> "ERU" &amp; (ROW(67:67) - ROW($12:$12)) &amp; " = ∑ERIx; x: {0, …, MY" &amp; (ROW(67:67) - ROW($12:$12)) &amp; "}"</f>
        <v>ERU55 = ∑ERIx; x: {0, …, MY55}</v>
      </c>
      <c r="Q67" s="26" t="str" cm="1">
        <f t="array" ref="Q67">"PRM" &amp; (ROW(67:67) - ROW($12:$12)) &amp; " = if (YR" &amp; (ROW(67:67) - ROW($12:$12)) &amp; " &lt; EY) then (PRA0) else (PRP0)"</f>
        <v>PRM55 = if (YR55 &lt; EY) then (PRA0) else (PRP0)</v>
      </c>
      <c r="R67" s="26" t="str" cm="1">
        <f t="array" ref="R67">"PRI" &amp; (ROW(67:67) - ROW($12:$12)) &amp; " = PRM" &amp; (ROW(67:67) - ROW($12:$12)) &amp; " * C" &amp; (ROW(67:67) - ROW($12:$12))</f>
        <v>PRI55 = PRM55 * C55</v>
      </c>
      <c r="S67" s="26" t="str" cm="1">
        <f t="array" ref="S67" xml:space="preserve"> "PRU" &amp; (ROW(67:67) - ROW($12:$12)) &amp; " = ∑PRIx; x: {0, …, MY" &amp; (ROW(67:67) - ROW($12:$12)) &amp; "}"</f>
        <v>PRU55 = ∑PRIx; x: {0, …, MY55}</v>
      </c>
      <c r="T67" s="26" t="str" cm="1">
        <f t="array" ref="T67">"ORM" &amp; (ROW(67:67) - ROW($12:$12)) &amp; " = if (YR" &amp; (ROW(67:67) - ROW($12:$12)) &amp; " &lt; EY) then (ORA0) else (ORP0)"</f>
        <v>ORM55 = if (YR55 &lt; EY) then (ORA0) else (ORP0)</v>
      </c>
      <c r="U67" s="26" t="str" cm="1">
        <f t="array" ref="U67">"ORI" &amp; (ROW(67:67) - ROW($12:$12)) &amp; " = ORM" &amp; (ROW(67:67) - ROW($12:$12)) &amp; " * C" &amp; (ROW(67:67) - ROW($12:$12))</f>
        <v>ORI55 = ORM55 * C55</v>
      </c>
      <c r="V67" s="26" t="str" cm="1">
        <f t="array" ref="V67" xml:space="preserve"> "ORC" &amp; (ROW(67:67) - ROW($12:$12)) &amp; " = ∑ORIx; x: {0, …, MY" &amp; (ROW(67:67) - ROW($12:$12)) &amp; "}"</f>
        <v>ORC55 = ∑ORIx; x: {0, …, MY55}</v>
      </c>
      <c r="AA67" s="26">
        <v>2083</v>
      </c>
      <c r="AB67" s="26">
        <v>55</v>
      </c>
      <c r="AC67" s="78">
        <v>1.4419999999999999</v>
      </c>
      <c r="AD67" s="78">
        <f t="shared" si="0"/>
        <v>1.4419999999999999</v>
      </c>
      <c r="AE67" s="79">
        <f t="shared" si="1"/>
        <v>0.125</v>
      </c>
      <c r="AF67" s="79">
        <f t="shared" si="2"/>
        <v>0.18024999999999999</v>
      </c>
      <c r="AG67" s="79">
        <f>SUM(AF$12:AF67)</f>
        <v>10.078249999999997</v>
      </c>
      <c r="AH67" s="79">
        <f t="shared" si="3"/>
        <v>0.02</v>
      </c>
      <c r="AI67" s="79">
        <f t="shared" si="4"/>
        <v>2.8840000000000001E-2</v>
      </c>
      <c r="AJ67" s="79">
        <f>SUM(AI$12:AI67)</f>
        <v>1.3315399999999999</v>
      </c>
      <c r="AK67" s="79">
        <f t="shared" si="5"/>
        <v>0</v>
      </c>
      <c r="AL67" s="79">
        <f t="shared" si="6"/>
        <v>0</v>
      </c>
      <c r="AM67" s="79">
        <f>SUM(AL$12:AL67)</f>
        <v>0.14049</v>
      </c>
      <c r="AN67" s="79">
        <f t="shared" si="7"/>
        <v>0.02</v>
      </c>
      <c r="AO67" s="79">
        <f t="shared" si="8"/>
        <v>2.8840000000000001E-2</v>
      </c>
      <c r="AP67" s="79">
        <f>SUM(AO$12:AO67)</f>
        <v>1.4720299999999999</v>
      </c>
      <c r="AU67" s="26">
        <v>2083</v>
      </c>
      <c r="AV67" s="26">
        <v>55</v>
      </c>
      <c r="AW67" s="78">
        <v>1.4419999999999999</v>
      </c>
      <c r="AX67" s="78">
        <f t="shared" si="9"/>
        <v>1.4419999999999999</v>
      </c>
      <c r="AY67" s="79">
        <f t="shared" si="10"/>
        <v>0.25</v>
      </c>
      <c r="AZ67" s="79">
        <f t="shared" si="11"/>
        <v>0.36049999999999999</v>
      </c>
      <c r="BA67" s="79">
        <f>SUM(AZ$12:AZ67)</f>
        <v>18.394249999999992</v>
      </c>
      <c r="BB67" s="79">
        <f t="shared" si="12"/>
        <v>3.78</v>
      </c>
      <c r="BC67" s="79">
        <f t="shared" si="13"/>
        <v>5.4507599999999998</v>
      </c>
      <c r="BD67" s="79">
        <f>SUM(BC$12:BC67)</f>
        <v>251.66105999999999</v>
      </c>
      <c r="BE67" s="79">
        <f t="shared" si="14"/>
        <v>0</v>
      </c>
      <c r="BF67" s="79">
        <f t="shared" si="15"/>
        <v>0</v>
      </c>
      <c r="BG67" s="79">
        <f>SUM(BF$12:BF67)</f>
        <v>2.82</v>
      </c>
      <c r="BH67" s="79">
        <f t="shared" si="16"/>
        <v>3.78</v>
      </c>
      <c r="BI67" s="79">
        <f t="shared" si="17"/>
        <v>5.4507599999999998</v>
      </c>
      <c r="BJ67" s="79">
        <f>SUM(BI$12:BI67)</f>
        <v>254.48105999999999</v>
      </c>
      <c r="BO67" s="26">
        <v>2083</v>
      </c>
      <c r="BP67" s="26">
        <v>55</v>
      </c>
      <c r="BQ67" s="78">
        <v>1.4419999999999999</v>
      </c>
      <c r="BR67" s="78">
        <f t="shared" si="18"/>
        <v>1.4419999999999999</v>
      </c>
      <c r="BS67" s="79">
        <f t="shared" si="19"/>
        <v>0.5</v>
      </c>
      <c r="BT67" s="79">
        <f t="shared" si="20"/>
        <v>0.72099999999999997</v>
      </c>
      <c r="BU67" s="79">
        <f>SUM(BT$12:BT67)</f>
        <v>33.288499999999992</v>
      </c>
      <c r="BV67" s="79">
        <f t="shared" si="21"/>
        <v>16.079999999999998</v>
      </c>
      <c r="BW67" s="79">
        <f t="shared" si="22"/>
        <v>23.187359999999998</v>
      </c>
      <c r="BX67" s="79">
        <f>SUM(BW$12:BW67)</f>
        <v>1070.5581599999994</v>
      </c>
      <c r="BY67" s="79">
        <f t="shared" si="23"/>
        <v>0</v>
      </c>
      <c r="BZ67" s="79">
        <f t="shared" si="24"/>
        <v>0</v>
      </c>
      <c r="CA67" s="79">
        <f>SUM(BZ$12:BZ67)</f>
        <v>0</v>
      </c>
      <c r="CB67" s="79">
        <f t="shared" si="25"/>
        <v>16.079999999999998</v>
      </c>
      <c r="CC67" s="79">
        <f t="shared" si="26"/>
        <v>23.187359999999998</v>
      </c>
      <c r="CD67" s="79">
        <f>SUM(CC$12:CC67)</f>
        <v>1070.5581599999994</v>
      </c>
    </row>
    <row r="68" spans="7:82" x14ac:dyDescent="0.35">
      <c r="G68" s="26" t="str" cm="1">
        <f t="array" ref="G68">"YR" &amp; (ROW(68:68) - ROW($12:$12)) &amp; " = " &amp; (2028 + (ROW(68:68) - ROW($12:$12)))</f>
        <v>YR56 = 2084</v>
      </c>
      <c r="H68" s="26" t="str" cm="1">
        <f t="array" ref="H68">"MY" &amp; (ROW(68:68) - ROW($12:$12)) &amp; " = " &amp; (ROW(68:68) - ROW($12:$12))</f>
        <v>MY56 = 56</v>
      </c>
      <c r="I68" s="26" t="str" cm="1">
        <f t="array" ref="I68">"CD" &amp; (ROW(68:68) - ROW($12:$12))</f>
        <v>CD56</v>
      </c>
      <c r="J68" s="26" t="str" cm="1">
        <f t="array" ref="J68">"C" &amp; (ROW(68:68) - ROW($12:$12)) &amp; " = CD" &amp; (ROW(68:68) - ROW($12:$12)) &amp; " / CD0" &amp; IF(ROW(68:68) - ROW($12:$12) = 0, " = 1", "")</f>
        <v>C56 = CD56 / CD0</v>
      </c>
      <c r="K68" s="26" t="str" cm="1">
        <f t="array" ref="K68">"IRM" &amp; (ROW(68:68) - ROW($12:$12)) &amp; " = if (YR" &amp; (ROW(68:68) - ROW($12:$12)) &amp; " &lt; EY) then (IRA0) else (IRP0)"</f>
        <v>IRM56 = if (YR56 &lt; EY) then (IRA0) else (IRP0)</v>
      </c>
      <c r="L68" s="26" t="str" cm="1">
        <f t="array" ref="L68">"IRI" &amp; (ROW(68:68) - ROW($12:$12)) &amp; " = IRM" &amp; (ROW(68:68) - ROW($12:$12)) &amp; " * C" &amp; (ROW(68:68) - ROW($12:$12))</f>
        <v>IRI56 = IRM56 * C56</v>
      </c>
      <c r="M68" s="26" t="str" cm="1">
        <f t="array" ref="M68" xml:space="preserve"> "IRC" &amp; (ROW(68:68) - ROW($12:$12)) &amp; " = ∑IRIx; x: {0, …, MY" &amp; (ROW(68:68) - ROW($12:$12)) &amp; "}"</f>
        <v>IRC56 = ∑IRIx; x: {0, …, MY56}</v>
      </c>
      <c r="N68" s="26" t="str" cm="1">
        <f t="array" ref="N68">"ERM" &amp; (ROW(68:68) - ROW($12:$12)) &amp; " = if (YR" &amp; (ROW(68:68) - ROW($12:$12)) &amp; " &lt; EY) then (ERA0) else (ERP0)"</f>
        <v>ERM56 = if (YR56 &lt; EY) then (ERA0) else (ERP0)</v>
      </c>
      <c r="O68" s="26" t="str" cm="1">
        <f t="array" ref="O68">"ERI" &amp; (ROW(68:68) - ROW($12:$12)) &amp; " = ERM" &amp; (ROW(68:68) - ROW($12:$12)) &amp; " * C" &amp; (ROW(68:68) - ROW($12:$12))</f>
        <v>ERI56 = ERM56 * C56</v>
      </c>
      <c r="P68" s="26" t="str" cm="1">
        <f t="array" ref="P68" xml:space="preserve"> "ERU" &amp; (ROW(68:68) - ROW($12:$12)) &amp; " = ∑ERIx; x: {0, …, MY" &amp; (ROW(68:68) - ROW($12:$12)) &amp; "}"</f>
        <v>ERU56 = ∑ERIx; x: {0, …, MY56}</v>
      </c>
      <c r="Q68" s="26" t="str" cm="1">
        <f t="array" ref="Q68">"PRM" &amp; (ROW(68:68) - ROW($12:$12)) &amp; " = if (YR" &amp; (ROW(68:68) - ROW($12:$12)) &amp; " &lt; EY) then (PRA0) else (PRP0)"</f>
        <v>PRM56 = if (YR56 &lt; EY) then (PRA0) else (PRP0)</v>
      </c>
      <c r="R68" s="26" t="str" cm="1">
        <f t="array" ref="R68">"PRI" &amp; (ROW(68:68) - ROW($12:$12)) &amp; " = PRM" &amp; (ROW(68:68) - ROW($12:$12)) &amp; " * C" &amp; (ROW(68:68) - ROW($12:$12))</f>
        <v>PRI56 = PRM56 * C56</v>
      </c>
      <c r="S68" s="26" t="str" cm="1">
        <f t="array" ref="S68" xml:space="preserve"> "PRU" &amp; (ROW(68:68) - ROW($12:$12)) &amp; " = ∑PRIx; x: {0, …, MY" &amp; (ROW(68:68) - ROW($12:$12)) &amp; "}"</f>
        <v>PRU56 = ∑PRIx; x: {0, …, MY56}</v>
      </c>
      <c r="T68" s="26" t="str" cm="1">
        <f t="array" ref="T68">"ORM" &amp; (ROW(68:68) - ROW($12:$12)) &amp; " = if (YR" &amp; (ROW(68:68) - ROW($12:$12)) &amp; " &lt; EY) then (ORA0) else (ORP0)"</f>
        <v>ORM56 = if (YR56 &lt; EY) then (ORA0) else (ORP0)</v>
      </c>
      <c r="U68" s="26" t="str" cm="1">
        <f t="array" ref="U68">"ORI" &amp; (ROW(68:68) - ROW($12:$12)) &amp; " = ORM" &amp; (ROW(68:68) - ROW($12:$12)) &amp; " * C" &amp; (ROW(68:68) - ROW($12:$12))</f>
        <v>ORI56 = ORM56 * C56</v>
      </c>
      <c r="V68" s="26" t="str" cm="1">
        <f t="array" ref="V68" xml:space="preserve"> "ORC" &amp; (ROW(68:68) - ROW($12:$12)) &amp; " = ∑ORIx; x: {0, …, MY" &amp; (ROW(68:68) - ROW($12:$12)) &amp; "}"</f>
        <v>ORC56 = ∑ORIx; x: {0, …, MY56}</v>
      </c>
      <c r="AA68" s="26">
        <v>2084</v>
      </c>
      <c r="AB68" s="26">
        <v>56</v>
      </c>
      <c r="AC68" s="78">
        <v>1.4530000000000001</v>
      </c>
      <c r="AD68" s="78">
        <f t="shared" si="0"/>
        <v>1.4530000000000001</v>
      </c>
      <c r="AE68" s="79">
        <f t="shared" si="1"/>
        <v>0.125</v>
      </c>
      <c r="AF68" s="79">
        <f t="shared" si="2"/>
        <v>0.18162500000000001</v>
      </c>
      <c r="AG68" s="79">
        <f>SUM(AF$12:AF68)</f>
        <v>10.259874999999997</v>
      </c>
      <c r="AH68" s="79">
        <f t="shared" si="3"/>
        <v>0.02</v>
      </c>
      <c r="AI68" s="79">
        <f t="shared" si="4"/>
        <v>2.9060000000000002E-2</v>
      </c>
      <c r="AJ68" s="79">
        <f>SUM(AI$12:AI68)</f>
        <v>1.3606</v>
      </c>
      <c r="AK68" s="79">
        <f t="shared" si="5"/>
        <v>0</v>
      </c>
      <c r="AL68" s="79">
        <f t="shared" si="6"/>
        <v>0</v>
      </c>
      <c r="AM68" s="79">
        <f>SUM(AL$12:AL68)</f>
        <v>0.14049</v>
      </c>
      <c r="AN68" s="79">
        <f t="shared" si="7"/>
        <v>0.02</v>
      </c>
      <c r="AO68" s="79">
        <f t="shared" si="8"/>
        <v>2.9060000000000002E-2</v>
      </c>
      <c r="AP68" s="79">
        <f>SUM(AO$12:AO68)</f>
        <v>1.50109</v>
      </c>
      <c r="AU68" s="26">
        <v>2084</v>
      </c>
      <c r="AV68" s="26">
        <v>56</v>
      </c>
      <c r="AW68" s="78">
        <v>1.4530000000000001</v>
      </c>
      <c r="AX68" s="78">
        <f t="shared" si="9"/>
        <v>1.4530000000000001</v>
      </c>
      <c r="AY68" s="79">
        <f t="shared" si="10"/>
        <v>0.25</v>
      </c>
      <c r="AZ68" s="79">
        <f t="shared" si="11"/>
        <v>0.36325000000000002</v>
      </c>
      <c r="BA68" s="79">
        <f>SUM(AZ$12:AZ68)</f>
        <v>18.757499999999993</v>
      </c>
      <c r="BB68" s="79">
        <f t="shared" si="12"/>
        <v>3.78</v>
      </c>
      <c r="BC68" s="79">
        <f t="shared" si="13"/>
        <v>5.4923399999999996</v>
      </c>
      <c r="BD68" s="79">
        <f>SUM(BC$12:BC68)</f>
        <v>257.15339999999998</v>
      </c>
      <c r="BE68" s="79">
        <f t="shared" si="14"/>
        <v>0</v>
      </c>
      <c r="BF68" s="79">
        <f t="shared" si="15"/>
        <v>0</v>
      </c>
      <c r="BG68" s="79">
        <f>SUM(BF$12:BF68)</f>
        <v>2.82</v>
      </c>
      <c r="BH68" s="79">
        <f t="shared" si="16"/>
        <v>3.78</v>
      </c>
      <c r="BI68" s="79">
        <f t="shared" si="17"/>
        <v>5.4923399999999996</v>
      </c>
      <c r="BJ68" s="79">
        <f>SUM(BI$12:BI68)</f>
        <v>259.97339999999997</v>
      </c>
      <c r="BO68" s="26">
        <v>2084</v>
      </c>
      <c r="BP68" s="26">
        <v>56</v>
      </c>
      <c r="BQ68" s="78">
        <v>1.4530000000000001</v>
      </c>
      <c r="BR68" s="78">
        <f t="shared" si="18"/>
        <v>1.4530000000000001</v>
      </c>
      <c r="BS68" s="79">
        <f t="shared" si="19"/>
        <v>0.5</v>
      </c>
      <c r="BT68" s="79">
        <f t="shared" si="20"/>
        <v>0.72650000000000003</v>
      </c>
      <c r="BU68" s="79">
        <f>SUM(BT$12:BT68)</f>
        <v>34.014999999999993</v>
      </c>
      <c r="BV68" s="79">
        <f t="shared" si="21"/>
        <v>16.079999999999998</v>
      </c>
      <c r="BW68" s="79">
        <f t="shared" si="22"/>
        <v>23.364239999999999</v>
      </c>
      <c r="BX68" s="79">
        <f>SUM(BW$12:BW68)</f>
        <v>1093.9223999999995</v>
      </c>
      <c r="BY68" s="79">
        <f t="shared" si="23"/>
        <v>0</v>
      </c>
      <c r="BZ68" s="79">
        <f t="shared" si="24"/>
        <v>0</v>
      </c>
      <c r="CA68" s="79">
        <f>SUM(BZ$12:BZ68)</f>
        <v>0</v>
      </c>
      <c r="CB68" s="79">
        <f t="shared" si="25"/>
        <v>16.079999999999998</v>
      </c>
      <c r="CC68" s="79">
        <f t="shared" si="26"/>
        <v>23.364239999999999</v>
      </c>
      <c r="CD68" s="79">
        <f>SUM(CC$12:CC68)</f>
        <v>1093.9223999999995</v>
      </c>
    </row>
    <row r="69" spans="7:82" x14ac:dyDescent="0.35">
      <c r="G69" s="26" t="str" cm="1">
        <f t="array" ref="G69">"YR" &amp; (ROW(69:69) - ROW($12:$12)) &amp; " = " &amp; (2028 + (ROW(69:69) - ROW($12:$12)))</f>
        <v>YR57 = 2085</v>
      </c>
      <c r="H69" s="26" t="str" cm="1">
        <f t="array" ref="H69">"MY" &amp; (ROW(69:69) - ROW($12:$12)) &amp; " = " &amp; (ROW(69:69) - ROW($12:$12))</f>
        <v>MY57 = 57</v>
      </c>
      <c r="I69" s="26" t="str" cm="1">
        <f t="array" ref="I69">"CD" &amp; (ROW(69:69) - ROW($12:$12))</f>
        <v>CD57</v>
      </c>
      <c r="J69" s="26" t="str" cm="1">
        <f t="array" ref="J69">"C" &amp; (ROW(69:69) - ROW($12:$12)) &amp; " = CD" &amp; (ROW(69:69) - ROW($12:$12)) &amp; " / CD0" &amp; IF(ROW(69:69) - ROW($12:$12) = 0, " = 1", "")</f>
        <v>C57 = CD57 / CD0</v>
      </c>
      <c r="K69" s="26" t="str" cm="1">
        <f t="array" ref="K69">"IRM" &amp; (ROW(69:69) - ROW($12:$12)) &amp; " = if (YR" &amp; (ROW(69:69) - ROW($12:$12)) &amp; " &lt; EY) then (IRA0) else (IRP0)"</f>
        <v>IRM57 = if (YR57 &lt; EY) then (IRA0) else (IRP0)</v>
      </c>
      <c r="L69" s="26" t="str" cm="1">
        <f t="array" ref="L69">"IRI" &amp; (ROW(69:69) - ROW($12:$12)) &amp; " = IRM" &amp; (ROW(69:69) - ROW($12:$12)) &amp; " * C" &amp; (ROW(69:69) - ROW($12:$12))</f>
        <v>IRI57 = IRM57 * C57</v>
      </c>
      <c r="M69" s="26" t="str" cm="1">
        <f t="array" ref="M69" xml:space="preserve"> "IRC" &amp; (ROW(69:69) - ROW($12:$12)) &amp; " = ∑IRIx; x: {0, …, MY" &amp; (ROW(69:69) - ROW($12:$12)) &amp; "}"</f>
        <v>IRC57 = ∑IRIx; x: {0, …, MY57}</v>
      </c>
      <c r="N69" s="26" t="str" cm="1">
        <f t="array" ref="N69">"ERM" &amp; (ROW(69:69) - ROW($12:$12)) &amp; " = if (YR" &amp; (ROW(69:69) - ROW($12:$12)) &amp; " &lt; EY) then (ERA0) else (ERP0)"</f>
        <v>ERM57 = if (YR57 &lt; EY) then (ERA0) else (ERP0)</v>
      </c>
      <c r="O69" s="26" t="str" cm="1">
        <f t="array" ref="O69">"ERI" &amp; (ROW(69:69) - ROW($12:$12)) &amp; " = ERM" &amp; (ROW(69:69) - ROW($12:$12)) &amp; " * C" &amp; (ROW(69:69) - ROW($12:$12))</f>
        <v>ERI57 = ERM57 * C57</v>
      </c>
      <c r="P69" s="26" t="str" cm="1">
        <f t="array" ref="P69" xml:space="preserve"> "ERU" &amp; (ROW(69:69) - ROW($12:$12)) &amp; " = ∑ERIx; x: {0, …, MY" &amp; (ROW(69:69) - ROW($12:$12)) &amp; "}"</f>
        <v>ERU57 = ∑ERIx; x: {0, …, MY57}</v>
      </c>
      <c r="Q69" s="26" t="str" cm="1">
        <f t="array" ref="Q69">"PRM" &amp; (ROW(69:69) - ROW($12:$12)) &amp; " = if (YR" &amp; (ROW(69:69) - ROW($12:$12)) &amp; " &lt; EY) then (PRA0) else (PRP0)"</f>
        <v>PRM57 = if (YR57 &lt; EY) then (PRA0) else (PRP0)</v>
      </c>
      <c r="R69" s="26" t="str" cm="1">
        <f t="array" ref="R69">"PRI" &amp; (ROW(69:69) - ROW($12:$12)) &amp; " = PRM" &amp; (ROW(69:69) - ROW($12:$12)) &amp; " * C" &amp; (ROW(69:69) - ROW($12:$12))</f>
        <v>PRI57 = PRM57 * C57</v>
      </c>
      <c r="S69" s="26" t="str" cm="1">
        <f t="array" ref="S69" xml:space="preserve"> "PRU" &amp; (ROW(69:69) - ROW($12:$12)) &amp; " = ∑PRIx; x: {0, …, MY" &amp; (ROW(69:69) - ROW($12:$12)) &amp; "}"</f>
        <v>PRU57 = ∑PRIx; x: {0, …, MY57}</v>
      </c>
      <c r="T69" s="26" t="str" cm="1">
        <f t="array" ref="T69">"ORM" &amp; (ROW(69:69) - ROW($12:$12)) &amp; " = if (YR" &amp; (ROW(69:69) - ROW($12:$12)) &amp; " &lt; EY) then (ORA0) else (ORP0)"</f>
        <v>ORM57 = if (YR57 &lt; EY) then (ORA0) else (ORP0)</v>
      </c>
      <c r="U69" s="26" t="str" cm="1">
        <f t="array" ref="U69">"ORI" &amp; (ROW(69:69) - ROW($12:$12)) &amp; " = ORM" &amp; (ROW(69:69) - ROW($12:$12)) &amp; " * C" &amp; (ROW(69:69) - ROW($12:$12))</f>
        <v>ORI57 = ORM57 * C57</v>
      </c>
      <c r="V69" s="26" t="str" cm="1">
        <f t="array" ref="V69" xml:space="preserve"> "ORC" &amp; (ROW(69:69) - ROW($12:$12)) &amp; " = ∑ORIx; x: {0, …, MY" &amp; (ROW(69:69) - ROW($12:$12)) &amp; "}"</f>
        <v>ORC57 = ∑ORIx; x: {0, …, MY57}</v>
      </c>
      <c r="AA69" s="26">
        <v>2085</v>
      </c>
      <c r="AB69" s="26">
        <v>57</v>
      </c>
      <c r="AC69" s="78">
        <v>1.464</v>
      </c>
      <c r="AD69" s="78">
        <f t="shared" si="0"/>
        <v>1.464</v>
      </c>
      <c r="AE69" s="79">
        <f t="shared" si="1"/>
        <v>0.125</v>
      </c>
      <c r="AF69" s="79">
        <f t="shared" si="2"/>
        <v>0.183</v>
      </c>
      <c r="AG69" s="79">
        <f>SUM(AF$12:AF69)</f>
        <v>10.442874999999997</v>
      </c>
      <c r="AH69" s="79">
        <f t="shared" si="3"/>
        <v>0.02</v>
      </c>
      <c r="AI69" s="79">
        <f t="shared" si="4"/>
        <v>2.928E-2</v>
      </c>
      <c r="AJ69" s="79">
        <f>SUM(AI$12:AI69)</f>
        <v>1.38988</v>
      </c>
      <c r="AK69" s="79">
        <f t="shared" si="5"/>
        <v>0</v>
      </c>
      <c r="AL69" s="79">
        <f t="shared" si="6"/>
        <v>0</v>
      </c>
      <c r="AM69" s="79">
        <f>SUM(AL$12:AL69)</f>
        <v>0.14049</v>
      </c>
      <c r="AN69" s="79">
        <f t="shared" si="7"/>
        <v>0.02</v>
      </c>
      <c r="AO69" s="79">
        <f t="shared" si="8"/>
        <v>2.928E-2</v>
      </c>
      <c r="AP69" s="79">
        <f>SUM(AO$12:AO69)</f>
        <v>1.53037</v>
      </c>
      <c r="AU69" s="26">
        <v>2085</v>
      </c>
      <c r="AV69" s="26">
        <v>57</v>
      </c>
      <c r="AW69" s="78">
        <v>1.464</v>
      </c>
      <c r="AX69" s="78">
        <f t="shared" si="9"/>
        <v>1.464</v>
      </c>
      <c r="AY69" s="79">
        <f t="shared" si="10"/>
        <v>0.25</v>
      </c>
      <c r="AZ69" s="79">
        <f t="shared" si="11"/>
        <v>0.36599999999999999</v>
      </c>
      <c r="BA69" s="79">
        <f>SUM(AZ$12:AZ69)</f>
        <v>19.123499999999993</v>
      </c>
      <c r="BB69" s="79">
        <f t="shared" si="12"/>
        <v>3.78</v>
      </c>
      <c r="BC69" s="79">
        <f t="shared" si="13"/>
        <v>5.5339199999999993</v>
      </c>
      <c r="BD69" s="79">
        <f>SUM(BC$12:BC69)</f>
        <v>262.68732</v>
      </c>
      <c r="BE69" s="79">
        <f t="shared" si="14"/>
        <v>0</v>
      </c>
      <c r="BF69" s="79">
        <f t="shared" si="15"/>
        <v>0</v>
      </c>
      <c r="BG69" s="79">
        <f>SUM(BF$12:BF69)</f>
        <v>2.82</v>
      </c>
      <c r="BH69" s="79">
        <f t="shared" si="16"/>
        <v>3.78</v>
      </c>
      <c r="BI69" s="79">
        <f t="shared" si="17"/>
        <v>5.5339199999999993</v>
      </c>
      <c r="BJ69" s="79">
        <f>SUM(BI$12:BI69)</f>
        <v>265.50731999999999</v>
      </c>
      <c r="BO69" s="26">
        <v>2085</v>
      </c>
      <c r="BP69" s="26">
        <v>57</v>
      </c>
      <c r="BQ69" s="78">
        <v>1.464</v>
      </c>
      <c r="BR69" s="78">
        <f t="shared" si="18"/>
        <v>1.464</v>
      </c>
      <c r="BS69" s="79">
        <f t="shared" si="19"/>
        <v>0.5</v>
      </c>
      <c r="BT69" s="79">
        <f t="shared" si="20"/>
        <v>0.73199999999999998</v>
      </c>
      <c r="BU69" s="79">
        <f>SUM(BT$12:BT69)</f>
        <v>34.746999999999993</v>
      </c>
      <c r="BV69" s="79">
        <f t="shared" si="21"/>
        <v>16.079999999999998</v>
      </c>
      <c r="BW69" s="79">
        <f t="shared" si="22"/>
        <v>23.541119999999996</v>
      </c>
      <c r="BX69" s="79">
        <f>SUM(BW$12:BW69)</f>
        <v>1117.4635199999996</v>
      </c>
      <c r="BY69" s="79">
        <f t="shared" si="23"/>
        <v>0</v>
      </c>
      <c r="BZ69" s="79">
        <f t="shared" si="24"/>
        <v>0</v>
      </c>
      <c r="CA69" s="79">
        <f>SUM(BZ$12:BZ69)</f>
        <v>0</v>
      </c>
      <c r="CB69" s="79">
        <f t="shared" si="25"/>
        <v>16.079999999999998</v>
      </c>
      <c r="CC69" s="79">
        <f t="shared" si="26"/>
        <v>23.541119999999996</v>
      </c>
      <c r="CD69" s="79">
        <f>SUM(CC$12:CC69)</f>
        <v>1117.4635199999996</v>
      </c>
    </row>
    <row r="70" spans="7:82" x14ac:dyDescent="0.35">
      <c r="G70" s="26" t="str" cm="1">
        <f t="array" ref="G70">"YR" &amp; (ROW(70:70) - ROW($12:$12)) &amp; " = " &amp; (2028 + (ROW(70:70) - ROW($12:$12)))</f>
        <v>YR58 = 2086</v>
      </c>
      <c r="H70" s="26" t="str" cm="1">
        <f t="array" ref="H70">"MY" &amp; (ROW(70:70) - ROW($12:$12)) &amp; " = " &amp; (ROW(70:70) - ROW($12:$12))</f>
        <v>MY58 = 58</v>
      </c>
      <c r="I70" s="26" t="str" cm="1">
        <f t="array" ref="I70">"CD" &amp; (ROW(70:70) - ROW($12:$12))</f>
        <v>CD58</v>
      </c>
      <c r="J70" s="26" t="str" cm="1">
        <f t="array" ref="J70">"C" &amp; (ROW(70:70) - ROW($12:$12)) &amp; " = CD" &amp; (ROW(70:70) - ROW($12:$12)) &amp; " / CD0" &amp; IF(ROW(70:70) - ROW($12:$12) = 0, " = 1", "")</f>
        <v>C58 = CD58 / CD0</v>
      </c>
      <c r="K70" s="26" t="str" cm="1">
        <f t="array" ref="K70">"IRM" &amp; (ROW(70:70) - ROW($12:$12)) &amp; " = if (YR" &amp; (ROW(70:70) - ROW($12:$12)) &amp; " &lt; EY) then (IRA0) else (IRP0)"</f>
        <v>IRM58 = if (YR58 &lt; EY) then (IRA0) else (IRP0)</v>
      </c>
      <c r="L70" s="26" t="str" cm="1">
        <f t="array" ref="L70">"IRI" &amp; (ROW(70:70) - ROW($12:$12)) &amp; " = IRM" &amp; (ROW(70:70) - ROW($12:$12)) &amp; " * C" &amp; (ROW(70:70) - ROW($12:$12))</f>
        <v>IRI58 = IRM58 * C58</v>
      </c>
      <c r="M70" s="26" t="str" cm="1">
        <f t="array" ref="M70" xml:space="preserve"> "IRC" &amp; (ROW(70:70) - ROW($12:$12)) &amp; " = ∑IRIx; x: {0, …, MY" &amp; (ROW(70:70) - ROW($12:$12)) &amp; "}"</f>
        <v>IRC58 = ∑IRIx; x: {0, …, MY58}</v>
      </c>
      <c r="N70" s="26" t="str" cm="1">
        <f t="array" ref="N70">"ERM" &amp; (ROW(70:70) - ROW($12:$12)) &amp; " = if (YR" &amp; (ROW(70:70) - ROW($12:$12)) &amp; " &lt; EY) then (ERA0) else (ERP0)"</f>
        <v>ERM58 = if (YR58 &lt; EY) then (ERA0) else (ERP0)</v>
      </c>
      <c r="O70" s="26" t="str" cm="1">
        <f t="array" ref="O70">"ERI" &amp; (ROW(70:70) - ROW($12:$12)) &amp; " = ERM" &amp; (ROW(70:70) - ROW($12:$12)) &amp; " * C" &amp; (ROW(70:70) - ROW($12:$12))</f>
        <v>ERI58 = ERM58 * C58</v>
      </c>
      <c r="P70" s="26" t="str" cm="1">
        <f t="array" ref="P70" xml:space="preserve"> "ERU" &amp; (ROW(70:70) - ROW($12:$12)) &amp; " = ∑ERIx; x: {0, …, MY" &amp; (ROW(70:70) - ROW($12:$12)) &amp; "}"</f>
        <v>ERU58 = ∑ERIx; x: {0, …, MY58}</v>
      </c>
      <c r="Q70" s="26" t="str" cm="1">
        <f t="array" ref="Q70">"PRM" &amp; (ROW(70:70) - ROW($12:$12)) &amp; " = if (YR" &amp; (ROW(70:70) - ROW($12:$12)) &amp; " &lt; EY) then (PRA0) else (PRP0)"</f>
        <v>PRM58 = if (YR58 &lt; EY) then (PRA0) else (PRP0)</v>
      </c>
      <c r="R70" s="26" t="str" cm="1">
        <f t="array" ref="R70">"PRI" &amp; (ROW(70:70) - ROW($12:$12)) &amp; " = PRM" &amp; (ROW(70:70) - ROW($12:$12)) &amp; " * C" &amp; (ROW(70:70) - ROW($12:$12))</f>
        <v>PRI58 = PRM58 * C58</v>
      </c>
      <c r="S70" s="26" t="str" cm="1">
        <f t="array" ref="S70" xml:space="preserve"> "PRU" &amp; (ROW(70:70) - ROW($12:$12)) &amp; " = ∑PRIx; x: {0, …, MY" &amp; (ROW(70:70) - ROW($12:$12)) &amp; "}"</f>
        <v>PRU58 = ∑PRIx; x: {0, …, MY58}</v>
      </c>
      <c r="T70" s="26" t="str" cm="1">
        <f t="array" ref="T70">"ORM" &amp; (ROW(70:70) - ROW($12:$12)) &amp; " = if (YR" &amp; (ROW(70:70) - ROW($12:$12)) &amp; " &lt; EY) then (ORA0) else (ORP0)"</f>
        <v>ORM58 = if (YR58 &lt; EY) then (ORA0) else (ORP0)</v>
      </c>
      <c r="U70" s="26" t="str" cm="1">
        <f t="array" ref="U70">"ORI" &amp; (ROW(70:70) - ROW($12:$12)) &amp; " = ORM" &amp; (ROW(70:70) - ROW($12:$12)) &amp; " * C" &amp; (ROW(70:70) - ROW($12:$12))</f>
        <v>ORI58 = ORM58 * C58</v>
      </c>
      <c r="V70" s="26" t="str" cm="1">
        <f t="array" ref="V70" xml:space="preserve"> "ORC" &amp; (ROW(70:70) - ROW($12:$12)) &amp; " = ∑ORIx; x: {0, …, MY" &amp; (ROW(70:70) - ROW($12:$12)) &amp; "}"</f>
        <v>ORC58 = ∑ORIx; x: {0, …, MY58}</v>
      </c>
      <c r="AA70" s="26">
        <v>2086</v>
      </c>
      <c r="AB70" s="26">
        <v>58</v>
      </c>
      <c r="AC70" s="78">
        <v>1.474</v>
      </c>
      <c r="AD70" s="78">
        <f t="shared" si="0"/>
        <v>1.474</v>
      </c>
      <c r="AE70" s="79">
        <f t="shared" si="1"/>
        <v>0.125</v>
      </c>
      <c r="AF70" s="79">
        <f t="shared" si="2"/>
        <v>0.18425</v>
      </c>
      <c r="AG70" s="79">
        <f>SUM(AF$12:AF70)</f>
        <v>10.627124999999998</v>
      </c>
      <c r="AH70" s="79">
        <f t="shared" si="3"/>
        <v>0.02</v>
      </c>
      <c r="AI70" s="79">
        <f t="shared" si="4"/>
        <v>2.9479999999999999E-2</v>
      </c>
      <c r="AJ70" s="79">
        <f>SUM(AI$12:AI70)</f>
        <v>1.41936</v>
      </c>
      <c r="AK70" s="79">
        <f t="shared" si="5"/>
        <v>0</v>
      </c>
      <c r="AL70" s="79">
        <f t="shared" si="6"/>
        <v>0</v>
      </c>
      <c r="AM70" s="79">
        <f>SUM(AL$12:AL70)</f>
        <v>0.14049</v>
      </c>
      <c r="AN70" s="79">
        <f t="shared" si="7"/>
        <v>0.02</v>
      </c>
      <c r="AO70" s="79">
        <f t="shared" si="8"/>
        <v>2.9479999999999999E-2</v>
      </c>
      <c r="AP70" s="79">
        <f>SUM(AO$12:AO70)</f>
        <v>1.55985</v>
      </c>
      <c r="AU70" s="26">
        <v>2086</v>
      </c>
      <c r="AV70" s="26">
        <v>58</v>
      </c>
      <c r="AW70" s="78">
        <v>1.474</v>
      </c>
      <c r="AX70" s="78">
        <f t="shared" si="9"/>
        <v>1.474</v>
      </c>
      <c r="AY70" s="79">
        <f t="shared" si="10"/>
        <v>0.25</v>
      </c>
      <c r="AZ70" s="79">
        <f t="shared" si="11"/>
        <v>0.36849999999999999</v>
      </c>
      <c r="BA70" s="79">
        <f>SUM(AZ$12:AZ70)</f>
        <v>19.491999999999994</v>
      </c>
      <c r="BB70" s="79">
        <f t="shared" si="12"/>
        <v>3.78</v>
      </c>
      <c r="BC70" s="79">
        <f t="shared" si="13"/>
        <v>5.57172</v>
      </c>
      <c r="BD70" s="79">
        <f>SUM(BC$12:BC70)</f>
        <v>268.25904000000003</v>
      </c>
      <c r="BE70" s="79">
        <f t="shared" si="14"/>
        <v>0</v>
      </c>
      <c r="BF70" s="79">
        <f t="shared" si="15"/>
        <v>0</v>
      </c>
      <c r="BG70" s="79">
        <f>SUM(BF$12:BF70)</f>
        <v>2.82</v>
      </c>
      <c r="BH70" s="79">
        <f t="shared" si="16"/>
        <v>3.78</v>
      </c>
      <c r="BI70" s="79">
        <f t="shared" si="17"/>
        <v>5.57172</v>
      </c>
      <c r="BJ70" s="79">
        <f>SUM(BI$12:BI70)</f>
        <v>271.07904000000002</v>
      </c>
      <c r="BO70" s="26">
        <v>2086</v>
      </c>
      <c r="BP70" s="26">
        <v>58</v>
      </c>
      <c r="BQ70" s="78">
        <v>1.474</v>
      </c>
      <c r="BR70" s="78">
        <f t="shared" si="18"/>
        <v>1.474</v>
      </c>
      <c r="BS70" s="79">
        <f t="shared" si="19"/>
        <v>0.5</v>
      </c>
      <c r="BT70" s="79">
        <f t="shared" si="20"/>
        <v>0.73699999999999999</v>
      </c>
      <c r="BU70" s="79">
        <f>SUM(BT$12:BT70)</f>
        <v>35.483999999999995</v>
      </c>
      <c r="BV70" s="79">
        <f t="shared" si="21"/>
        <v>16.079999999999998</v>
      </c>
      <c r="BW70" s="79">
        <f t="shared" si="22"/>
        <v>23.701919999999998</v>
      </c>
      <c r="BX70" s="79">
        <f>SUM(BW$12:BW70)</f>
        <v>1141.1654399999995</v>
      </c>
      <c r="BY70" s="79">
        <f t="shared" si="23"/>
        <v>0</v>
      </c>
      <c r="BZ70" s="79">
        <f t="shared" si="24"/>
        <v>0</v>
      </c>
      <c r="CA70" s="79">
        <f>SUM(BZ$12:BZ70)</f>
        <v>0</v>
      </c>
      <c r="CB70" s="79">
        <f t="shared" si="25"/>
        <v>16.079999999999998</v>
      </c>
      <c r="CC70" s="79">
        <f t="shared" si="26"/>
        <v>23.701919999999998</v>
      </c>
      <c r="CD70" s="79">
        <f>SUM(CC$12:CC70)</f>
        <v>1141.1654399999995</v>
      </c>
    </row>
    <row r="71" spans="7:82" x14ac:dyDescent="0.35">
      <c r="G71" s="26" t="str" cm="1">
        <f t="array" ref="G71">"YR" &amp; (ROW(71:71) - ROW($12:$12)) &amp; " = " &amp; (2028 + (ROW(71:71) - ROW($12:$12)))</f>
        <v>YR59 = 2087</v>
      </c>
      <c r="H71" s="26" t="str" cm="1">
        <f t="array" ref="H71">"MY" &amp; (ROW(71:71) - ROW($12:$12)) &amp; " = " &amp; (ROW(71:71) - ROW($12:$12))</f>
        <v>MY59 = 59</v>
      </c>
      <c r="I71" s="26" t="str" cm="1">
        <f t="array" ref="I71">"CD" &amp; (ROW(71:71) - ROW($12:$12))</f>
        <v>CD59</v>
      </c>
      <c r="J71" s="26" t="str" cm="1">
        <f t="array" ref="J71">"C" &amp; (ROW(71:71) - ROW($12:$12)) &amp; " = CD" &amp; (ROW(71:71) - ROW($12:$12)) &amp; " / CD0" &amp; IF(ROW(71:71) - ROW($12:$12) = 0, " = 1", "")</f>
        <v>C59 = CD59 / CD0</v>
      </c>
      <c r="K71" s="26" t="str" cm="1">
        <f t="array" ref="K71">"IRM" &amp; (ROW(71:71) - ROW($12:$12)) &amp; " = if (YR" &amp; (ROW(71:71) - ROW($12:$12)) &amp; " &lt; EY) then (IRA0) else (IRP0)"</f>
        <v>IRM59 = if (YR59 &lt; EY) then (IRA0) else (IRP0)</v>
      </c>
      <c r="L71" s="26" t="str" cm="1">
        <f t="array" ref="L71">"IRI" &amp; (ROW(71:71) - ROW($12:$12)) &amp; " = IRM" &amp; (ROW(71:71) - ROW($12:$12)) &amp; " * C" &amp; (ROW(71:71) - ROW($12:$12))</f>
        <v>IRI59 = IRM59 * C59</v>
      </c>
      <c r="M71" s="26" t="str" cm="1">
        <f t="array" ref="M71" xml:space="preserve"> "IRC" &amp; (ROW(71:71) - ROW($12:$12)) &amp; " = ∑IRIx; x: {0, …, MY" &amp; (ROW(71:71) - ROW($12:$12)) &amp; "}"</f>
        <v>IRC59 = ∑IRIx; x: {0, …, MY59}</v>
      </c>
      <c r="N71" s="26" t="str" cm="1">
        <f t="array" ref="N71">"ERM" &amp; (ROW(71:71) - ROW($12:$12)) &amp; " = if (YR" &amp; (ROW(71:71) - ROW($12:$12)) &amp; " &lt; EY) then (ERA0) else (ERP0)"</f>
        <v>ERM59 = if (YR59 &lt; EY) then (ERA0) else (ERP0)</v>
      </c>
      <c r="O71" s="26" t="str" cm="1">
        <f t="array" ref="O71">"ERI" &amp; (ROW(71:71) - ROW($12:$12)) &amp; " = ERM" &amp; (ROW(71:71) - ROW($12:$12)) &amp; " * C" &amp; (ROW(71:71) - ROW($12:$12))</f>
        <v>ERI59 = ERM59 * C59</v>
      </c>
      <c r="P71" s="26" t="str" cm="1">
        <f t="array" ref="P71" xml:space="preserve"> "ERU" &amp; (ROW(71:71) - ROW($12:$12)) &amp; " = ∑ERIx; x: {0, …, MY" &amp; (ROW(71:71) - ROW($12:$12)) &amp; "}"</f>
        <v>ERU59 = ∑ERIx; x: {0, …, MY59}</v>
      </c>
      <c r="Q71" s="26" t="str" cm="1">
        <f t="array" ref="Q71">"PRM" &amp; (ROW(71:71) - ROW($12:$12)) &amp; " = if (YR" &amp; (ROW(71:71) - ROW($12:$12)) &amp; " &lt; EY) then (PRA0) else (PRP0)"</f>
        <v>PRM59 = if (YR59 &lt; EY) then (PRA0) else (PRP0)</v>
      </c>
      <c r="R71" s="26" t="str" cm="1">
        <f t="array" ref="R71">"PRI" &amp; (ROW(71:71) - ROW($12:$12)) &amp; " = PRM" &amp; (ROW(71:71) - ROW($12:$12)) &amp; " * C" &amp; (ROW(71:71) - ROW($12:$12))</f>
        <v>PRI59 = PRM59 * C59</v>
      </c>
      <c r="S71" s="26" t="str" cm="1">
        <f t="array" ref="S71" xml:space="preserve"> "PRU" &amp; (ROW(71:71) - ROW($12:$12)) &amp; " = ∑PRIx; x: {0, …, MY" &amp; (ROW(71:71) - ROW($12:$12)) &amp; "}"</f>
        <v>PRU59 = ∑PRIx; x: {0, …, MY59}</v>
      </c>
      <c r="T71" s="26" t="str" cm="1">
        <f t="array" ref="T71">"ORM" &amp; (ROW(71:71) - ROW($12:$12)) &amp; " = if (YR" &amp; (ROW(71:71) - ROW($12:$12)) &amp; " &lt; EY) then (ORA0) else (ORP0)"</f>
        <v>ORM59 = if (YR59 &lt; EY) then (ORA0) else (ORP0)</v>
      </c>
      <c r="U71" s="26" t="str" cm="1">
        <f t="array" ref="U71">"ORI" &amp; (ROW(71:71) - ROW($12:$12)) &amp; " = ORM" &amp; (ROW(71:71) - ROW($12:$12)) &amp; " * C" &amp; (ROW(71:71) - ROW($12:$12))</f>
        <v>ORI59 = ORM59 * C59</v>
      </c>
      <c r="V71" s="26" t="str" cm="1">
        <f t="array" ref="V71" xml:space="preserve"> "ORC" &amp; (ROW(71:71) - ROW($12:$12)) &amp; " = ∑ORIx; x: {0, …, MY" &amp; (ROW(71:71) - ROW($12:$12)) &amp; "}"</f>
        <v>ORC59 = ∑ORIx; x: {0, …, MY59}</v>
      </c>
      <c r="AA71" s="26">
        <v>2087</v>
      </c>
      <c r="AB71" s="26">
        <v>59</v>
      </c>
      <c r="AC71" s="78">
        <v>1.4850000000000001</v>
      </c>
      <c r="AD71" s="78">
        <f t="shared" si="0"/>
        <v>1.4850000000000001</v>
      </c>
      <c r="AE71" s="79">
        <f t="shared" si="1"/>
        <v>0.125</v>
      </c>
      <c r="AF71" s="79">
        <f t="shared" si="2"/>
        <v>0.18562500000000001</v>
      </c>
      <c r="AG71" s="79">
        <f>SUM(AF$12:AF71)</f>
        <v>10.812749999999998</v>
      </c>
      <c r="AH71" s="79">
        <f t="shared" si="3"/>
        <v>0.02</v>
      </c>
      <c r="AI71" s="79">
        <f t="shared" si="4"/>
        <v>2.9700000000000004E-2</v>
      </c>
      <c r="AJ71" s="79">
        <f>SUM(AI$12:AI71)</f>
        <v>1.44906</v>
      </c>
      <c r="AK71" s="79">
        <f t="shared" si="5"/>
        <v>0</v>
      </c>
      <c r="AL71" s="79">
        <f t="shared" si="6"/>
        <v>0</v>
      </c>
      <c r="AM71" s="79">
        <f>SUM(AL$12:AL71)</f>
        <v>0.14049</v>
      </c>
      <c r="AN71" s="79">
        <f t="shared" si="7"/>
        <v>0.02</v>
      </c>
      <c r="AO71" s="79">
        <f t="shared" si="8"/>
        <v>2.9700000000000004E-2</v>
      </c>
      <c r="AP71" s="79">
        <f>SUM(AO$12:AO71)</f>
        <v>1.58955</v>
      </c>
      <c r="AU71" s="26">
        <v>2087</v>
      </c>
      <c r="AV71" s="26">
        <v>59</v>
      </c>
      <c r="AW71" s="78">
        <v>1.4850000000000001</v>
      </c>
      <c r="AX71" s="78">
        <f t="shared" si="9"/>
        <v>1.4850000000000001</v>
      </c>
      <c r="AY71" s="79">
        <f t="shared" si="10"/>
        <v>0.25</v>
      </c>
      <c r="AZ71" s="79">
        <f t="shared" si="11"/>
        <v>0.37125000000000002</v>
      </c>
      <c r="BA71" s="79">
        <f>SUM(AZ$12:AZ71)</f>
        <v>19.863249999999994</v>
      </c>
      <c r="BB71" s="79">
        <f t="shared" si="12"/>
        <v>3.78</v>
      </c>
      <c r="BC71" s="79">
        <f t="shared" si="13"/>
        <v>5.6132999999999997</v>
      </c>
      <c r="BD71" s="79">
        <f>SUM(BC$12:BC71)</f>
        <v>273.87234000000001</v>
      </c>
      <c r="BE71" s="79">
        <f t="shared" si="14"/>
        <v>0</v>
      </c>
      <c r="BF71" s="79">
        <f t="shared" si="15"/>
        <v>0</v>
      </c>
      <c r="BG71" s="79">
        <f>SUM(BF$12:BF71)</f>
        <v>2.82</v>
      </c>
      <c r="BH71" s="79">
        <f t="shared" si="16"/>
        <v>3.78</v>
      </c>
      <c r="BI71" s="79">
        <f t="shared" si="17"/>
        <v>5.6132999999999997</v>
      </c>
      <c r="BJ71" s="79">
        <f>SUM(BI$12:BI71)</f>
        <v>276.69234</v>
      </c>
      <c r="BO71" s="26">
        <v>2087</v>
      </c>
      <c r="BP71" s="26">
        <v>59</v>
      </c>
      <c r="BQ71" s="78">
        <v>1.4850000000000001</v>
      </c>
      <c r="BR71" s="78">
        <f t="shared" si="18"/>
        <v>1.4850000000000001</v>
      </c>
      <c r="BS71" s="79">
        <f t="shared" si="19"/>
        <v>0.5</v>
      </c>
      <c r="BT71" s="79">
        <f t="shared" si="20"/>
        <v>0.74250000000000005</v>
      </c>
      <c r="BU71" s="79">
        <f>SUM(BT$12:BT71)</f>
        <v>36.226499999999994</v>
      </c>
      <c r="BV71" s="79">
        <f t="shared" si="21"/>
        <v>16.079999999999998</v>
      </c>
      <c r="BW71" s="79">
        <f t="shared" si="22"/>
        <v>23.878799999999998</v>
      </c>
      <c r="BX71" s="79">
        <f>SUM(BW$12:BW71)</f>
        <v>1165.0442399999995</v>
      </c>
      <c r="BY71" s="79">
        <f t="shared" si="23"/>
        <v>0</v>
      </c>
      <c r="BZ71" s="79">
        <f t="shared" si="24"/>
        <v>0</v>
      </c>
      <c r="CA71" s="79">
        <f>SUM(BZ$12:BZ71)</f>
        <v>0</v>
      </c>
      <c r="CB71" s="79">
        <f t="shared" si="25"/>
        <v>16.079999999999998</v>
      </c>
      <c r="CC71" s="79">
        <f t="shared" si="26"/>
        <v>23.878799999999998</v>
      </c>
      <c r="CD71" s="79">
        <f>SUM(CC$12:CC71)</f>
        <v>1165.0442399999995</v>
      </c>
    </row>
    <row r="72" spans="7:82" x14ac:dyDescent="0.35">
      <c r="G72" s="26" t="str" cm="1">
        <f t="array" ref="G72">"YR" &amp; (ROW(72:72) - ROW($12:$12)) &amp; " = " &amp; (2028 + (ROW(72:72) - ROW($12:$12)))</f>
        <v>YR60 = 2088</v>
      </c>
      <c r="H72" s="26" t="str" cm="1">
        <f t="array" ref="H72">"MY" &amp; (ROW(72:72) - ROW($12:$12)) &amp; " = " &amp; (ROW(72:72) - ROW($12:$12))</f>
        <v>MY60 = 60</v>
      </c>
      <c r="I72" s="26" t="str" cm="1">
        <f t="array" ref="I72">"CD" &amp; (ROW(72:72) - ROW($12:$12))</f>
        <v>CD60</v>
      </c>
      <c r="J72" s="26" t="str" cm="1">
        <f t="array" ref="J72">"C" &amp; (ROW(72:72) - ROW($12:$12)) &amp; " = CD" &amp; (ROW(72:72) - ROW($12:$12)) &amp; " / CD0" &amp; IF(ROW(72:72) - ROW($12:$12) = 0, " = 1", "")</f>
        <v>C60 = CD60 / CD0</v>
      </c>
      <c r="K72" s="26" t="str" cm="1">
        <f t="array" ref="K72">"IRM" &amp; (ROW(72:72) - ROW($12:$12)) &amp; " = if (YR" &amp; (ROW(72:72) - ROW($12:$12)) &amp; " &lt; EY) then (IRA0) else (IRP0)"</f>
        <v>IRM60 = if (YR60 &lt; EY) then (IRA0) else (IRP0)</v>
      </c>
      <c r="L72" s="26" t="str" cm="1">
        <f t="array" ref="L72">"IRI" &amp; (ROW(72:72) - ROW($12:$12)) &amp; " = IRM" &amp; (ROW(72:72) - ROW($12:$12)) &amp; " * C" &amp; (ROW(72:72) - ROW($12:$12))</f>
        <v>IRI60 = IRM60 * C60</v>
      </c>
      <c r="M72" s="26" t="str" cm="1">
        <f t="array" ref="M72" xml:space="preserve"> "IRC" &amp; (ROW(72:72) - ROW($12:$12)) &amp; " = ∑IRIx; x: {0, …, MY" &amp; (ROW(72:72) - ROW($12:$12)) &amp; "}"</f>
        <v>IRC60 = ∑IRIx; x: {0, …, MY60}</v>
      </c>
      <c r="N72" s="26" t="str" cm="1">
        <f t="array" ref="N72">"ERM" &amp; (ROW(72:72) - ROW($12:$12)) &amp; " = if (YR" &amp; (ROW(72:72) - ROW($12:$12)) &amp; " &lt; EY) then (ERA0) else (ERP0)"</f>
        <v>ERM60 = if (YR60 &lt; EY) then (ERA0) else (ERP0)</v>
      </c>
      <c r="O72" s="26" t="str" cm="1">
        <f t="array" ref="O72">"ERI" &amp; (ROW(72:72) - ROW($12:$12)) &amp; " = ERM" &amp; (ROW(72:72) - ROW($12:$12)) &amp; " * C" &amp; (ROW(72:72) - ROW($12:$12))</f>
        <v>ERI60 = ERM60 * C60</v>
      </c>
      <c r="P72" s="26" t="str" cm="1">
        <f t="array" ref="P72" xml:space="preserve"> "ERU" &amp; (ROW(72:72) - ROW($12:$12)) &amp; " = ∑ERIx; x: {0, …, MY" &amp; (ROW(72:72) - ROW($12:$12)) &amp; "}"</f>
        <v>ERU60 = ∑ERIx; x: {0, …, MY60}</v>
      </c>
      <c r="Q72" s="26" t="str" cm="1">
        <f t="array" ref="Q72">"PRM" &amp; (ROW(72:72) - ROW($12:$12)) &amp; " = if (YR" &amp; (ROW(72:72) - ROW($12:$12)) &amp; " &lt; EY) then (PRA0) else (PRP0)"</f>
        <v>PRM60 = if (YR60 &lt; EY) then (PRA0) else (PRP0)</v>
      </c>
      <c r="R72" s="26" t="str" cm="1">
        <f t="array" ref="R72">"PRI" &amp; (ROW(72:72) - ROW($12:$12)) &amp; " = PRM" &amp; (ROW(72:72) - ROW($12:$12)) &amp; " * C" &amp; (ROW(72:72) - ROW($12:$12))</f>
        <v>PRI60 = PRM60 * C60</v>
      </c>
      <c r="S72" s="26" t="str" cm="1">
        <f t="array" ref="S72" xml:space="preserve"> "PRU" &amp; (ROW(72:72) - ROW($12:$12)) &amp; " = ∑PRIx; x: {0, …, MY" &amp; (ROW(72:72) - ROW($12:$12)) &amp; "}"</f>
        <v>PRU60 = ∑PRIx; x: {0, …, MY60}</v>
      </c>
      <c r="T72" s="26" t="str" cm="1">
        <f t="array" ref="T72">"ORM" &amp; (ROW(72:72) - ROW($12:$12)) &amp; " = if (YR" &amp; (ROW(72:72) - ROW($12:$12)) &amp; " &lt; EY) then (ORA0) else (ORP0)"</f>
        <v>ORM60 = if (YR60 &lt; EY) then (ORA0) else (ORP0)</v>
      </c>
      <c r="U72" s="26" t="str" cm="1">
        <f t="array" ref="U72">"ORI" &amp; (ROW(72:72) - ROW($12:$12)) &amp; " = ORM" &amp; (ROW(72:72) - ROW($12:$12)) &amp; " * C" &amp; (ROW(72:72) - ROW($12:$12))</f>
        <v>ORI60 = ORM60 * C60</v>
      </c>
      <c r="V72" s="26" t="str" cm="1">
        <f t="array" ref="V72" xml:space="preserve"> "ORC" &amp; (ROW(72:72) - ROW($12:$12)) &amp; " = ∑ORIx; x: {0, …, MY" &amp; (ROW(72:72) - ROW($12:$12)) &amp; "}"</f>
        <v>ORC60 = ∑ORIx; x: {0, …, MY60}</v>
      </c>
      <c r="AA72" s="26">
        <v>2088</v>
      </c>
      <c r="AB72" s="26">
        <v>60</v>
      </c>
      <c r="AC72" s="78">
        <v>1.496</v>
      </c>
      <c r="AD72" s="78">
        <f t="shared" si="0"/>
        <v>1.496</v>
      </c>
      <c r="AE72" s="79">
        <f t="shared" si="1"/>
        <v>0.125</v>
      </c>
      <c r="AF72" s="79">
        <f t="shared" si="2"/>
        <v>0.187</v>
      </c>
      <c r="AG72" s="79">
        <f>SUM(AF$12:AF72)</f>
        <v>10.999749999999997</v>
      </c>
      <c r="AH72" s="79">
        <f t="shared" si="3"/>
        <v>0.02</v>
      </c>
      <c r="AI72" s="79">
        <f t="shared" si="4"/>
        <v>2.9920000000000002E-2</v>
      </c>
      <c r="AJ72" s="79">
        <f>SUM(AI$12:AI72)</f>
        <v>1.47898</v>
      </c>
      <c r="AK72" s="79">
        <f t="shared" si="5"/>
        <v>0</v>
      </c>
      <c r="AL72" s="79">
        <f t="shared" si="6"/>
        <v>0</v>
      </c>
      <c r="AM72" s="79">
        <f>SUM(AL$12:AL72)</f>
        <v>0.14049</v>
      </c>
      <c r="AN72" s="79">
        <f t="shared" si="7"/>
        <v>0.02</v>
      </c>
      <c r="AO72" s="79">
        <f t="shared" si="8"/>
        <v>2.9920000000000002E-2</v>
      </c>
      <c r="AP72" s="79">
        <f>SUM(AO$12:AO72)</f>
        <v>1.61947</v>
      </c>
      <c r="AU72" s="26">
        <v>2088</v>
      </c>
      <c r="AV72" s="26">
        <v>60</v>
      </c>
      <c r="AW72" s="78">
        <v>1.496</v>
      </c>
      <c r="AX72" s="78">
        <f t="shared" si="9"/>
        <v>1.496</v>
      </c>
      <c r="AY72" s="79">
        <f t="shared" si="10"/>
        <v>0.25</v>
      </c>
      <c r="AZ72" s="79">
        <f t="shared" si="11"/>
        <v>0.374</v>
      </c>
      <c r="BA72" s="79">
        <f>SUM(AZ$12:AZ72)</f>
        <v>20.237249999999992</v>
      </c>
      <c r="BB72" s="79">
        <f t="shared" si="12"/>
        <v>3.78</v>
      </c>
      <c r="BC72" s="79">
        <f t="shared" si="13"/>
        <v>5.6548799999999995</v>
      </c>
      <c r="BD72" s="79">
        <f>SUM(BC$12:BC72)</f>
        <v>279.52722</v>
      </c>
      <c r="BE72" s="79">
        <f t="shared" si="14"/>
        <v>0</v>
      </c>
      <c r="BF72" s="79">
        <f t="shared" si="15"/>
        <v>0</v>
      </c>
      <c r="BG72" s="79">
        <f>SUM(BF$12:BF72)</f>
        <v>2.82</v>
      </c>
      <c r="BH72" s="79">
        <f t="shared" si="16"/>
        <v>3.78</v>
      </c>
      <c r="BI72" s="79">
        <f t="shared" si="17"/>
        <v>5.6548799999999995</v>
      </c>
      <c r="BJ72" s="79">
        <f>SUM(BI$12:BI72)</f>
        <v>282.34721999999999</v>
      </c>
      <c r="BO72" s="26">
        <v>2088</v>
      </c>
      <c r="BP72" s="26">
        <v>60</v>
      </c>
      <c r="BQ72" s="78">
        <v>1.496</v>
      </c>
      <c r="BR72" s="78">
        <f t="shared" si="18"/>
        <v>1.496</v>
      </c>
      <c r="BS72" s="79">
        <f t="shared" si="19"/>
        <v>0.5</v>
      </c>
      <c r="BT72" s="79">
        <f t="shared" si="20"/>
        <v>0.748</v>
      </c>
      <c r="BU72" s="79">
        <f>SUM(BT$12:BT72)</f>
        <v>36.974499999999992</v>
      </c>
      <c r="BV72" s="79">
        <f t="shared" si="21"/>
        <v>16.079999999999998</v>
      </c>
      <c r="BW72" s="79">
        <f t="shared" si="22"/>
        <v>24.055679999999999</v>
      </c>
      <c r="BX72" s="79">
        <f>SUM(BW$12:BW72)</f>
        <v>1189.0999199999994</v>
      </c>
      <c r="BY72" s="79">
        <f t="shared" si="23"/>
        <v>0</v>
      </c>
      <c r="BZ72" s="79">
        <f t="shared" si="24"/>
        <v>0</v>
      </c>
      <c r="CA72" s="79">
        <f>SUM(BZ$12:BZ72)</f>
        <v>0</v>
      </c>
      <c r="CB72" s="79">
        <f t="shared" si="25"/>
        <v>16.079999999999998</v>
      </c>
      <c r="CC72" s="79">
        <f t="shared" si="26"/>
        <v>24.055679999999999</v>
      </c>
      <c r="CD72" s="79">
        <f>SUM(CC$12:CC72)</f>
        <v>1189.0999199999994</v>
      </c>
    </row>
    <row r="73" spans="7:82" x14ac:dyDescent="0.35">
      <c r="G73" s="26" t="str" cm="1">
        <f t="array" ref="G73">"YR" &amp; (ROW(73:73) - ROW($12:$12)) &amp; " = " &amp; (2028 + (ROW(73:73) - ROW($12:$12)))</f>
        <v>YR61 = 2089</v>
      </c>
      <c r="H73" s="26" t="str" cm="1">
        <f t="array" ref="H73">"MY" &amp; (ROW(73:73) - ROW($12:$12)) &amp; " = " &amp; (ROW(73:73) - ROW($12:$12))</f>
        <v>MY61 = 61</v>
      </c>
      <c r="I73" s="26" t="str" cm="1">
        <f t="array" ref="I73">"CD" &amp; (ROW(73:73) - ROW($12:$12))</f>
        <v>CD61</v>
      </c>
      <c r="J73" s="26" t="str" cm="1">
        <f t="array" ref="J73">"C" &amp; (ROW(73:73) - ROW($12:$12)) &amp; " = CD" &amp; (ROW(73:73) - ROW($12:$12)) &amp; " / CD0" &amp; IF(ROW(73:73) - ROW($12:$12) = 0, " = 1", "")</f>
        <v>C61 = CD61 / CD0</v>
      </c>
      <c r="K73" s="26" t="str" cm="1">
        <f t="array" ref="K73">"IRM" &amp; (ROW(73:73) - ROW($12:$12)) &amp; " = if (YR" &amp; (ROW(73:73) - ROW($12:$12)) &amp; " &lt; EY) then (IRA0) else (IRP0)"</f>
        <v>IRM61 = if (YR61 &lt; EY) then (IRA0) else (IRP0)</v>
      </c>
      <c r="L73" s="26" t="str" cm="1">
        <f t="array" ref="L73">"IRI" &amp; (ROW(73:73) - ROW($12:$12)) &amp; " = IRM" &amp; (ROW(73:73) - ROW($12:$12)) &amp; " * C" &amp; (ROW(73:73) - ROW($12:$12))</f>
        <v>IRI61 = IRM61 * C61</v>
      </c>
      <c r="M73" s="26" t="str" cm="1">
        <f t="array" ref="M73" xml:space="preserve"> "IRC" &amp; (ROW(73:73) - ROW($12:$12)) &amp; " = ∑IRIx; x: {0, …, MY" &amp; (ROW(73:73) - ROW($12:$12)) &amp; "}"</f>
        <v>IRC61 = ∑IRIx; x: {0, …, MY61}</v>
      </c>
      <c r="N73" s="26" t="str" cm="1">
        <f t="array" ref="N73">"ERM" &amp; (ROW(73:73) - ROW($12:$12)) &amp; " = if (YR" &amp; (ROW(73:73) - ROW($12:$12)) &amp; " &lt; EY) then (ERA0) else (ERP0)"</f>
        <v>ERM61 = if (YR61 &lt; EY) then (ERA0) else (ERP0)</v>
      </c>
      <c r="O73" s="26" t="str" cm="1">
        <f t="array" ref="O73">"ERI" &amp; (ROW(73:73) - ROW($12:$12)) &amp; " = ERM" &amp; (ROW(73:73) - ROW($12:$12)) &amp; " * C" &amp; (ROW(73:73) - ROW($12:$12))</f>
        <v>ERI61 = ERM61 * C61</v>
      </c>
      <c r="P73" s="26" t="str" cm="1">
        <f t="array" ref="P73" xml:space="preserve"> "ERU" &amp; (ROW(73:73) - ROW($12:$12)) &amp; " = ∑ERIx; x: {0, …, MY" &amp; (ROW(73:73) - ROW($12:$12)) &amp; "}"</f>
        <v>ERU61 = ∑ERIx; x: {0, …, MY61}</v>
      </c>
      <c r="Q73" s="26" t="str" cm="1">
        <f t="array" ref="Q73">"PRM" &amp; (ROW(73:73) - ROW($12:$12)) &amp; " = if (YR" &amp; (ROW(73:73) - ROW($12:$12)) &amp; " &lt; EY) then (PRA0) else (PRP0)"</f>
        <v>PRM61 = if (YR61 &lt; EY) then (PRA0) else (PRP0)</v>
      </c>
      <c r="R73" s="26" t="str" cm="1">
        <f t="array" ref="R73">"PRI" &amp; (ROW(73:73) - ROW($12:$12)) &amp; " = PRM" &amp; (ROW(73:73) - ROW($12:$12)) &amp; " * C" &amp; (ROW(73:73) - ROW($12:$12))</f>
        <v>PRI61 = PRM61 * C61</v>
      </c>
      <c r="S73" s="26" t="str" cm="1">
        <f t="array" ref="S73" xml:space="preserve"> "PRU" &amp; (ROW(73:73) - ROW($12:$12)) &amp; " = ∑PRIx; x: {0, …, MY" &amp; (ROW(73:73) - ROW($12:$12)) &amp; "}"</f>
        <v>PRU61 = ∑PRIx; x: {0, …, MY61}</v>
      </c>
      <c r="T73" s="26" t="str" cm="1">
        <f t="array" ref="T73">"ORM" &amp; (ROW(73:73) - ROW($12:$12)) &amp; " = if (YR" &amp; (ROW(73:73) - ROW($12:$12)) &amp; " &lt; EY) then (ORA0) else (ORP0)"</f>
        <v>ORM61 = if (YR61 &lt; EY) then (ORA0) else (ORP0)</v>
      </c>
      <c r="U73" s="26" t="str" cm="1">
        <f t="array" ref="U73">"ORI" &amp; (ROW(73:73) - ROW($12:$12)) &amp; " = ORM" &amp; (ROW(73:73) - ROW($12:$12)) &amp; " * C" &amp; (ROW(73:73) - ROW($12:$12))</f>
        <v>ORI61 = ORM61 * C61</v>
      </c>
      <c r="V73" s="26" t="str" cm="1">
        <f t="array" ref="V73" xml:space="preserve"> "ORC" &amp; (ROW(73:73) - ROW($12:$12)) &amp; " = ∑ORIx; x: {0, …, MY" &amp; (ROW(73:73) - ROW($12:$12)) &amp; "}"</f>
        <v>ORC61 = ∑ORIx; x: {0, …, MY61}</v>
      </c>
      <c r="AA73" s="26">
        <v>2089</v>
      </c>
      <c r="AB73" s="26">
        <v>61</v>
      </c>
      <c r="AC73" s="78">
        <v>1.5069999999999999</v>
      </c>
      <c r="AD73" s="78">
        <f t="shared" si="0"/>
        <v>1.5069999999999999</v>
      </c>
      <c r="AE73" s="79">
        <f t="shared" si="1"/>
        <v>0.125</v>
      </c>
      <c r="AF73" s="79">
        <f t="shared" si="2"/>
        <v>0.18837499999999999</v>
      </c>
      <c r="AG73" s="79">
        <f>SUM(AF$12:AF73)</f>
        <v>11.188124999999998</v>
      </c>
      <c r="AH73" s="79">
        <f t="shared" si="3"/>
        <v>0.02</v>
      </c>
      <c r="AI73" s="79">
        <f t="shared" si="4"/>
        <v>3.014E-2</v>
      </c>
      <c r="AJ73" s="79">
        <f>SUM(AI$12:AI73)</f>
        <v>1.50912</v>
      </c>
      <c r="AK73" s="79">
        <f t="shared" si="5"/>
        <v>0</v>
      </c>
      <c r="AL73" s="79">
        <f t="shared" si="6"/>
        <v>0</v>
      </c>
      <c r="AM73" s="79">
        <f>SUM(AL$12:AL73)</f>
        <v>0.14049</v>
      </c>
      <c r="AN73" s="79">
        <f t="shared" si="7"/>
        <v>0.02</v>
      </c>
      <c r="AO73" s="79">
        <f t="shared" si="8"/>
        <v>3.014E-2</v>
      </c>
      <c r="AP73" s="79">
        <f>SUM(AO$12:AO73)</f>
        <v>1.64961</v>
      </c>
      <c r="AU73" s="26">
        <v>2089</v>
      </c>
      <c r="AV73" s="26">
        <v>61</v>
      </c>
      <c r="AW73" s="78">
        <v>1.5069999999999999</v>
      </c>
      <c r="AX73" s="78">
        <f t="shared" si="9"/>
        <v>1.5069999999999999</v>
      </c>
      <c r="AY73" s="79">
        <f t="shared" si="10"/>
        <v>0.25</v>
      </c>
      <c r="AZ73" s="79">
        <f t="shared" si="11"/>
        <v>0.37674999999999997</v>
      </c>
      <c r="BA73" s="79">
        <f>SUM(AZ$12:AZ73)</f>
        <v>20.613999999999994</v>
      </c>
      <c r="BB73" s="79">
        <f t="shared" si="12"/>
        <v>3.78</v>
      </c>
      <c r="BC73" s="79">
        <f t="shared" si="13"/>
        <v>5.6964599999999992</v>
      </c>
      <c r="BD73" s="79">
        <f>SUM(BC$12:BC73)</f>
        <v>285.22368</v>
      </c>
      <c r="BE73" s="79">
        <f t="shared" si="14"/>
        <v>0</v>
      </c>
      <c r="BF73" s="79">
        <f t="shared" si="15"/>
        <v>0</v>
      </c>
      <c r="BG73" s="79">
        <f>SUM(BF$12:BF73)</f>
        <v>2.82</v>
      </c>
      <c r="BH73" s="79">
        <f t="shared" si="16"/>
        <v>3.78</v>
      </c>
      <c r="BI73" s="79">
        <f t="shared" si="17"/>
        <v>5.6964599999999992</v>
      </c>
      <c r="BJ73" s="79">
        <f>SUM(BI$12:BI73)</f>
        <v>288.04367999999999</v>
      </c>
      <c r="BO73" s="26">
        <v>2089</v>
      </c>
      <c r="BP73" s="26">
        <v>61</v>
      </c>
      <c r="BQ73" s="78">
        <v>1.5069999999999999</v>
      </c>
      <c r="BR73" s="78">
        <f t="shared" si="18"/>
        <v>1.5069999999999999</v>
      </c>
      <c r="BS73" s="79">
        <f t="shared" si="19"/>
        <v>0.5</v>
      </c>
      <c r="BT73" s="79">
        <f t="shared" si="20"/>
        <v>0.75349999999999995</v>
      </c>
      <c r="BU73" s="79">
        <f>SUM(BT$12:BT73)</f>
        <v>37.727999999999994</v>
      </c>
      <c r="BV73" s="79">
        <f t="shared" si="21"/>
        <v>16.079999999999998</v>
      </c>
      <c r="BW73" s="79">
        <f t="shared" si="22"/>
        <v>24.232559999999996</v>
      </c>
      <c r="BX73" s="79">
        <f>SUM(BW$12:BW73)</f>
        <v>1213.3324799999994</v>
      </c>
      <c r="BY73" s="79">
        <f t="shared" si="23"/>
        <v>0</v>
      </c>
      <c r="BZ73" s="79">
        <f t="shared" si="24"/>
        <v>0</v>
      </c>
      <c r="CA73" s="79">
        <f>SUM(BZ$12:BZ73)</f>
        <v>0</v>
      </c>
      <c r="CB73" s="79">
        <f t="shared" si="25"/>
        <v>16.079999999999998</v>
      </c>
      <c r="CC73" s="79">
        <f t="shared" si="26"/>
        <v>24.232559999999996</v>
      </c>
      <c r="CD73" s="79">
        <f>SUM(CC$12:CC73)</f>
        <v>1213.3324799999994</v>
      </c>
    </row>
    <row r="74" spans="7:82" x14ac:dyDescent="0.35">
      <c r="G74" s="26" t="str" cm="1">
        <f t="array" ref="G74">"YR" &amp; (ROW(74:74) - ROW($12:$12)) &amp; " = " &amp; (2028 + (ROW(74:74) - ROW($12:$12)))</f>
        <v>YR62 = 2090</v>
      </c>
      <c r="H74" s="26" t="str" cm="1">
        <f t="array" ref="H74">"MY" &amp; (ROW(74:74) - ROW($12:$12)) &amp; " = " &amp; (ROW(74:74) - ROW($12:$12))</f>
        <v>MY62 = 62</v>
      </c>
      <c r="I74" s="26" t="str" cm="1">
        <f t="array" ref="I74">"CD" &amp; (ROW(74:74) - ROW($12:$12))</f>
        <v>CD62</v>
      </c>
      <c r="J74" s="26" t="str" cm="1">
        <f t="array" ref="J74">"C" &amp; (ROW(74:74) - ROW($12:$12)) &amp; " = CD" &amp; (ROW(74:74) - ROW($12:$12)) &amp; " / CD0" &amp; IF(ROW(74:74) - ROW($12:$12) = 0, " = 1", "")</f>
        <v>C62 = CD62 / CD0</v>
      </c>
      <c r="K74" s="26" t="str" cm="1">
        <f t="array" ref="K74">"IRM" &amp; (ROW(74:74) - ROW($12:$12)) &amp; " = if (YR" &amp; (ROW(74:74) - ROW($12:$12)) &amp; " &lt; EY) then (IRA0) else (IRP0)"</f>
        <v>IRM62 = if (YR62 &lt; EY) then (IRA0) else (IRP0)</v>
      </c>
      <c r="L74" s="26" t="str" cm="1">
        <f t="array" ref="L74">"IRI" &amp; (ROW(74:74) - ROW($12:$12)) &amp; " = IRM" &amp; (ROW(74:74) - ROW($12:$12)) &amp; " * C" &amp; (ROW(74:74) - ROW($12:$12))</f>
        <v>IRI62 = IRM62 * C62</v>
      </c>
      <c r="M74" s="26" t="str" cm="1">
        <f t="array" ref="M74" xml:space="preserve"> "IRC" &amp; (ROW(74:74) - ROW($12:$12)) &amp; " = ∑IRIx; x: {0, …, MY" &amp; (ROW(74:74) - ROW($12:$12)) &amp; "}"</f>
        <v>IRC62 = ∑IRIx; x: {0, …, MY62}</v>
      </c>
      <c r="N74" s="26" t="str" cm="1">
        <f t="array" ref="N74">"ERM" &amp; (ROW(74:74) - ROW($12:$12)) &amp; " = if (YR" &amp; (ROW(74:74) - ROW($12:$12)) &amp; " &lt; EY) then (ERA0) else (ERP0)"</f>
        <v>ERM62 = if (YR62 &lt; EY) then (ERA0) else (ERP0)</v>
      </c>
      <c r="O74" s="26" t="str" cm="1">
        <f t="array" ref="O74">"ERI" &amp; (ROW(74:74) - ROW($12:$12)) &amp; " = ERM" &amp; (ROW(74:74) - ROW($12:$12)) &amp; " * C" &amp; (ROW(74:74) - ROW($12:$12))</f>
        <v>ERI62 = ERM62 * C62</v>
      </c>
      <c r="P74" s="26" t="str" cm="1">
        <f t="array" ref="P74" xml:space="preserve"> "ERU" &amp; (ROW(74:74) - ROW($12:$12)) &amp; " = ∑ERIx; x: {0, …, MY" &amp; (ROW(74:74) - ROW($12:$12)) &amp; "}"</f>
        <v>ERU62 = ∑ERIx; x: {0, …, MY62}</v>
      </c>
      <c r="Q74" s="26" t="str" cm="1">
        <f t="array" ref="Q74">"PRM" &amp; (ROW(74:74) - ROW($12:$12)) &amp; " = if (YR" &amp; (ROW(74:74) - ROW($12:$12)) &amp; " &lt; EY) then (PRA0) else (PRP0)"</f>
        <v>PRM62 = if (YR62 &lt; EY) then (PRA0) else (PRP0)</v>
      </c>
      <c r="R74" s="26" t="str" cm="1">
        <f t="array" ref="R74">"PRI" &amp; (ROW(74:74) - ROW($12:$12)) &amp; " = PRM" &amp; (ROW(74:74) - ROW($12:$12)) &amp; " * C" &amp; (ROW(74:74) - ROW($12:$12))</f>
        <v>PRI62 = PRM62 * C62</v>
      </c>
      <c r="S74" s="26" t="str" cm="1">
        <f t="array" ref="S74" xml:space="preserve"> "PRU" &amp; (ROW(74:74) - ROW($12:$12)) &amp; " = ∑PRIx; x: {0, …, MY" &amp; (ROW(74:74) - ROW($12:$12)) &amp; "}"</f>
        <v>PRU62 = ∑PRIx; x: {0, …, MY62}</v>
      </c>
      <c r="T74" s="26" t="str" cm="1">
        <f t="array" ref="T74">"ORM" &amp; (ROW(74:74) - ROW($12:$12)) &amp; " = if (YR" &amp; (ROW(74:74) - ROW($12:$12)) &amp; " &lt; EY) then (ORA0) else (ORP0)"</f>
        <v>ORM62 = if (YR62 &lt; EY) then (ORA0) else (ORP0)</v>
      </c>
      <c r="U74" s="26" t="str" cm="1">
        <f t="array" ref="U74">"ORI" &amp; (ROW(74:74) - ROW($12:$12)) &amp; " = ORM" &amp; (ROW(74:74) - ROW($12:$12)) &amp; " * C" &amp; (ROW(74:74) - ROW($12:$12))</f>
        <v>ORI62 = ORM62 * C62</v>
      </c>
      <c r="V74" s="26" t="str" cm="1">
        <f t="array" ref="V74" xml:space="preserve"> "ORC" &amp; (ROW(74:74) - ROW($12:$12)) &amp; " = ∑ORIx; x: {0, …, MY" &amp; (ROW(74:74) - ROW($12:$12)) &amp; "}"</f>
        <v>ORC62 = ∑ORIx; x: {0, …, MY62}</v>
      </c>
      <c r="AA74" s="26">
        <v>2090</v>
      </c>
      <c r="AB74" s="26">
        <v>62</v>
      </c>
      <c r="AC74" s="78">
        <v>1.518</v>
      </c>
      <c r="AD74" s="78">
        <f t="shared" si="0"/>
        <v>1.518</v>
      </c>
      <c r="AE74" s="79">
        <f t="shared" si="1"/>
        <v>0.125</v>
      </c>
      <c r="AF74" s="79">
        <f t="shared" si="2"/>
        <v>0.18975</v>
      </c>
      <c r="AG74" s="79">
        <f>SUM(AF$12:AF74)</f>
        <v>11.377874999999998</v>
      </c>
      <c r="AH74" s="79">
        <f t="shared" si="3"/>
        <v>0.02</v>
      </c>
      <c r="AI74" s="79">
        <f t="shared" si="4"/>
        <v>3.0360000000000002E-2</v>
      </c>
      <c r="AJ74" s="79">
        <f>SUM(AI$12:AI74)</f>
        <v>1.53948</v>
      </c>
      <c r="AK74" s="79">
        <f t="shared" si="5"/>
        <v>0</v>
      </c>
      <c r="AL74" s="79">
        <f t="shared" si="6"/>
        <v>0</v>
      </c>
      <c r="AM74" s="79">
        <f>SUM(AL$12:AL74)</f>
        <v>0.14049</v>
      </c>
      <c r="AN74" s="79">
        <f t="shared" si="7"/>
        <v>0.02</v>
      </c>
      <c r="AO74" s="79">
        <f t="shared" si="8"/>
        <v>3.0360000000000002E-2</v>
      </c>
      <c r="AP74" s="79">
        <f>SUM(AO$12:AO74)</f>
        <v>1.67997</v>
      </c>
      <c r="AU74" s="26">
        <v>2090</v>
      </c>
      <c r="AV74" s="26">
        <v>62</v>
      </c>
      <c r="AW74" s="78">
        <v>1.518</v>
      </c>
      <c r="AX74" s="78">
        <f t="shared" si="9"/>
        <v>1.518</v>
      </c>
      <c r="AY74" s="79">
        <f t="shared" si="10"/>
        <v>0.25</v>
      </c>
      <c r="AZ74" s="79">
        <f t="shared" si="11"/>
        <v>0.3795</v>
      </c>
      <c r="BA74" s="79">
        <f>SUM(AZ$12:AZ74)</f>
        <v>20.993499999999994</v>
      </c>
      <c r="BB74" s="79">
        <f t="shared" si="12"/>
        <v>3.78</v>
      </c>
      <c r="BC74" s="79">
        <f t="shared" si="13"/>
        <v>5.7380399999999998</v>
      </c>
      <c r="BD74" s="79">
        <f>SUM(BC$12:BC74)</f>
        <v>290.96172000000001</v>
      </c>
      <c r="BE74" s="79">
        <f t="shared" si="14"/>
        <v>0</v>
      </c>
      <c r="BF74" s="79">
        <f t="shared" si="15"/>
        <v>0</v>
      </c>
      <c r="BG74" s="79">
        <f>SUM(BF$12:BF74)</f>
        <v>2.82</v>
      </c>
      <c r="BH74" s="79">
        <f t="shared" si="16"/>
        <v>3.78</v>
      </c>
      <c r="BI74" s="79">
        <f t="shared" si="17"/>
        <v>5.7380399999999998</v>
      </c>
      <c r="BJ74" s="79">
        <f>SUM(BI$12:BI74)</f>
        <v>293.78172000000001</v>
      </c>
      <c r="BO74" s="26">
        <v>2090</v>
      </c>
      <c r="BP74" s="26">
        <v>62</v>
      </c>
      <c r="BQ74" s="78">
        <v>1.518</v>
      </c>
      <c r="BR74" s="78">
        <f t="shared" si="18"/>
        <v>1.518</v>
      </c>
      <c r="BS74" s="79">
        <f t="shared" si="19"/>
        <v>0.5</v>
      </c>
      <c r="BT74" s="79">
        <f t="shared" si="20"/>
        <v>0.75900000000000001</v>
      </c>
      <c r="BU74" s="79">
        <f>SUM(BT$12:BT74)</f>
        <v>38.486999999999995</v>
      </c>
      <c r="BV74" s="79">
        <f t="shared" si="21"/>
        <v>16.079999999999998</v>
      </c>
      <c r="BW74" s="79">
        <f t="shared" si="22"/>
        <v>24.409439999999996</v>
      </c>
      <c r="BX74" s="79">
        <f>SUM(BW$12:BW74)</f>
        <v>1237.7419199999993</v>
      </c>
      <c r="BY74" s="79">
        <f t="shared" si="23"/>
        <v>0</v>
      </c>
      <c r="BZ74" s="79">
        <f t="shared" si="24"/>
        <v>0</v>
      </c>
      <c r="CA74" s="79">
        <f>SUM(BZ$12:BZ74)</f>
        <v>0</v>
      </c>
      <c r="CB74" s="79">
        <f t="shared" si="25"/>
        <v>16.079999999999998</v>
      </c>
      <c r="CC74" s="79">
        <f t="shared" si="26"/>
        <v>24.409439999999996</v>
      </c>
      <c r="CD74" s="79">
        <f>SUM(CC$12:CC74)</f>
        <v>1237.7419199999993</v>
      </c>
    </row>
    <row r="75" spans="7:82" x14ac:dyDescent="0.35">
      <c r="G75" s="26" t="str" cm="1">
        <f t="array" ref="G75">"YR" &amp; (ROW(75:75) - ROW($12:$12)) &amp; " = " &amp; (2028 + (ROW(75:75) - ROW($12:$12)))</f>
        <v>YR63 = 2091</v>
      </c>
      <c r="H75" s="26" t="str" cm="1">
        <f t="array" ref="H75">"MY" &amp; (ROW(75:75) - ROW($12:$12)) &amp; " = " &amp; (ROW(75:75) - ROW($12:$12))</f>
        <v>MY63 = 63</v>
      </c>
      <c r="I75" s="26" t="str" cm="1">
        <f t="array" ref="I75">"CD" &amp; (ROW(75:75) - ROW($12:$12))</f>
        <v>CD63</v>
      </c>
      <c r="J75" s="26" t="str" cm="1">
        <f t="array" ref="J75">"C" &amp; (ROW(75:75) - ROW($12:$12)) &amp; " = CD" &amp; (ROW(75:75) - ROW($12:$12)) &amp; " / CD0" &amp; IF(ROW(75:75) - ROW($12:$12) = 0, " = 1", "")</f>
        <v>C63 = CD63 / CD0</v>
      </c>
      <c r="K75" s="26" t="str" cm="1">
        <f t="array" ref="K75">"IRM" &amp; (ROW(75:75) - ROW($12:$12)) &amp; " = if (YR" &amp; (ROW(75:75) - ROW($12:$12)) &amp; " &lt; EY) then (IRA0) else (IRP0)"</f>
        <v>IRM63 = if (YR63 &lt; EY) then (IRA0) else (IRP0)</v>
      </c>
      <c r="L75" s="26" t="str" cm="1">
        <f t="array" ref="L75">"IRI" &amp; (ROW(75:75) - ROW($12:$12)) &amp; " = IRM" &amp; (ROW(75:75) - ROW($12:$12)) &amp; " * C" &amp; (ROW(75:75) - ROW($12:$12))</f>
        <v>IRI63 = IRM63 * C63</v>
      </c>
      <c r="M75" s="26" t="str" cm="1">
        <f t="array" ref="M75" xml:space="preserve"> "IRC" &amp; (ROW(75:75) - ROW($12:$12)) &amp; " = ∑IRIx; x: {0, …, MY" &amp; (ROW(75:75) - ROW($12:$12)) &amp; "}"</f>
        <v>IRC63 = ∑IRIx; x: {0, …, MY63}</v>
      </c>
      <c r="N75" s="26" t="str" cm="1">
        <f t="array" ref="N75">"ERM" &amp; (ROW(75:75) - ROW($12:$12)) &amp; " = if (YR" &amp; (ROW(75:75) - ROW($12:$12)) &amp; " &lt; EY) then (ERA0) else (ERP0)"</f>
        <v>ERM63 = if (YR63 &lt; EY) then (ERA0) else (ERP0)</v>
      </c>
      <c r="O75" s="26" t="str" cm="1">
        <f t="array" ref="O75">"ERI" &amp; (ROW(75:75) - ROW($12:$12)) &amp; " = ERM" &amp; (ROW(75:75) - ROW($12:$12)) &amp; " * C" &amp; (ROW(75:75) - ROW($12:$12))</f>
        <v>ERI63 = ERM63 * C63</v>
      </c>
      <c r="P75" s="26" t="str" cm="1">
        <f t="array" ref="P75" xml:space="preserve"> "ERU" &amp; (ROW(75:75) - ROW($12:$12)) &amp; " = ∑ERIx; x: {0, …, MY" &amp; (ROW(75:75) - ROW($12:$12)) &amp; "}"</f>
        <v>ERU63 = ∑ERIx; x: {0, …, MY63}</v>
      </c>
      <c r="Q75" s="26" t="str" cm="1">
        <f t="array" ref="Q75">"PRM" &amp; (ROW(75:75) - ROW($12:$12)) &amp; " = if (YR" &amp; (ROW(75:75) - ROW($12:$12)) &amp; " &lt; EY) then (PRA0) else (PRP0)"</f>
        <v>PRM63 = if (YR63 &lt; EY) then (PRA0) else (PRP0)</v>
      </c>
      <c r="R75" s="26" t="str" cm="1">
        <f t="array" ref="R75">"PRI" &amp; (ROW(75:75) - ROW($12:$12)) &amp; " = PRM" &amp; (ROW(75:75) - ROW($12:$12)) &amp; " * C" &amp; (ROW(75:75) - ROW($12:$12))</f>
        <v>PRI63 = PRM63 * C63</v>
      </c>
      <c r="S75" s="26" t="str" cm="1">
        <f t="array" ref="S75" xml:space="preserve"> "PRU" &amp; (ROW(75:75) - ROW($12:$12)) &amp; " = ∑PRIx; x: {0, …, MY" &amp; (ROW(75:75) - ROW($12:$12)) &amp; "}"</f>
        <v>PRU63 = ∑PRIx; x: {0, …, MY63}</v>
      </c>
      <c r="T75" s="26" t="str" cm="1">
        <f t="array" ref="T75">"ORM" &amp; (ROW(75:75) - ROW($12:$12)) &amp; " = if (YR" &amp; (ROW(75:75) - ROW($12:$12)) &amp; " &lt; EY) then (ORA0) else (ORP0)"</f>
        <v>ORM63 = if (YR63 &lt; EY) then (ORA0) else (ORP0)</v>
      </c>
      <c r="U75" s="26" t="str" cm="1">
        <f t="array" ref="U75">"ORI" &amp; (ROW(75:75) - ROW($12:$12)) &amp; " = ORM" &amp; (ROW(75:75) - ROW($12:$12)) &amp; " * C" &amp; (ROW(75:75) - ROW($12:$12))</f>
        <v>ORI63 = ORM63 * C63</v>
      </c>
      <c r="V75" s="26" t="str" cm="1">
        <f t="array" ref="V75" xml:space="preserve"> "ORC" &amp; (ROW(75:75) - ROW($12:$12)) &amp; " = ∑ORIx; x: {0, …, MY" &amp; (ROW(75:75) - ROW($12:$12)) &amp; "}"</f>
        <v>ORC63 = ∑ORIx; x: {0, …, MY63}</v>
      </c>
      <c r="AA75" s="26">
        <v>2091</v>
      </c>
      <c r="AB75" s="26">
        <v>63</v>
      </c>
      <c r="AC75" s="78">
        <v>1.5289999999999999</v>
      </c>
      <c r="AD75" s="78">
        <f t="shared" si="0"/>
        <v>1.5289999999999999</v>
      </c>
      <c r="AE75" s="79">
        <f t="shared" si="1"/>
        <v>0.125</v>
      </c>
      <c r="AF75" s="79">
        <f t="shared" si="2"/>
        <v>0.19112499999999999</v>
      </c>
      <c r="AG75" s="79">
        <f>SUM(AF$12:AF75)</f>
        <v>11.568999999999997</v>
      </c>
      <c r="AH75" s="79">
        <f t="shared" si="3"/>
        <v>0.02</v>
      </c>
      <c r="AI75" s="79">
        <f t="shared" si="4"/>
        <v>3.058E-2</v>
      </c>
      <c r="AJ75" s="79">
        <f>SUM(AI$12:AI75)</f>
        <v>1.57006</v>
      </c>
      <c r="AK75" s="79">
        <f t="shared" si="5"/>
        <v>0</v>
      </c>
      <c r="AL75" s="79">
        <f t="shared" si="6"/>
        <v>0</v>
      </c>
      <c r="AM75" s="79">
        <f>SUM(AL$12:AL75)</f>
        <v>0.14049</v>
      </c>
      <c r="AN75" s="79">
        <f t="shared" si="7"/>
        <v>0.02</v>
      </c>
      <c r="AO75" s="79">
        <f t="shared" si="8"/>
        <v>3.058E-2</v>
      </c>
      <c r="AP75" s="79">
        <f>SUM(AO$12:AO75)</f>
        <v>1.71055</v>
      </c>
      <c r="AU75" s="26">
        <v>2091</v>
      </c>
      <c r="AV75" s="26">
        <v>63</v>
      </c>
      <c r="AW75" s="78">
        <v>1.5289999999999999</v>
      </c>
      <c r="AX75" s="78">
        <f t="shared" si="9"/>
        <v>1.5289999999999999</v>
      </c>
      <c r="AY75" s="79">
        <f t="shared" si="10"/>
        <v>0.25</v>
      </c>
      <c r="AZ75" s="79">
        <f t="shared" si="11"/>
        <v>0.38224999999999998</v>
      </c>
      <c r="BA75" s="79">
        <f>SUM(AZ$12:AZ75)</f>
        <v>21.375749999999993</v>
      </c>
      <c r="BB75" s="79">
        <f t="shared" si="12"/>
        <v>3.78</v>
      </c>
      <c r="BC75" s="79">
        <f t="shared" si="13"/>
        <v>5.7796199999999995</v>
      </c>
      <c r="BD75" s="79">
        <f>SUM(BC$12:BC75)</f>
        <v>296.74134000000004</v>
      </c>
      <c r="BE75" s="79">
        <f t="shared" si="14"/>
        <v>0</v>
      </c>
      <c r="BF75" s="79">
        <f t="shared" si="15"/>
        <v>0</v>
      </c>
      <c r="BG75" s="79">
        <f>SUM(BF$12:BF75)</f>
        <v>2.82</v>
      </c>
      <c r="BH75" s="79">
        <f t="shared" si="16"/>
        <v>3.78</v>
      </c>
      <c r="BI75" s="79">
        <f t="shared" si="17"/>
        <v>5.7796199999999995</v>
      </c>
      <c r="BJ75" s="79">
        <f>SUM(BI$12:BI75)</f>
        <v>299.56134000000003</v>
      </c>
      <c r="BO75" s="26">
        <v>2091</v>
      </c>
      <c r="BP75" s="26">
        <v>63</v>
      </c>
      <c r="BQ75" s="78">
        <v>1.5289999999999999</v>
      </c>
      <c r="BR75" s="78">
        <f t="shared" si="18"/>
        <v>1.5289999999999999</v>
      </c>
      <c r="BS75" s="79">
        <f t="shared" si="19"/>
        <v>0.5</v>
      </c>
      <c r="BT75" s="79">
        <f t="shared" si="20"/>
        <v>0.76449999999999996</v>
      </c>
      <c r="BU75" s="79">
        <f>SUM(BT$12:BT75)</f>
        <v>39.251499999999993</v>
      </c>
      <c r="BV75" s="79">
        <f t="shared" si="21"/>
        <v>16.079999999999998</v>
      </c>
      <c r="BW75" s="79">
        <f t="shared" si="22"/>
        <v>24.586319999999997</v>
      </c>
      <c r="BX75" s="79">
        <f>SUM(BW$12:BW75)</f>
        <v>1262.3282399999991</v>
      </c>
      <c r="BY75" s="79">
        <f t="shared" si="23"/>
        <v>0</v>
      </c>
      <c r="BZ75" s="79">
        <f t="shared" si="24"/>
        <v>0</v>
      </c>
      <c r="CA75" s="79">
        <f>SUM(BZ$12:BZ75)</f>
        <v>0</v>
      </c>
      <c r="CB75" s="79">
        <f t="shared" si="25"/>
        <v>16.079999999999998</v>
      </c>
      <c r="CC75" s="79">
        <f t="shared" si="26"/>
        <v>24.586319999999997</v>
      </c>
      <c r="CD75" s="79">
        <f>SUM(CC$12:CC75)</f>
        <v>1262.3282399999991</v>
      </c>
    </row>
    <row r="76" spans="7:82" x14ac:dyDescent="0.35">
      <c r="G76" s="26" t="str" cm="1">
        <f t="array" ref="G76">"YR" &amp; (ROW(76:76) - ROW($12:$12)) &amp; " = " &amp; (2028 + (ROW(76:76) - ROW($12:$12)))</f>
        <v>YR64 = 2092</v>
      </c>
      <c r="H76" s="26" t="str" cm="1">
        <f t="array" ref="H76">"MY" &amp; (ROW(76:76) - ROW($12:$12)) &amp; " = " &amp; (ROW(76:76) - ROW($12:$12))</f>
        <v>MY64 = 64</v>
      </c>
      <c r="I76" s="26" t="str" cm="1">
        <f t="array" ref="I76">"CD" &amp; (ROW(76:76) - ROW($12:$12))</f>
        <v>CD64</v>
      </c>
      <c r="J76" s="26" t="str" cm="1">
        <f t="array" ref="J76">"C" &amp; (ROW(76:76) - ROW($12:$12)) &amp; " = CD" &amp; (ROW(76:76) - ROW($12:$12)) &amp; " / CD0" &amp; IF(ROW(76:76) - ROW($12:$12) = 0, " = 1", "")</f>
        <v>C64 = CD64 / CD0</v>
      </c>
      <c r="K76" s="26" t="str" cm="1">
        <f t="array" ref="K76">"IRM" &amp; (ROW(76:76) - ROW($12:$12)) &amp; " = if (YR" &amp; (ROW(76:76) - ROW($12:$12)) &amp; " &lt; EY) then (IRA0) else (IRP0)"</f>
        <v>IRM64 = if (YR64 &lt; EY) then (IRA0) else (IRP0)</v>
      </c>
      <c r="L76" s="26" t="str" cm="1">
        <f t="array" ref="L76">"IRI" &amp; (ROW(76:76) - ROW($12:$12)) &amp; " = IRM" &amp; (ROW(76:76) - ROW($12:$12)) &amp; " * C" &amp; (ROW(76:76) - ROW($12:$12))</f>
        <v>IRI64 = IRM64 * C64</v>
      </c>
      <c r="M76" s="26" t="str" cm="1">
        <f t="array" ref="M76" xml:space="preserve"> "IRC" &amp; (ROW(76:76) - ROW($12:$12)) &amp; " = ∑IRIx; x: {0, …, MY" &amp; (ROW(76:76) - ROW($12:$12)) &amp; "}"</f>
        <v>IRC64 = ∑IRIx; x: {0, …, MY64}</v>
      </c>
      <c r="N76" s="26" t="str" cm="1">
        <f t="array" ref="N76">"ERM" &amp; (ROW(76:76) - ROW($12:$12)) &amp; " = if (YR" &amp; (ROW(76:76) - ROW($12:$12)) &amp; " &lt; EY) then (ERA0) else (ERP0)"</f>
        <v>ERM64 = if (YR64 &lt; EY) then (ERA0) else (ERP0)</v>
      </c>
      <c r="O76" s="26" t="str" cm="1">
        <f t="array" ref="O76">"ERI" &amp; (ROW(76:76) - ROW($12:$12)) &amp; " = ERM" &amp; (ROW(76:76) - ROW($12:$12)) &amp; " * C" &amp; (ROW(76:76) - ROW($12:$12))</f>
        <v>ERI64 = ERM64 * C64</v>
      </c>
      <c r="P76" s="26" t="str" cm="1">
        <f t="array" ref="P76" xml:space="preserve"> "ERU" &amp; (ROW(76:76) - ROW($12:$12)) &amp; " = ∑ERIx; x: {0, …, MY" &amp; (ROW(76:76) - ROW($12:$12)) &amp; "}"</f>
        <v>ERU64 = ∑ERIx; x: {0, …, MY64}</v>
      </c>
      <c r="Q76" s="26" t="str" cm="1">
        <f t="array" ref="Q76">"PRM" &amp; (ROW(76:76) - ROW($12:$12)) &amp; " = if (YR" &amp; (ROW(76:76) - ROW($12:$12)) &amp; " &lt; EY) then (PRA0) else (PRP0)"</f>
        <v>PRM64 = if (YR64 &lt; EY) then (PRA0) else (PRP0)</v>
      </c>
      <c r="R76" s="26" t="str" cm="1">
        <f t="array" ref="R76">"PRI" &amp; (ROW(76:76) - ROW($12:$12)) &amp; " = PRM" &amp; (ROW(76:76) - ROW($12:$12)) &amp; " * C" &amp; (ROW(76:76) - ROW($12:$12))</f>
        <v>PRI64 = PRM64 * C64</v>
      </c>
      <c r="S76" s="26" t="str" cm="1">
        <f t="array" ref="S76" xml:space="preserve"> "PRU" &amp; (ROW(76:76) - ROW($12:$12)) &amp; " = ∑PRIx; x: {0, …, MY" &amp; (ROW(76:76) - ROW($12:$12)) &amp; "}"</f>
        <v>PRU64 = ∑PRIx; x: {0, …, MY64}</v>
      </c>
      <c r="T76" s="26" t="str" cm="1">
        <f t="array" ref="T76">"ORM" &amp; (ROW(76:76) - ROW($12:$12)) &amp; " = if (YR" &amp; (ROW(76:76) - ROW($12:$12)) &amp; " &lt; EY) then (ORA0) else (ORP0)"</f>
        <v>ORM64 = if (YR64 &lt; EY) then (ORA0) else (ORP0)</v>
      </c>
      <c r="U76" s="26" t="str" cm="1">
        <f t="array" ref="U76">"ORI" &amp; (ROW(76:76) - ROW($12:$12)) &amp; " = ORM" &amp; (ROW(76:76) - ROW($12:$12)) &amp; " * C" &amp; (ROW(76:76) - ROW($12:$12))</f>
        <v>ORI64 = ORM64 * C64</v>
      </c>
      <c r="V76" s="26" t="str" cm="1">
        <f t="array" ref="V76" xml:space="preserve"> "ORC" &amp; (ROW(76:76) - ROW($12:$12)) &amp; " = ∑ORIx; x: {0, …, MY" &amp; (ROW(76:76) - ROW($12:$12)) &amp; "}"</f>
        <v>ORC64 = ∑ORIx; x: {0, …, MY64}</v>
      </c>
      <c r="AA76" s="26">
        <v>2092</v>
      </c>
      <c r="AB76" s="26">
        <v>64</v>
      </c>
      <c r="AC76" s="78">
        <v>1.54</v>
      </c>
      <c r="AD76" s="78">
        <f t="shared" si="0"/>
        <v>1.54</v>
      </c>
      <c r="AE76" s="79">
        <f t="shared" si="1"/>
        <v>0.125</v>
      </c>
      <c r="AF76" s="79">
        <f t="shared" si="2"/>
        <v>0.1925</v>
      </c>
      <c r="AG76" s="79">
        <f>SUM(AF$12:AF76)</f>
        <v>11.761499999999998</v>
      </c>
      <c r="AH76" s="79">
        <f t="shared" si="3"/>
        <v>0.02</v>
      </c>
      <c r="AI76" s="79">
        <f t="shared" si="4"/>
        <v>3.0800000000000001E-2</v>
      </c>
      <c r="AJ76" s="79">
        <f>SUM(AI$12:AI76)</f>
        <v>1.6008599999999999</v>
      </c>
      <c r="AK76" s="79">
        <f t="shared" si="5"/>
        <v>0</v>
      </c>
      <c r="AL76" s="79">
        <f t="shared" si="6"/>
        <v>0</v>
      </c>
      <c r="AM76" s="79">
        <f>SUM(AL$12:AL76)</f>
        <v>0.14049</v>
      </c>
      <c r="AN76" s="79">
        <f t="shared" si="7"/>
        <v>0.02</v>
      </c>
      <c r="AO76" s="79">
        <f t="shared" si="8"/>
        <v>3.0800000000000001E-2</v>
      </c>
      <c r="AP76" s="79">
        <f>SUM(AO$12:AO76)</f>
        <v>1.74135</v>
      </c>
      <c r="AU76" s="26">
        <v>2092</v>
      </c>
      <c r="AV76" s="26">
        <v>64</v>
      </c>
      <c r="AW76" s="78">
        <v>1.54</v>
      </c>
      <c r="AX76" s="78">
        <f t="shared" si="9"/>
        <v>1.54</v>
      </c>
      <c r="AY76" s="79">
        <f t="shared" si="10"/>
        <v>0.25</v>
      </c>
      <c r="AZ76" s="79">
        <f t="shared" si="11"/>
        <v>0.38500000000000001</v>
      </c>
      <c r="BA76" s="79">
        <f>SUM(AZ$12:AZ76)</f>
        <v>21.760749999999994</v>
      </c>
      <c r="BB76" s="79">
        <f t="shared" si="12"/>
        <v>3.78</v>
      </c>
      <c r="BC76" s="79">
        <f t="shared" si="13"/>
        <v>5.8212000000000002</v>
      </c>
      <c r="BD76" s="79">
        <f>SUM(BC$12:BC76)</f>
        <v>302.56254000000001</v>
      </c>
      <c r="BE76" s="79">
        <f t="shared" si="14"/>
        <v>0</v>
      </c>
      <c r="BF76" s="79">
        <f t="shared" si="15"/>
        <v>0</v>
      </c>
      <c r="BG76" s="79">
        <f>SUM(BF$12:BF76)</f>
        <v>2.82</v>
      </c>
      <c r="BH76" s="79">
        <f t="shared" si="16"/>
        <v>3.78</v>
      </c>
      <c r="BI76" s="79">
        <f t="shared" si="17"/>
        <v>5.8212000000000002</v>
      </c>
      <c r="BJ76" s="79">
        <f>SUM(BI$12:BI76)</f>
        <v>305.38254000000001</v>
      </c>
      <c r="BO76" s="26">
        <v>2092</v>
      </c>
      <c r="BP76" s="26">
        <v>64</v>
      </c>
      <c r="BQ76" s="78">
        <v>1.54</v>
      </c>
      <c r="BR76" s="78">
        <f t="shared" si="18"/>
        <v>1.54</v>
      </c>
      <c r="BS76" s="79">
        <f t="shared" si="19"/>
        <v>0.5</v>
      </c>
      <c r="BT76" s="79">
        <f t="shared" si="20"/>
        <v>0.77</v>
      </c>
      <c r="BU76" s="79">
        <f>SUM(BT$12:BT76)</f>
        <v>40.021499999999996</v>
      </c>
      <c r="BV76" s="79">
        <f t="shared" si="21"/>
        <v>16.079999999999998</v>
      </c>
      <c r="BW76" s="79">
        <f t="shared" si="22"/>
        <v>24.763199999999998</v>
      </c>
      <c r="BX76" s="79">
        <f>SUM(BW$12:BW76)</f>
        <v>1287.0914399999992</v>
      </c>
      <c r="BY76" s="79">
        <f t="shared" si="23"/>
        <v>0</v>
      </c>
      <c r="BZ76" s="79">
        <f t="shared" si="24"/>
        <v>0</v>
      </c>
      <c r="CA76" s="79">
        <f>SUM(BZ$12:BZ76)</f>
        <v>0</v>
      </c>
      <c r="CB76" s="79">
        <f t="shared" si="25"/>
        <v>16.079999999999998</v>
      </c>
      <c r="CC76" s="79">
        <f t="shared" si="26"/>
        <v>24.763199999999998</v>
      </c>
      <c r="CD76" s="79">
        <f>SUM(CC$12:CC76)</f>
        <v>1287.0914399999992</v>
      </c>
    </row>
    <row r="77" spans="7:82" x14ac:dyDescent="0.35">
      <c r="G77" s="26" t="str" cm="1">
        <f t="array" ref="G77">"YR" &amp; (ROW(77:77) - ROW($12:$12)) &amp; " = " &amp; (2028 + (ROW(77:77) - ROW($12:$12)))</f>
        <v>YR65 = 2093</v>
      </c>
      <c r="H77" s="26" t="str" cm="1">
        <f t="array" ref="H77">"MY" &amp; (ROW(77:77) - ROW($12:$12)) &amp; " = " &amp; (ROW(77:77) - ROW($12:$12))</f>
        <v>MY65 = 65</v>
      </c>
      <c r="I77" s="26" t="str" cm="1">
        <f t="array" ref="I77">"CD" &amp; (ROW(77:77) - ROW($12:$12))</f>
        <v>CD65</v>
      </c>
      <c r="J77" s="26" t="str" cm="1">
        <f t="array" ref="J77">"C" &amp; (ROW(77:77) - ROW($12:$12)) &amp; " = CD" &amp; (ROW(77:77) - ROW($12:$12)) &amp; " / CD0" &amp; IF(ROW(77:77) - ROW($12:$12) = 0, " = 1", "")</f>
        <v>C65 = CD65 / CD0</v>
      </c>
      <c r="K77" s="26" t="str" cm="1">
        <f t="array" ref="K77">"IRM" &amp; (ROW(77:77) - ROW($12:$12)) &amp; " = if (YR" &amp; (ROW(77:77) - ROW($12:$12)) &amp; " &lt; EY) then (IRA0) else (IRP0)"</f>
        <v>IRM65 = if (YR65 &lt; EY) then (IRA0) else (IRP0)</v>
      </c>
      <c r="L77" s="26" t="str" cm="1">
        <f t="array" ref="L77">"IRI" &amp; (ROW(77:77) - ROW($12:$12)) &amp; " = IRM" &amp; (ROW(77:77) - ROW($12:$12)) &amp; " * C" &amp; (ROW(77:77) - ROW($12:$12))</f>
        <v>IRI65 = IRM65 * C65</v>
      </c>
      <c r="M77" s="26" t="str" cm="1">
        <f t="array" ref="M77" xml:space="preserve"> "IRC" &amp; (ROW(77:77) - ROW($12:$12)) &amp; " = ∑IRIx; x: {0, …, MY" &amp; (ROW(77:77) - ROW($12:$12)) &amp; "}"</f>
        <v>IRC65 = ∑IRIx; x: {0, …, MY65}</v>
      </c>
      <c r="N77" s="26" t="str" cm="1">
        <f t="array" ref="N77">"ERM" &amp; (ROW(77:77) - ROW($12:$12)) &amp; " = if (YR" &amp; (ROW(77:77) - ROW($12:$12)) &amp; " &lt; EY) then (ERA0) else (ERP0)"</f>
        <v>ERM65 = if (YR65 &lt; EY) then (ERA0) else (ERP0)</v>
      </c>
      <c r="O77" s="26" t="str" cm="1">
        <f t="array" ref="O77">"ERI" &amp; (ROW(77:77) - ROW($12:$12)) &amp; " = ERM" &amp; (ROW(77:77) - ROW($12:$12)) &amp; " * C" &amp; (ROW(77:77) - ROW($12:$12))</f>
        <v>ERI65 = ERM65 * C65</v>
      </c>
      <c r="P77" s="26" t="str" cm="1">
        <f t="array" ref="P77" xml:space="preserve"> "ERU" &amp; (ROW(77:77) - ROW($12:$12)) &amp; " = ∑ERIx; x: {0, …, MY" &amp; (ROW(77:77) - ROW($12:$12)) &amp; "}"</f>
        <v>ERU65 = ∑ERIx; x: {0, …, MY65}</v>
      </c>
      <c r="Q77" s="26" t="str" cm="1">
        <f t="array" ref="Q77">"PRM" &amp; (ROW(77:77) - ROW($12:$12)) &amp; " = if (YR" &amp; (ROW(77:77) - ROW($12:$12)) &amp; " &lt; EY) then (PRA0) else (PRP0)"</f>
        <v>PRM65 = if (YR65 &lt; EY) then (PRA0) else (PRP0)</v>
      </c>
      <c r="R77" s="26" t="str" cm="1">
        <f t="array" ref="R77">"PRI" &amp; (ROW(77:77) - ROW($12:$12)) &amp; " = PRM" &amp; (ROW(77:77) - ROW($12:$12)) &amp; " * C" &amp; (ROW(77:77) - ROW($12:$12))</f>
        <v>PRI65 = PRM65 * C65</v>
      </c>
      <c r="S77" s="26" t="str" cm="1">
        <f t="array" ref="S77" xml:space="preserve"> "PRU" &amp; (ROW(77:77) - ROW($12:$12)) &amp; " = ∑PRIx; x: {0, …, MY" &amp; (ROW(77:77) - ROW($12:$12)) &amp; "}"</f>
        <v>PRU65 = ∑PRIx; x: {0, …, MY65}</v>
      </c>
      <c r="T77" s="26" t="str" cm="1">
        <f t="array" ref="T77">"ORM" &amp; (ROW(77:77) - ROW($12:$12)) &amp; " = if (YR" &amp; (ROW(77:77) - ROW($12:$12)) &amp; " &lt; EY) then (ORA0) else (ORP0)"</f>
        <v>ORM65 = if (YR65 &lt; EY) then (ORA0) else (ORP0)</v>
      </c>
      <c r="U77" s="26" t="str" cm="1">
        <f t="array" ref="U77">"ORI" &amp; (ROW(77:77) - ROW($12:$12)) &amp; " = ORM" &amp; (ROW(77:77) - ROW($12:$12)) &amp; " * C" &amp; (ROW(77:77) - ROW($12:$12))</f>
        <v>ORI65 = ORM65 * C65</v>
      </c>
      <c r="V77" s="26" t="str" cm="1">
        <f t="array" ref="V77" xml:space="preserve"> "ORC" &amp; (ROW(77:77) - ROW($12:$12)) &amp; " = ∑ORIx; x: {0, …, MY" &amp; (ROW(77:77) - ROW($12:$12)) &amp; "}"</f>
        <v>ORC65 = ∑ORIx; x: {0, …, MY65}</v>
      </c>
      <c r="AA77" s="26">
        <v>2093</v>
      </c>
      <c r="AB77" s="26">
        <v>65</v>
      </c>
      <c r="AC77" s="78">
        <v>1.552</v>
      </c>
      <c r="AD77" s="78">
        <f t="shared" ref="AD77:AD78" si="27">AC77 / AC$12</f>
        <v>1.552</v>
      </c>
      <c r="AE77" s="79">
        <f t="shared" ref="AE77:AE78" si="28">IF(AA77 &lt; Y$13, Y$17, Y$18)</f>
        <v>0.125</v>
      </c>
      <c r="AF77" s="79">
        <f t="shared" ref="AF77:AF78" si="29">AE77 * AD77</f>
        <v>0.19400000000000001</v>
      </c>
      <c r="AG77" s="79">
        <f>SUM(AF$12:AF77)</f>
        <v>11.955499999999999</v>
      </c>
      <c r="AH77" s="79">
        <f t="shared" ref="AH77:AH78" si="30">IF(AA77 &lt; Y$13, Y$27, Y$28)</f>
        <v>0.02</v>
      </c>
      <c r="AI77" s="79">
        <f t="shared" ref="AI77:AI78" si="31">AH77 * AD77</f>
        <v>3.1040000000000002E-2</v>
      </c>
      <c r="AJ77" s="79">
        <f>SUM(AI$12:AI77)</f>
        <v>1.6318999999999999</v>
      </c>
      <c r="AK77" s="79">
        <f t="shared" ref="AK77:AK78" si="32">IF(AA77 &lt; Y$13, Y$32, Y$33)</f>
        <v>0</v>
      </c>
      <c r="AL77" s="79">
        <f t="shared" ref="AL77:AL78" si="33">AK77 * AD77</f>
        <v>0</v>
      </c>
      <c r="AM77" s="79">
        <f>SUM(AL$12:AL77)</f>
        <v>0.14049</v>
      </c>
      <c r="AN77" s="79">
        <f t="shared" ref="AN77:AN78" si="34">IF(AA77 &lt; Y$13, Y$22, Y$23)</f>
        <v>0.02</v>
      </c>
      <c r="AO77" s="79">
        <f t="shared" ref="AO77:AO78" si="35">AN77 * AD77</f>
        <v>3.1040000000000002E-2</v>
      </c>
      <c r="AP77" s="79">
        <f>SUM(AO$12:AO77)</f>
        <v>1.7723899999999999</v>
      </c>
      <c r="AU77" s="26">
        <v>2093</v>
      </c>
      <c r="AV77" s="26">
        <v>65</v>
      </c>
      <c r="AW77" s="78">
        <v>1.552</v>
      </c>
      <c r="AX77" s="78">
        <f t="shared" ref="AX77:AX78" si="36">AW77 / AW$12</f>
        <v>1.552</v>
      </c>
      <c r="AY77" s="79">
        <f t="shared" ref="AY77:AY78" si="37">IF(AU77 &lt; AS$13, AS$17, AS$18)</f>
        <v>0.25</v>
      </c>
      <c r="AZ77" s="79">
        <f t="shared" ref="AZ77:AZ78" si="38">AY77 * AX77</f>
        <v>0.38800000000000001</v>
      </c>
      <c r="BA77" s="79">
        <f>SUM(AZ$12:AZ77)</f>
        <v>22.148749999999996</v>
      </c>
      <c r="BB77" s="79">
        <f t="shared" ref="BB77:BB78" si="39">IF(AU77 &lt; AS$13, AS$27, AS$28)</f>
        <v>3.78</v>
      </c>
      <c r="BC77" s="79">
        <f t="shared" ref="BC77:BC78" si="40">BB77 * AX77</f>
        <v>5.8665599999999998</v>
      </c>
      <c r="BD77" s="79">
        <f>SUM(BC$12:BC77)</f>
        <v>308.42910000000001</v>
      </c>
      <c r="BE77" s="79">
        <f t="shared" ref="BE77:BE78" si="41">IF(AU77 &lt; AS$13, AS$32, AS$33)</f>
        <v>0</v>
      </c>
      <c r="BF77" s="79">
        <f t="shared" ref="BF77:BF78" si="42">BE77 * AX77</f>
        <v>0</v>
      </c>
      <c r="BG77" s="79">
        <f>SUM(BF$12:BF77)</f>
        <v>2.82</v>
      </c>
      <c r="BH77" s="79">
        <f t="shared" ref="BH77:BH78" si="43">IF(AU77 &lt; AS$13, AS$22, AS$23)</f>
        <v>3.78</v>
      </c>
      <c r="BI77" s="79">
        <f t="shared" ref="BI77:BI78" si="44">BH77 * AX77</f>
        <v>5.8665599999999998</v>
      </c>
      <c r="BJ77" s="79">
        <f>SUM(BI$12:BI77)</f>
        <v>311.2491</v>
      </c>
      <c r="BO77" s="26">
        <v>2093</v>
      </c>
      <c r="BP77" s="26">
        <v>65</v>
      </c>
      <c r="BQ77" s="78">
        <v>1.552</v>
      </c>
      <c r="BR77" s="78">
        <f t="shared" ref="BR77:BR78" si="45">BQ77 / BQ$12</f>
        <v>1.552</v>
      </c>
      <c r="BS77" s="79">
        <f t="shared" ref="BS77:BS78" si="46">IF(BO77 &lt; BM$13, BM$17, BM$18)</f>
        <v>0.5</v>
      </c>
      <c r="BT77" s="79">
        <f t="shared" ref="BT77:BT78" si="47">BS77 * BR77</f>
        <v>0.77600000000000002</v>
      </c>
      <c r="BU77" s="79">
        <f>SUM(BT$12:BT77)</f>
        <v>40.797499999999999</v>
      </c>
      <c r="BV77" s="79">
        <f t="shared" ref="BV77:BV78" si="48">IF(BO77 &lt; BM$13, BM$27, BM$28)</f>
        <v>16.079999999999998</v>
      </c>
      <c r="BW77" s="79">
        <f t="shared" ref="BW77:BW78" si="49">BV77 * BR77</f>
        <v>24.956159999999997</v>
      </c>
      <c r="BX77" s="79">
        <f>SUM(BW$12:BW77)</f>
        <v>1312.0475999999992</v>
      </c>
      <c r="BY77" s="79">
        <f t="shared" ref="BY77:BY78" si="50">IF(BO77 &lt; BM$13, BM$32, BM$33)</f>
        <v>0</v>
      </c>
      <c r="BZ77" s="79">
        <f t="shared" ref="BZ77:BZ78" si="51">BY77 * BR77</f>
        <v>0</v>
      </c>
      <c r="CA77" s="79">
        <f>SUM(BZ$12:BZ77)</f>
        <v>0</v>
      </c>
      <c r="CB77" s="79">
        <f t="shared" ref="CB77:CB78" si="52">IF(BO77 &lt; BM$13, BM$22, BM$23)</f>
        <v>16.079999999999998</v>
      </c>
      <c r="CC77" s="79">
        <f t="shared" ref="CC77:CC78" si="53">CB77 * BR77</f>
        <v>24.956159999999997</v>
      </c>
      <c r="CD77" s="79">
        <f>SUM(CC$12:CC77)</f>
        <v>1312.0475999999992</v>
      </c>
    </row>
    <row r="78" spans="7:82" x14ac:dyDescent="0.35">
      <c r="G78" s="26" t="str" cm="1">
        <f t="array" ref="G78">"YR" &amp; (ROW(78:78) - ROW($12:$12)) &amp; " = " &amp; (2028 + (ROW(78:78) - ROW($12:$12)))</f>
        <v>YR66 = 2094</v>
      </c>
      <c r="H78" s="26" t="str" cm="1">
        <f t="array" ref="H78">"MY" &amp; (ROW(78:78) - ROW($12:$12)) &amp; " = " &amp; (ROW(78:78) - ROW($12:$12))</f>
        <v>MY66 = 66</v>
      </c>
      <c r="I78" s="26" t="str" cm="1">
        <f t="array" ref="I78">"CD" &amp; (ROW(78:78) - ROW($12:$12))</f>
        <v>CD66</v>
      </c>
      <c r="J78" s="26" t="str" cm="1">
        <f t="array" ref="J78">"C" &amp; (ROW(78:78) - ROW($12:$12)) &amp; " = CD" &amp; (ROW(78:78) - ROW($12:$12)) &amp; " / CD0" &amp; IF(ROW(78:78) - ROW($12:$12) = 0, " = 1", "")</f>
        <v>C66 = CD66 / CD0</v>
      </c>
      <c r="K78" s="26" t="str" cm="1">
        <f t="array" ref="K78">"IRM" &amp; (ROW(78:78) - ROW($12:$12)) &amp; " = if (YR" &amp; (ROW(78:78) - ROW($12:$12)) &amp; " &lt; EY) then (IRA0) else (IRP0)"</f>
        <v>IRM66 = if (YR66 &lt; EY) then (IRA0) else (IRP0)</v>
      </c>
      <c r="L78" s="26" t="str" cm="1">
        <f t="array" ref="L78">"IRI" &amp; (ROW(78:78) - ROW($12:$12)) &amp; " = IRM" &amp; (ROW(78:78) - ROW($12:$12)) &amp; " * C" &amp; (ROW(78:78) - ROW($12:$12))</f>
        <v>IRI66 = IRM66 * C66</v>
      </c>
      <c r="M78" s="26" t="str" cm="1">
        <f t="array" ref="M78" xml:space="preserve"> "IRC" &amp; (ROW(78:78) - ROW($12:$12)) &amp; " = ∑IRIx; x: {0, …, MY" &amp; (ROW(78:78) - ROW($12:$12)) &amp; "}"</f>
        <v>IRC66 = ∑IRIx; x: {0, …, MY66}</v>
      </c>
      <c r="N78" s="26" t="str" cm="1">
        <f t="array" ref="N78">"ERM" &amp; (ROW(78:78) - ROW($12:$12)) &amp; " = if (YR" &amp; (ROW(78:78) - ROW($12:$12)) &amp; " &lt; EY) then (ERA0) else (ERP0)"</f>
        <v>ERM66 = if (YR66 &lt; EY) then (ERA0) else (ERP0)</v>
      </c>
      <c r="O78" s="26" t="str" cm="1">
        <f t="array" ref="O78">"ERI" &amp; (ROW(78:78) - ROW($12:$12)) &amp; " = ERM" &amp; (ROW(78:78) - ROW($12:$12)) &amp; " * C" &amp; (ROW(78:78) - ROW($12:$12))</f>
        <v>ERI66 = ERM66 * C66</v>
      </c>
      <c r="P78" s="26" t="str" cm="1">
        <f t="array" ref="P78" xml:space="preserve"> "ERU" &amp; (ROW(78:78) - ROW($12:$12)) &amp; " = ∑ERIx; x: {0, …, MY" &amp; (ROW(78:78) - ROW($12:$12)) &amp; "}"</f>
        <v>ERU66 = ∑ERIx; x: {0, …, MY66}</v>
      </c>
      <c r="Q78" s="26" t="str" cm="1">
        <f t="array" ref="Q78">"PRM" &amp; (ROW(78:78) - ROW($12:$12)) &amp; " = if (YR" &amp; (ROW(78:78) - ROW($12:$12)) &amp; " &lt; EY) then (PRA0) else (PRP0)"</f>
        <v>PRM66 = if (YR66 &lt; EY) then (PRA0) else (PRP0)</v>
      </c>
      <c r="R78" s="26" t="str" cm="1">
        <f t="array" ref="R78">"PRI" &amp; (ROW(78:78) - ROW($12:$12)) &amp; " = PRM" &amp; (ROW(78:78) - ROW($12:$12)) &amp; " * C" &amp; (ROW(78:78) - ROW($12:$12))</f>
        <v>PRI66 = PRM66 * C66</v>
      </c>
      <c r="S78" s="26" t="str" cm="1">
        <f t="array" ref="S78" xml:space="preserve"> "PRU" &amp; (ROW(78:78) - ROW($12:$12)) &amp; " = ∑PRIx; x: {0, …, MY" &amp; (ROW(78:78) - ROW($12:$12)) &amp; "}"</f>
        <v>PRU66 = ∑PRIx; x: {0, …, MY66}</v>
      </c>
      <c r="T78" s="26" t="str" cm="1">
        <f t="array" ref="T78">"ORM" &amp; (ROW(78:78) - ROW($12:$12)) &amp; " = if (YR" &amp; (ROW(78:78) - ROW($12:$12)) &amp; " &lt; EY) then (ORA0) else (ORP0)"</f>
        <v>ORM66 = if (YR66 &lt; EY) then (ORA0) else (ORP0)</v>
      </c>
      <c r="U78" s="26" t="str" cm="1">
        <f t="array" ref="U78">"ORI" &amp; (ROW(78:78) - ROW($12:$12)) &amp; " = ORM" &amp; (ROW(78:78) - ROW($12:$12)) &amp; " * C" &amp; (ROW(78:78) - ROW($12:$12))</f>
        <v>ORI66 = ORM66 * C66</v>
      </c>
      <c r="V78" s="26" t="str" cm="1">
        <f t="array" ref="V78" xml:space="preserve"> "ORC" &amp; (ROW(78:78) - ROW($12:$12)) &amp; " = ∑ORIx; x: {0, …, MY" &amp; (ROW(78:78) - ROW($12:$12)) &amp; "}"</f>
        <v>ORC66 = ∑ORIx; x: {0, …, MY66}</v>
      </c>
      <c r="AA78" s="26">
        <v>2094</v>
      </c>
      <c r="AB78" s="26">
        <v>66</v>
      </c>
      <c r="AC78" s="78">
        <v>1.5629999999999999</v>
      </c>
      <c r="AD78" s="78">
        <f t="shared" si="27"/>
        <v>1.5629999999999999</v>
      </c>
      <c r="AE78" s="79">
        <f t="shared" si="28"/>
        <v>0.125</v>
      </c>
      <c r="AF78" s="79">
        <f t="shared" si="29"/>
        <v>0.19537499999999999</v>
      </c>
      <c r="AG78" s="79">
        <f>SUM(AF$12:AF78)</f>
        <v>12.150874999999999</v>
      </c>
      <c r="AH78" s="79">
        <f t="shared" si="30"/>
        <v>0.02</v>
      </c>
      <c r="AI78" s="79">
        <f t="shared" si="31"/>
        <v>3.1259999999999996E-2</v>
      </c>
      <c r="AJ78" s="79">
        <f>SUM(AI$12:AI78)</f>
        <v>1.66316</v>
      </c>
      <c r="AK78" s="79">
        <f t="shared" si="32"/>
        <v>0</v>
      </c>
      <c r="AL78" s="79">
        <f t="shared" si="33"/>
        <v>0</v>
      </c>
      <c r="AM78" s="79">
        <f>SUM(AL$12:AL78)</f>
        <v>0.14049</v>
      </c>
      <c r="AN78" s="79">
        <f t="shared" si="34"/>
        <v>0.02</v>
      </c>
      <c r="AO78" s="79">
        <f t="shared" si="35"/>
        <v>3.1259999999999996E-2</v>
      </c>
      <c r="AP78" s="79">
        <f>SUM(AO$12:AO78)</f>
        <v>1.80365</v>
      </c>
      <c r="AU78" s="26">
        <v>2094</v>
      </c>
      <c r="AV78" s="26">
        <v>66</v>
      </c>
      <c r="AW78" s="78">
        <v>1.5629999999999999</v>
      </c>
      <c r="AX78" s="78">
        <f t="shared" si="36"/>
        <v>1.5629999999999999</v>
      </c>
      <c r="AY78" s="79">
        <f t="shared" si="37"/>
        <v>0.25</v>
      </c>
      <c r="AZ78" s="79">
        <f t="shared" si="38"/>
        <v>0.39074999999999999</v>
      </c>
      <c r="BA78" s="79">
        <f>SUM(AZ$12:AZ78)</f>
        <v>22.539499999999997</v>
      </c>
      <c r="BB78" s="79">
        <f t="shared" si="39"/>
        <v>3.78</v>
      </c>
      <c r="BC78" s="79">
        <f t="shared" si="40"/>
        <v>5.9081399999999995</v>
      </c>
      <c r="BD78" s="79">
        <f>SUM(BC$12:BC78)</f>
        <v>314.33724000000001</v>
      </c>
      <c r="BE78" s="79">
        <f t="shared" si="41"/>
        <v>0</v>
      </c>
      <c r="BF78" s="79">
        <f t="shared" si="42"/>
        <v>0</v>
      </c>
      <c r="BG78" s="79">
        <f>SUM(BF$12:BF78)</f>
        <v>2.82</v>
      </c>
      <c r="BH78" s="79">
        <f t="shared" si="43"/>
        <v>3.78</v>
      </c>
      <c r="BI78" s="79">
        <f t="shared" si="44"/>
        <v>5.9081399999999995</v>
      </c>
      <c r="BJ78" s="79">
        <f>SUM(BI$12:BI78)</f>
        <v>317.15724</v>
      </c>
      <c r="BO78" s="26">
        <v>2094</v>
      </c>
      <c r="BP78" s="26">
        <v>66</v>
      </c>
      <c r="BQ78" s="78">
        <v>1.5629999999999999</v>
      </c>
      <c r="BR78" s="78">
        <f t="shared" si="45"/>
        <v>1.5629999999999999</v>
      </c>
      <c r="BS78" s="79">
        <f t="shared" si="46"/>
        <v>0.5</v>
      </c>
      <c r="BT78" s="79">
        <f t="shared" si="47"/>
        <v>0.78149999999999997</v>
      </c>
      <c r="BU78" s="79">
        <f>SUM(BT$12:BT78)</f>
        <v>41.579000000000001</v>
      </c>
      <c r="BV78" s="79">
        <f t="shared" si="48"/>
        <v>16.079999999999998</v>
      </c>
      <c r="BW78" s="79">
        <f t="shared" si="49"/>
        <v>25.133039999999998</v>
      </c>
      <c r="BX78" s="79">
        <f>SUM(BW$12:BW78)</f>
        <v>1337.1806399999991</v>
      </c>
      <c r="BY78" s="79">
        <f t="shared" si="50"/>
        <v>0</v>
      </c>
      <c r="BZ78" s="79">
        <f t="shared" si="51"/>
        <v>0</v>
      </c>
      <c r="CA78" s="79">
        <f>SUM(BZ$12:BZ78)</f>
        <v>0</v>
      </c>
      <c r="CB78" s="79">
        <f t="shared" si="52"/>
        <v>16.079999999999998</v>
      </c>
      <c r="CC78" s="79">
        <f t="shared" si="53"/>
        <v>25.133039999999998</v>
      </c>
      <c r="CD78" s="79">
        <f>SUM(CC$12:CC78)</f>
        <v>1337.1806399999991</v>
      </c>
    </row>
  </sheetData>
  <mergeCells count="101">
    <mergeCell ref="B1:E1"/>
    <mergeCell ref="B2:E2"/>
    <mergeCell ref="B3:E3"/>
    <mergeCell ref="B4:E4"/>
    <mergeCell ref="B5:E5"/>
    <mergeCell ref="B28:B42"/>
    <mergeCell ref="B11:B22"/>
    <mergeCell ref="B23:B27"/>
    <mergeCell ref="G9:G11"/>
    <mergeCell ref="H9:H11"/>
    <mergeCell ref="I9:I11"/>
    <mergeCell ref="J9:J11"/>
    <mergeCell ref="K9:K11"/>
    <mergeCell ref="L9:L11"/>
    <mergeCell ref="D45:E46"/>
    <mergeCell ref="D34:E35"/>
    <mergeCell ref="D23:E24"/>
    <mergeCell ref="D12:E13"/>
    <mergeCell ref="V9:V11"/>
    <mergeCell ref="P9:P11"/>
    <mergeCell ref="Q9:Q11"/>
    <mergeCell ref="R9:R11"/>
    <mergeCell ref="S9:S11"/>
    <mergeCell ref="T9:T11"/>
    <mergeCell ref="U9:U11"/>
    <mergeCell ref="M9:M11"/>
    <mergeCell ref="N9:N11"/>
    <mergeCell ref="O9:O11"/>
    <mergeCell ref="AF9:AF11"/>
    <mergeCell ref="AG9:AG11"/>
    <mergeCell ref="AH9:AH11"/>
    <mergeCell ref="AI9:AI11"/>
    <mergeCell ref="AJ9:AJ11"/>
    <mergeCell ref="AA9:AA11"/>
    <mergeCell ref="AB9:AB11"/>
    <mergeCell ref="AC9:AC11"/>
    <mergeCell ref="AD9:AD11"/>
    <mergeCell ref="AE9:AE11"/>
    <mergeCell ref="AP9:AP11"/>
    <mergeCell ref="AU9:AU11"/>
    <mergeCell ref="AV9:AV11"/>
    <mergeCell ref="AW9:AW11"/>
    <mergeCell ref="AX9:AX11"/>
    <mergeCell ref="AK9:AK11"/>
    <mergeCell ref="AL9:AL11"/>
    <mergeCell ref="AM9:AM11"/>
    <mergeCell ref="AN9:AN11"/>
    <mergeCell ref="AO9:AO11"/>
    <mergeCell ref="BE9:BE11"/>
    <mergeCell ref="BF9:BF11"/>
    <mergeCell ref="BG9:BG11"/>
    <mergeCell ref="BH9:BH11"/>
    <mergeCell ref="AY9:AY11"/>
    <mergeCell ref="AZ9:AZ11"/>
    <mergeCell ref="BA9:BA11"/>
    <mergeCell ref="BB9:BB11"/>
    <mergeCell ref="BC9:BC11"/>
    <mergeCell ref="G1:J1"/>
    <mergeCell ref="G2:J2"/>
    <mergeCell ref="G3:J3"/>
    <mergeCell ref="G4:J4"/>
    <mergeCell ref="G5:J5"/>
    <mergeCell ref="CB9:CB11"/>
    <mergeCell ref="CC9:CC11"/>
    <mergeCell ref="CD9:CD11"/>
    <mergeCell ref="BW9:BW11"/>
    <mergeCell ref="BX9:BX11"/>
    <mergeCell ref="BY9:BY11"/>
    <mergeCell ref="BZ9:BZ11"/>
    <mergeCell ref="CA9:CA11"/>
    <mergeCell ref="BR9:BR11"/>
    <mergeCell ref="BS9:BS11"/>
    <mergeCell ref="BT9:BT11"/>
    <mergeCell ref="BU9:BU11"/>
    <mergeCell ref="BV9:BV11"/>
    <mergeCell ref="BI9:BI11"/>
    <mergeCell ref="BJ9:BJ11"/>
    <mergeCell ref="BO9:BO11"/>
    <mergeCell ref="BP9:BP11"/>
    <mergeCell ref="BQ9:BQ11"/>
    <mergeCell ref="BD9:BD11"/>
    <mergeCell ref="AE1:AH1"/>
    <mergeCell ref="AE2:AH2"/>
    <mergeCell ref="AE3:AH3"/>
    <mergeCell ref="AE4:AH4"/>
    <mergeCell ref="AE5:AH5"/>
    <mergeCell ref="N1:Q1"/>
    <mergeCell ref="N2:Q2"/>
    <mergeCell ref="N3:Q3"/>
    <mergeCell ref="N4:Q4"/>
    <mergeCell ref="N5:Q5"/>
    <mergeCell ref="BS1:BV1"/>
    <mergeCell ref="BS2:BV2"/>
    <mergeCell ref="BS3:BV3"/>
    <mergeCell ref="BS4:BV4"/>
    <mergeCell ref="BS5:BV5"/>
    <mergeCell ref="AZ1:BC1"/>
    <mergeCell ref="AZ2:BC2"/>
    <mergeCell ref="AZ3:BC3"/>
    <mergeCell ref="AZ4:BC4"/>
    <mergeCell ref="AZ5:BC5"/>
  </mergeCells>
  <pageMargins left="0.7" right="0.7" top="0.5" bottom="0.5" header="0.3" footer="0.3"/>
  <pageSetup paperSize="3" scale="33" fitToHeight="0" orientation="landscape" r:id="rId1"/>
  <headerFooter>
    <oddHeader>&amp;R&amp;F
&amp;A</oddHeader>
  </headerFooter>
  <colBreaks count="4" manualBreakCount="4">
    <brk id="6" max="77" man="1"/>
    <brk id="22" max="1048575" man="1"/>
    <brk id="42" max="1048575" man="1"/>
    <brk id="6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F46A1-9DCD-427F-BEFF-02D8F4885D0C}">
  <dimension ref="A1:N38"/>
  <sheetViews>
    <sheetView view="pageBreakPreview" zoomScale="60" zoomScaleNormal="100" workbookViewId="0">
      <selection activeCell="A4" sqref="A4:M4"/>
    </sheetView>
  </sheetViews>
  <sheetFormatPr defaultColWidth="9.1796875" defaultRowHeight="14" x14ac:dyDescent="0.35"/>
  <cols>
    <col min="1" max="1" width="2.1796875" style="1" customWidth="1"/>
    <col min="2" max="2" width="14.26953125" style="1" customWidth="1"/>
    <col min="3" max="3" width="21.54296875" style="1" customWidth="1"/>
    <col min="4" max="4" width="16.54296875" style="1" customWidth="1"/>
    <col min="5" max="6" width="16.54296875" style="32" customWidth="1"/>
    <col min="7" max="7" width="24.1796875" style="1" customWidth="1"/>
    <col min="8" max="8" width="19.26953125" style="1" customWidth="1"/>
    <col min="9" max="9" width="21.54296875" style="1" customWidth="1"/>
    <col min="10" max="10" width="19.26953125" style="1" customWidth="1"/>
    <col min="11" max="11" width="19.7265625" style="1" customWidth="1"/>
    <col min="12" max="12" width="17.54296875" style="1" customWidth="1"/>
    <col min="13" max="13" width="22.1796875" style="1" customWidth="1"/>
    <col min="14" max="14" width="2.7265625" style="1" customWidth="1"/>
    <col min="15" max="16384" width="9.1796875" style="1"/>
  </cols>
  <sheetData>
    <row r="1" spans="1:14" x14ac:dyDescent="0.35">
      <c r="A1" s="85" t="s">
        <v>0</v>
      </c>
      <c r="B1" s="85"/>
      <c r="C1" s="85"/>
      <c r="D1" s="85"/>
      <c r="E1" s="85"/>
      <c r="F1" s="85"/>
      <c r="G1" s="85"/>
      <c r="H1" s="85"/>
      <c r="I1" s="85"/>
      <c r="J1" s="85"/>
      <c r="K1" s="85"/>
      <c r="L1" s="85"/>
      <c r="M1" s="85"/>
    </row>
    <row r="2" spans="1:14" x14ac:dyDescent="0.35">
      <c r="A2" s="85" t="s">
        <v>1</v>
      </c>
      <c r="B2" s="85"/>
      <c r="C2" s="85"/>
      <c r="D2" s="85"/>
      <c r="E2" s="85"/>
      <c r="F2" s="85"/>
      <c r="G2" s="85"/>
      <c r="H2" s="85"/>
      <c r="I2" s="85"/>
      <c r="J2" s="85"/>
      <c r="K2" s="85"/>
      <c r="L2" s="85"/>
      <c r="M2" s="85"/>
    </row>
    <row r="3" spans="1:14" x14ac:dyDescent="0.35">
      <c r="A3" s="85" t="s">
        <v>2</v>
      </c>
      <c r="B3" s="85"/>
      <c r="C3" s="85"/>
      <c r="D3" s="85"/>
      <c r="E3" s="85"/>
      <c r="F3" s="85"/>
      <c r="G3" s="85"/>
      <c r="H3" s="85"/>
      <c r="I3" s="85"/>
      <c r="J3" s="85"/>
      <c r="K3" s="85"/>
      <c r="L3" s="85"/>
      <c r="M3" s="85"/>
    </row>
    <row r="4" spans="1:14" x14ac:dyDescent="0.35">
      <c r="A4" s="85" t="s">
        <v>170</v>
      </c>
      <c r="B4" s="85"/>
      <c r="C4" s="85"/>
      <c r="D4" s="85"/>
      <c r="E4" s="85"/>
      <c r="F4" s="85"/>
      <c r="G4" s="85"/>
      <c r="H4" s="85"/>
      <c r="I4" s="85"/>
      <c r="J4" s="85"/>
      <c r="K4" s="85"/>
      <c r="L4" s="85"/>
      <c r="M4" s="85"/>
    </row>
    <row r="5" spans="1:14" x14ac:dyDescent="0.35">
      <c r="A5" s="85" t="s">
        <v>8</v>
      </c>
      <c r="B5" s="85"/>
      <c r="C5" s="85"/>
      <c r="D5" s="85"/>
      <c r="E5" s="85"/>
      <c r="F5" s="85"/>
      <c r="G5" s="85"/>
      <c r="H5" s="85"/>
      <c r="I5" s="85"/>
      <c r="J5" s="85"/>
      <c r="K5" s="85"/>
      <c r="L5" s="85"/>
      <c r="M5" s="85"/>
    </row>
    <row r="6" spans="1:14" x14ac:dyDescent="0.35">
      <c r="D6" s="4"/>
      <c r="E6" s="36"/>
    </row>
    <row r="7" spans="1:14" ht="42" x14ac:dyDescent="0.3">
      <c r="B7" s="6" t="s">
        <v>181</v>
      </c>
      <c r="C7" s="6" t="s">
        <v>90</v>
      </c>
      <c r="D7" s="7" t="s">
        <v>182</v>
      </c>
      <c r="E7" s="35" t="s">
        <v>183</v>
      </c>
      <c r="F7" s="35" t="s">
        <v>184</v>
      </c>
      <c r="G7" s="7" t="s">
        <v>185</v>
      </c>
      <c r="H7" s="7" t="s">
        <v>186</v>
      </c>
      <c r="I7" s="7" t="s">
        <v>187</v>
      </c>
      <c r="J7" s="7" t="s">
        <v>188</v>
      </c>
      <c r="K7" s="7" t="s">
        <v>189</v>
      </c>
      <c r="L7" s="6" t="s">
        <v>393</v>
      </c>
      <c r="M7" s="6" t="s">
        <v>190</v>
      </c>
    </row>
    <row r="8" spans="1:14" x14ac:dyDescent="0.35">
      <c r="B8" s="83" t="s">
        <v>178</v>
      </c>
      <c r="C8" s="82" t="s">
        <v>91</v>
      </c>
      <c r="D8" s="10">
        <v>1</v>
      </c>
      <c r="E8" s="34">
        <v>7.0000000000000007E-2</v>
      </c>
      <c r="F8" s="34">
        <v>0.02</v>
      </c>
      <c r="G8" s="81">
        <f>SUM(E8:F8)</f>
        <v>9.0000000000000011E-2</v>
      </c>
      <c r="H8" s="11">
        <v>0.95</v>
      </c>
      <c r="I8" s="81">
        <f>D8-(H8*D8)</f>
        <v>5.0000000000000044E-2</v>
      </c>
      <c r="J8" s="81">
        <f>E8-(E8*100%)</f>
        <v>0</v>
      </c>
      <c r="K8" s="81">
        <f>F8-(F8*100%)</f>
        <v>0</v>
      </c>
      <c r="L8" s="12">
        <f>L13</f>
        <v>47338</v>
      </c>
      <c r="M8" s="13">
        <f t="shared" ref="M8:M10" si="0">YEAR(L8)</f>
        <v>2029</v>
      </c>
    </row>
    <row r="9" spans="1:14" x14ac:dyDescent="0.35">
      <c r="B9" s="83" t="s">
        <v>179</v>
      </c>
      <c r="C9" s="82" t="s">
        <v>92</v>
      </c>
      <c r="D9" s="10">
        <v>2</v>
      </c>
      <c r="E9" s="34">
        <v>2.82</v>
      </c>
      <c r="F9" s="34">
        <v>3.78</v>
      </c>
      <c r="G9" s="81">
        <f t="shared" ref="G9:G10" si="1">SUM(E9:F9)</f>
        <v>6.6</v>
      </c>
      <c r="H9" s="11">
        <v>0.95</v>
      </c>
      <c r="I9" s="81">
        <f t="shared" ref="I9:I10" si="2">D9-(H9*D9)</f>
        <v>0.10000000000000009</v>
      </c>
      <c r="J9" s="81">
        <f t="shared" ref="J9:J10" si="3">E9-(E9*100%)</f>
        <v>0</v>
      </c>
      <c r="K9" s="81">
        <f t="shared" ref="K9:K10" si="4">F9-(F9*100%)</f>
        <v>0</v>
      </c>
      <c r="L9" s="12">
        <f t="shared" ref="L9:L10" si="5">L14</f>
        <v>47383</v>
      </c>
      <c r="M9" s="13">
        <f t="shared" si="0"/>
        <v>2029</v>
      </c>
    </row>
    <row r="10" spans="1:14" x14ac:dyDescent="0.35">
      <c r="B10" s="83" t="s">
        <v>180</v>
      </c>
      <c r="C10" s="82" t="s">
        <v>93</v>
      </c>
      <c r="D10" s="10">
        <v>4</v>
      </c>
      <c r="E10" s="34">
        <v>6.51</v>
      </c>
      <c r="F10" s="34">
        <v>16.079999999999998</v>
      </c>
      <c r="G10" s="81">
        <f t="shared" si="1"/>
        <v>22.589999999999996</v>
      </c>
      <c r="H10" s="11">
        <v>0.95</v>
      </c>
      <c r="I10" s="81">
        <f t="shared" si="2"/>
        <v>0.20000000000000018</v>
      </c>
      <c r="J10" s="81">
        <f t="shared" si="3"/>
        <v>0</v>
      </c>
      <c r="K10" s="81">
        <f t="shared" si="4"/>
        <v>0</v>
      </c>
      <c r="L10" s="12">
        <f t="shared" si="5"/>
        <v>47428</v>
      </c>
      <c r="M10" s="13">
        <f t="shared" si="0"/>
        <v>2029</v>
      </c>
    </row>
    <row r="11" spans="1:14" x14ac:dyDescent="0.35">
      <c r="D11" s="4"/>
      <c r="E11" s="36"/>
    </row>
    <row r="12" spans="1:14" s="5" customFormat="1" ht="42" x14ac:dyDescent="0.3">
      <c r="B12" s="6" t="s">
        <v>89</v>
      </c>
      <c r="C12" s="6" t="s">
        <v>90</v>
      </c>
      <c r="D12" s="7" t="s">
        <v>182</v>
      </c>
      <c r="E12" s="35" t="s">
        <v>183</v>
      </c>
      <c r="F12" s="35" t="s">
        <v>184</v>
      </c>
      <c r="G12" s="7" t="s">
        <v>185</v>
      </c>
      <c r="H12" s="7" t="s">
        <v>186</v>
      </c>
      <c r="I12" s="7" t="s">
        <v>187</v>
      </c>
      <c r="J12" s="7" t="s">
        <v>188</v>
      </c>
      <c r="K12" s="7" t="s">
        <v>189</v>
      </c>
      <c r="L12" s="7" t="s">
        <v>393</v>
      </c>
      <c r="M12" s="7" t="s">
        <v>190</v>
      </c>
      <c r="N12" s="1"/>
    </row>
    <row r="13" spans="1:14" x14ac:dyDescent="0.35">
      <c r="B13" s="8">
        <v>1</v>
      </c>
      <c r="C13" s="9" t="s">
        <v>91</v>
      </c>
      <c r="D13" s="10" t="s">
        <v>191</v>
      </c>
      <c r="E13" s="34" t="s">
        <v>192</v>
      </c>
      <c r="F13" s="33" t="s">
        <v>193</v>
      </c>
      <c r="G13" s="11" t="s">
        <v>194</v>
      </c>
      <c r="H13" s="11" t="s">
        <v>195</v>
      </c>
      <c r="I13" s="11" t="s">
        <v>196</v>
      </c>
      <c r="J13" s="11" t="s">
        <v>197</v>
      </c>
      <c r="K13" s="11" t="s">
        <v>198</v>
      </c>
      <c r="L13" s="12">
        <v>47338</v>
      </c>
      <c r="M13" s="13">
        <f t="shared" ref="M13:M37" si="6">YEAR(L13)</f>
        <v>2029</v>
      </c>
    </row>
    <row r="14" spans="1:14" x14ac:dyDescent="0.35">
      <c r="B14" s="8">
        <v>2</v>
      </c>
      <c r="C14" s="9" t="s">
        <v>92</v>
      </c>
      <c r="D14" s="10" t="s">
        <v>199</v>
      </c>
      <c r="E14" s="34" t="s">
        <v>200</v>
      </c>
      <c r="F14" s="33" t="s">
        <v>201</v>
      </c>
      <c r="G14" s="14" t="s">
        <v>202</v>
      </c>
      <c r="H14" s="11" t="s">
        <v>203</v>
      </c>
      <c r="I14" s="11" t="s">
        <v>204</v>
      </c>
      <c r="J14" s="11" t="s">
        <v>205</v>
      </c>
      <c r="K14" s="11" t="s">
        <v>206</v>
      </c>
      <c r="L14" s="12">
        <f t="shared" ref="L14:L37" si="7">L13+45</f>
        <v>47383</v>
      </c>
      <c r="M14" s="13">
        <f t="shared" si="6"/>
        <v>2029</v>
      </c>
    </row>
    <row r="15" spans="1:14" x14ac:dyDescent="0.35">
      <c r="B15" s="8">
        <v>3</v>
      </c>
      <c r="C15" s="9" t="s">
        <v>93</v>
      </c>
      <c r="D15" s="10" t="s">
        <v>207</v>
      </c>
      <c r="E15" s="34" t="s">
        <v>208</v>
      </c>
      <c r="F15" s="33" t="s">
        <v>209</v>
      </c>
      <c r="G15" s="14" t="s">
        <v>210</v>
      </c>
      <c r="H15" s="11" t="s">
        <v>211</v>
      </c>
      <c r="I15" s="11" t="s">
        <v>212</v>
      </c>
      <c r="J15" s="11" t="s">
        <v>213</v>
      </c>
      <c r="K15" s="11" t="s">
        <v>214</v>
      </c>
      <c r="L15" s="12">
        <f t="shared" si="7"/>
        <v>47428</v>
      </c>
      <c r="M15" s="13">
        <f t="shared" si="6"/>
        <v>2029</v>
      </c>
    </row>
    <row r="16" spans="1:14" x14ac:dyDescent="0.35">
      <c r="B16" s="8">
        <v>4</v>
      </c>
      <c r="C16" s="9" t="s">
        <v>94</v>
      </c>
      <c r="D16" s="10" t="s">
        <v>215</v>
      </c>
      <c r="E16" s="34" t="s">
        <v>216</v>
      </c>
      <c r="F16" s="33" t="s">
        <v>217</v>
      </c>
      <c r="G16" s="14" t="s">
        <v>218</v>
      </c>
      <c r="H16" s="11" t="s">
        <v>219</v>
      </c>
      <c r="I16" s="11" t="s">
        <v>220</v>
      </c>
      <c r="J16" s="11" t="s">
        <v>221</v>
      </c>
      <c r="K16" s="11" t="s">
        <v>222</v>
      </c>
      <c r="L16" s="12">
        <f t="shared" si="7"/>
        <v>47473</v>
      </c>
      <c r="M16" s="13">
        <f t="shared" si="6"/>
        <v>2029</v>
      </c>
    </row>
    <row r="17" spans="2:13" x14ac:dyDescent="0.35">
      <c r="B17" s="8">
        <v>5</v>
      </c>
      <c r="C17" s="9" t="s">
        <v>95</v>
      </c>
      <c r="D17" s="10" t="s">
        <v>223</v>
      </c>
      <c r="E17" s="34" t="s">
        <v>224</v>
      </c>
      <c r="F17" s="33" t="s">
        <v>225</v>
      </c>
      <c r="G17" s="14" t="s">
        <v>226</v>
      </c>
      <c r="H17" s="11" t="s">
        <v>227</v>
      </c>
      <c r="I17" s="11" t="s">
        <v>228</v>
      </c>
      <c r="J17" s="11" t="s">
        <v>229</v>
      </c>
      <c r="K17" s="11" t="s">
        <v>230</v>
      </c>
      <c r="L17" s="12">
        <f t="shared" si="7"/>
        <v>47518</v>
      </c>
      <c r="M17" s="13">
        <f t="shared" si="6"/>
        <v>2030</v>
      </c>
    </row>
    <row r="18" spans="2:13" x14ac:dyDescent="0.35">
      <c r="B18" s="8">
        <v>6</v>
      </c>
      <c r="C18" s="9" t="s">
        <v>96</v>
      </c>
      <c r="D18" s="10" t="s">
        <v>231</v>
      </c>
      <c r="E18" s="34" t="s">
        <v>232</v>
      </c>
      <c r="F18" s="33" t="s">
        <v>233</v>
      </c>
      <c r="G18" s="14" t="s">
        <v>234</v>
      </c>
      <c r="H18" s="11" t="s">
        <v>235</v>
      </c>
      <c r="I18" s="11" t="s">
        <v>236</v>
      </c>
      <c r="J18" s="11" t="s">
        <v>237</v>
      </c>
      <c r="K18" s="11" t="s">
        <v>238</v>
      </c>
      <c r="L18" s="12">
        <f t="shared" si="7"/>
        <v>47563</v>
      </c>
      <c r="M18" s="13">
        <f t="shared" si="6"/>
        <v>2030</v>
      </c>
    </row>
    <row r="19" spans="2:13" x14ac:dyDescent="0.35">
      <c r="B19" s="8">
        <v>7</v>
      </c>
      <c r="C19" s="9" t="s">
        <v>97</v>
      </c>
      <c r="D19" s="10" t="s">
        <v>239</v>
      </c>
      <c r="E19" s="34" t="s">
        <v>240</v>
      </c>
      <c r="F19" s="33" t="s">
        <v>241</v>
      </c>
      <c r="G19" s="14" t="s">
        <v>242</v>
      </c>
      <c r="H19" s="11" t="s">
        <v>243</v>
      </c>
      <c r="I19" s="11" t="s">
        <v>244</v>
      </c>
      <c r="J19" s="11" t="s">
        <v>245</v>
      </c>
      <c r="K19" s="11" t="s">
        <v>246</v>
      </c>
      <c r="L19" s="12">
        <f t="shared" si="7"/>
        <v>47608</v>
      </c>
      <c r="M19" s="13">
        <f t="shared" si="6"/>
        <v>2030</v>
      </c>
    </row>
    <row r="20" spans="2:13" x14ac:dyDescent="0.35">
      <c r="B20" s="8">
        <v>8</v>
      </c>
      <c r="C20" s="9" t="s">
        <v>98</v>
      </c>
      <c r="D20" s="10" t="s">
        <v>247</v>
      </c>
      <c r="E20" s="34" t="s">
        <v>248</v>
      </c>
      <c r="F20" s="33" t="s">
        <v>249</v>
      </c>
      <c r="G20" s="14" t="s">
        <v>250</v>
      </c>
      <c r="H20" s="11" t="s">
        <v>251</v>
      </c>
      <c r="I20" s="11" t="s">
        <v>252</v>
      </c>
      <c r="J20" s="11" t="s">
        <v>253</v>
      </c>
      <c r="K20" s="11" t="s">
        <v>254</v>
      </c>
      <c r="L20" s="12">
        <f t="shared" si="7"/>
        <v>47653</v>
      </c>
      <c r="M20" s="13">
        <f t="shared" si="6"/>
        <v>2030</v>
      </c>
    </row>
    <row r="21" spans="2:13" x14ac:dyDescent="0.35">
      <c r="B21" s="8">
        <v>9</v>
      </c>
      <c r="C21" s="9" t="s">
        <v>99</v>
      </c>
      <c r="D21" s="10" t="s">
        <v>255</v>
      </c>
      <c r="E21" s="34" t="s">
        <v>256</v>
      </c>
      <c r="F21" s="33" t="s">
        <v>257</v>
      </c>
      <c r="G21" s="14" t="s">
        <v>258</v>
      </c>
      <c r="H21" s="11" t="s">
        <v>259</v>
      </c>
      <c r="I21" s="11" t="s">
        <v>260</v>
      </c>
      <c r="J21" s="11" t="s">
        <v>261</v>
      </c>
      <c r="K21" s="11" t="s">
        <v>262</v>
      </c>
      <c r="L21" s="12">
        <f t="shared" si="7"/>
        <v>47698</v>
      </c>
      <c r="M21" s="13">
        <f t="shared" si="6"/>
        <v>2030</v>
      </c>
    </row>
    <row r="22" spans="2:13" x14ac:dyDescent="0.35">
      <c r="B22" s="8">
        <v>10</v>
      </c>
      <c r="C22" s="9" t="s">
        <v>100</v>
      </c>
      <c r="D22" s="10" t="s">
        <v>263</v>
      </c>
      <c r="E22" s="34" t="s">
        <v>264</v>
      </c>
      <c r="F22" s="33" t="s">
        <v>265</v>
      </c>
      <c r="G22" s="14" t="s">
        <v>266</v>
      </c>
      <c r="H22" s="11" t="s">
        <v>267</v>
      </c>
      <c r="I22" s="11" t="s">
        <v>268</v>
      </c>
      <c r="J22" s="11" t="s">
        <v>269</v>
      </c>
      <c r="K22" s="11" t="s">
        <v>270</v>
      </c>
      <c r="L22" s="12">
        <f t="shared" si="7"/>
        <v>47743</v>
      </c>
      <c r="M22" s="13">
        <f t="shared" si="6"/>
        <v>2030</v>
      </c>
    </row>
    <row r="23" spans="2:13" x14ac:dyDescent="0.35">
      <c r="B23" s="8">
        <v>11</v>
      </c>
      <c r="C23" s="9" t="s">
        <v>101</v>
      </c>
      <c r="D23" s="10" t="s">
        <v>271</v>
      </c>
      <c r="E23" s="34" t="s">
        <v>272</v>
      </c>
      <c r="F23" s="33" t="s">
        <v>273</v>
      </c>
      <c r="G23" s="14" t="s">
        <v>274</v>
      </c>
      <c r="H23" s="11" t="s">
        <v>275</v>
      </c>
      <c r="I23" s="11" t="s">
        <v>276</v>
      </c>
      <c r="J23" s="11" t="s">
        <v>277</v>
      </c>
      <c r="K23" s="11" t="s">
        <v>278</v>
      </c>
      <c r="L23" s="12">
        <f t="shared" si="7"/>
        <v>47788</v>
      </c>
      <c r="M23" s="13">
        <f t="shared" si="6"/>
        <v>2030</v>
      </c>
    </row>
    <row r="24" spans="2:13" x14ac:dyDescent="0.35">
      <c r="B24" s="8">
        <v>12</v>
      </c>
      <c r="C24" s="9" t="s">
        <v>102</v>
      </c>
      <c r="D24" s="10" t="s">
        <v>279</v>
      </c>
      <c r="E24" s="34" t="s">
        <v>280</v>
      </c>
      <c r="F24" s="33" t="s">
        <v>281</v>
      </c>
      <c r="G24" s="14" t="s">
        <v>282</v>
      </c>
      <c r="H24" s="11" t="s">
        <v>283</v>
      </c>
      <c r="I24" s="11" t="s">
        <v>284</v>
      </c>
      <c r="J24" s="11" t="s">
        <v>285</v>
      </c>
      <c r="K24" s="11" t="s">
        <v>286</v>
      </c>
      <c r="L24" s="12">
        <f t="shared" si="7"/>
        <v>47833</v>
      </c>
      <c r="M24" s="13">
        <f t="shared" si="6"/>
        <v>2030</v>
      </c>
    </row>
    <row r="25" spans="2:13" x14ac:dyDescent="0.35">
      <c r="B25" s="8">
        <v>13</v>
      </c>
      <c r="C25" s="9" t="s">
        <v>103</v>
      </c>
      <c r="D25" s="10" t="s">
        <v>287</v>
      </c>
      <c r="E25" s="34" t="s">
        <v>288</v>
      </c>
      <c r="F25" s="33" t="s">
        <v>289</v>
      </c>
      <c r="G25" s="14" t="s">
        <v>290</v>
      </c>
      <c r="H25" s="11" t="s">
        <v>291</v>
      </c>
      <c r="I25" s="11" t="s">
        <v>292</v>
      </c>
      <c r="J25" s="11" t="s">
        <v>293</v>
      </c>
      <c r="K25" s="11" t="s">
        <v>294</v>
      </c>
      <c r="L25" s="12">
        <f t="shared" si="7"/>
        <v>47878</v>
      </c>
      <c r="M25" s="13">
        <f t="shared" si="6"/>
        <v>2031</v>
      </c>
    </row>
    <row r="26" spans="2:13" x14ac:dyDescent="0.35">
      <c r="B26" s="8">
        <v>14</v>
      </c>
      <c r="C26" s="9" t="s">
        <v>104</v>
      </c>
      <c r="D26" s="10" t="s">
        <v>295</v>
      </c>
      <c r="E26" s="34" t="s">
        <v>296</v>
      </c>
      <c r="F26" s="33" t="s">
        <v>297</v>
      </c>
      <c r="G26" s="14" t="s">
        <v>298</v>
      </c>
      <c r="H26" s="11" t="s">
        <v>299</v>
      </c>
      <c r="I26" s="11" t="s">
        <v>300</v>
      </c>
      <c r="J26" s="11" t="s">
        <v>301</v>
      </c>
      <c r="K26" s="11" t="s">
        <v>302</v>
      </c>
      <c r="L26" s="12">
        <f t="shared" si="7"/>
        <v>47923</v>
      </c>
      <c r="M26" s="13">
        <f t="shared" si="6"/>
        <v>2031</v>
      </c>
    </row>
    <row r="27" spans="2:13" x14ac:dyDescent="0.35">
      <c r="B27" s="8">
        <v>15</v>
      </c>
      <c r="C27" s="9" t="s">
        <v>105</v>
      </c>
      <c r="D27" s="10" t="s">
        <v>303</v>
      </c>
      <c r="E27" s="34" t="s">
        <v>304</v>
      </c>
      <c r="F27" s="33" t="s">
        <v>305</v>
      </c>
      <c r="G27" s="14" t="s">
        <v>306</v>
      </c>
      <c r="H27" s="11" t="s">
        <v>307</v>
      </c>
      <c r="I27" s="11" t="s">
        <v>308</v>
      </c>
      <c r="J27" s="11" t="s">
        <v>309</v>
      </c>
      <c r="K27" s="11" t="s">
        <v>310</v>
      </c>
      <c r="L27" s="12">
        <f t="shared" si="7"/>
        <v>47968</v>
      </c>
      <c r="M27" s="13">
        <f t="shared" si="6"/>
        <v>2031</v>
      </c>
    </row>
    <row r="28" spans="2:13" x14ac:dyDescent="0.35">
      <c r="B28" s="8">
        <v>16</v>
      </c>
      <c r="C28" s="9" t="s">
        <v>106</v>
      </c>
      <c r="D28" s="10" t="s">
        <v>311</v>
      </c>
      <c r="E28" s="34" t="s">
        <v>312</v>
      </c>
      <c r="F28" s="33" t="s">
        <v>313</v>
      </c>
      <c r="G28" s="14" t="s">
        <v>314</v>
      </c>
      <c r="H28" s="11" t="s">
        <v>315</v>
      </c>
      <c r="I28" s="11" t="s">
        <v>316</v>
      </c>
      <c r="J28" s="11" t="s">
        <v>317</v>
      </c>
      <c r="K28" s="11" t="s">
        <v>318</v>
      </c>
      <c r="L28" s="12">
        <f t="shared" si="7"/>
        <v>48013</v>
      </c>
      <c r="M28" s="13">
        <f t="shared" si="6"/>
        <v>2031</v>
      </c>
    </row>
    <row r="29" spans="2:13" x14ac:dyDescent="0.35">
      <c r="B29" s="8">
        <v>17</v>
      </c>
      <c r="C29" s="9" t="s">
        <v>107</v>
      </c>
      <c r="D29" s="10" t="s">
        <v>319</v>
      </c>
      <c r="E29" s="34" t="s">
        <v>320</v>
      </c>
      <c r="F29" s="33" t="s">
        <v>321</v>
      </c>
      <c r="G29" s="14" t="s">
        <v>322</v>
      </c>
      <c r="H29" s="11" t="s">
        <v>323</v>
      </c>
      <c r="I29" s="11" t="s">
        <v>324</v>
      </c>
      <c r="J29" s="11" t="s">
        <v>325</v>
      </c>
      <c r="K29" s="11" t="s">
        <v>326</v>
      </c>
      <c r="L29" s="12">
        <f t="shared" si="7"/>
        <v>48058</v>
      </c>
      <c r="M29" s="13">
        <f t="shared" si="6"/>
        <v>2031</v>
      </c>
    </row>
    <row r="30" spans="2:13" x14ac:dyDescent="0.35">
      <c r="B30" s="8">
        <v>18</v>
      </c>
      <c r="C30" s="9" t="s">
        <v>108</v>
      </c>
      <c r="D30" s="10" t="s">
        <v>327</v>
      </c>
      <c r="E30" s="34" t="s">
        <v>328</v>
      </c>
      <c r="F30" s="33" t="s">
        <v>329</v>
      </c>
      <c r="G30" s="14" t="s">
        <v>330</v>
      </c>
      <c r="H30" s="11" t="s">
        <v>331</v>
      </c>
      <c r="I30" s="11" t="s">
        <v>332</v>
      </c>
      <c r="J30" s="11" t="s">
        <v>333</v>
      </c>
      <c r="K30" s="11" t="s">
        <v>334</v>
      </c>
      <c r="L30" s="12">
        <f t="shared" si="7"/>
        <v>48103</v>
      </c>
      <c r="M30" s="13">
        <f t="shared" si="6"/>
        <v>2031</v>
      </c>
    </row>
    <row r="31" spans="2:13" x14ac:dyDescent="0.35">
      <c r="B31" s="8">
        <v>19</v>
      </c>
      <c r="C31" s="9" t="s">
        <v>109</v>
      </c>
      <c r="D31" s="10" t="s">
        <v>335</v>
      </c>
      <c r="E31" s="34" t="s">
        <v>336</v>
      </c>
      <c r="F31" s="33" t="s">
        <v>337</v>
      </c>
      <c r="G31" s="14" t="s">
        <v>338</v>
      </c>
      <c r="H31" s="11" t="s">
        <v>339</v>
      </c>
      <c r="I31" s="11" t="s">
        <v>340</v>
      </c>
      <c r="J31" s="11" t="s">
        <v>341</v>
      </c>
      <c r="K31" s="11" t="s">
        <v>342</v>
      </c>
      <c r="L31" s="12">
        <f t="shared" si="7"/>
        <v>48148</v>
      </c>
      <c r="M31" s="13">
        <f t="shared" si="6"/>
        <v>2031</v>
      </c>
    </row>
    <row r="32" spans="2:13" x14ac:dyDescent="0.35">
      <c r="B32" s="8">
        <v>20</v>
      </c>
      <c r="C32" s="9" t="s">
        <v>110</v>
      </c>
      <c r="D32" s="10" t="s">
        <v>343</v>
      </c>
      <c r="E32" s="34" t="s">
        <v>344</v>
      </c>
      <c r="F32" s="33" t="s">
        <v>345</v>
      </c>
      <c r="G32" s="14" t="s">
        <v>346</v>
      </c>
      <c r="H32" s="11" t="s">
        <v>347</v>
      </c>
      <c r="I32" s="11" t="s">
        <v>348</v>
      </c>
      <c r="J32" s="11" t="s">
        <v>349</v>
      </c>
      <c r="K32" s="11" t="s">
        <v>350</v>
      </c>
      <c r="L32" s="12">
        <f t="shared" si="7"/>
        <v>48193</v>
      </c>
      <c r="M32" s="13">
        <f t="shared" si="6"/>
        <v>2031</v>
      </c>
    </row>
    <row r="33" spans="2:13" x14ac:dyDescent="0.35">
      <c r="B33" s="8">
        <v>21</v>
      </c>
      <c r="C33" s="9" t="s">
        <v>111</v>
      </c>
      <c r="D33" s="10" t="s">
        <v>351</v>
      </c>
      <c r="E33" s="34" t="s">
        <v>352</v>
      </c>
      <c r="F33" s="33" t="s">
        <v>353</v>
      </c>
      <c r="G33" s="14" t="s">
        <v>354</v>
      </c>
      <c r="H33" s="11" t="s">
        <v>355</v>
      </c>
      <c r="I33" s="11" t="s">
        <v>356</v>
      </c>
      <c r="J33" s="11" t="s">
        <v>357</v>
      </c>
      <c r="K33" s="11" t="s">
        <v>358</v>
      </c>
      <c r="L33" s="12">
        <f t="shared" si="7"/>
        <v>48238</v>
      </c>
      <c r="M33" s="13">
        <f t="shared" si="6"/>
        <v>2032</v>
      </c>
    </row>
    <row r="34" spans="2:13" x14ac:dyDescent="0.35">
      <c r="B34" s="8">
        <v>22</v>
      </c>
      <c r="C34" s="9" t="s">
        <v>112</v>
      </c>
      <c r="D34" s="10" t="s">
        <v>359</v>
      </c>
      <c r="E34" s="34" t="s">
        <v>360</v>
      </c>
      <c r="F34" s="33" t="s">
        <v>361</v>
      </c>
      <c r="G34" s="14" t="s">
        <v>362</v>
      </c>
      <c r="H34" s="11" t="s">
        <v>363</v>
      </c>
      <c r="I34" s="11" t="s">
        <v>364</v>
      </c>
      <c r="J34" s="11" t="s">
        <v>365</v>
      </c>
      <c r="K34" s="11" t="s">
        <v>366</v>
      </c>
      <c r="L34" s="12">
        <f t="shared" si="7"/>
        <v>48283</v>
      </c>
      <c r="M34" s="13">
        <f t="shared" si="6"/>
        <v>2032</v>
      </c>
    </row>
    <row r="35" spans="2:13" x14ac:dyDescent="0.35">
      <c r="B35" s="8">
        <v>23</v>
      </c>
      <c r="C35" s="9" t="s">
        <v>113</v>
      </c>
      <c r="D35" s="10" t="s">
        <v>367</v>
      </c>
      <c r="E35" s="34" t="s">
        <v>368</v>
      </c>
      <c r="F35" s="33" t="s">
        <v>369</v>
      </c>
      <c r="G35" s="14" t="s">
        <v>370</v>
      </c>
      <c r="H35" s="11" t="s">
        <v>371</v>
      </c>
      <c r="I35" s="11" t="s">
        <v>372</v>
      </c>
      <c r="J35" s="11" t="s">
        <v>373</v>
      </c>
      <c r="K35" s="11" t="s">
        <v>374</v>
      </c>
      <c r="L35" s="12">
        <f t="shared" si="7"/>
        <v>48328</v>
      </c>
      <c r="M35" s="13">
        <f t="shared" si="6"/>
        <v>2032</v>
      </c>
    </row>
    <row r="36" spans="2:13" x14ac:dyDescent="0.35">
      <c r="B36" s="8">
        <v>24</v>
      </c>
      <c r="C36" s="9" t="s">
        <v>114</v>
      </c>
      <c r="D36" s="10" t="s">
        <v>375</v>
      </c>
      <c r="E36" s="34" t="s">
        <v>376</v>
      </c>
      <c r="F36" s="33" t="s">
        <v>377</v>
      </c>
      <c r="G36" s="14" t="s">
        <v>378</v>
      </c>
      <c r="H36" s="11" t="s">
        <v>379</v>
      </c>
      <c r="I36" s="11" t="s">
        <v>380</v>
      </c>
      <c r="J36" s="11" t="s">
        <v>381</v>
      </c>
      <c r="K36" s="11" t="s">
        <v>382</v>
      </c>
      <c r="L36" s="12">
        <f t="shared" si="7"/>
        <v>48373</v>
      </c>
      <c r="M36" s="13">
        <f t="shared" si="6"/>
        <v>2032</v>
      </c>
    </row>
    <row r="37" spans="2:13" x14ac:dyDescent="0.35">
      <c r="B37" s="8">
        <v>25</v>
      </c>
      <c r="C37" s="9" t="s">
        <v>115</v>
      </c>
      <c r="D37" s="10" t="s">
        <v>383</v>
      </c>
      <c r="E37" s="34" t="s">
        <v>384</v>
      </c>
      <c r="F37" s="33" t="s">
        <v>385</v>
      </c>
      <c r="G37" s="14" t="s">
        <v>386</v>
      </c>
      <c r="H37" s="11" t="s">
        <v>387</v>
      </c>
      <c r="I37" s="11" t="s">
        <v>388</v>
      </c>
      <c r="J37" s="11" t="s">
        <v>389</v>
      </c>
      <c r="K37" s="11" t="s">
        <v>390</v>
      </c>
      <c r="L37" s="12">
        <f t="shared" si="7"/>
        <v>48418</v>
      </c>
      <c r="M37" s="13">
        <f t="shared" si="6"/>
        <v>2032</v>
      </c>
    </row>
    <row r="38" spans="2:13" ht="28.5" customHeight="1" x14ac:dyDescent="0.35">
      <c r="B38" s="97" t="s">
        <v>397</v>
      </c>
      <c r="C38" s="97"/>
      <c r="D38" s="97"/>
      <c r="E38" s="97"/>
      <c r="F38" s="97"/>
      <c r="G38" s="97"/>
      <c r="H38" s="97"/>
      <c r="I38" s="97"/>
      <c r="J38" s="97"/>
      <c r="K38" s="97"/>
      <c r="L38" s="97"/>
    </row>
  </sheetData>
  <mergeCells count="6">
    <mergeCell ref="B38:L38"/>
    <mergeCell ref="A1:M1"/>
    <mergeCell ref="A2:M2"/>
    <mergeCell ref="A3:M3"/>
    <mergeCell ref="A4:M4"/>
    <mergeCell ref="A5:M5"/>
  </mergeCells>
  <printOptions horizontalCentered="1"/>
  <pageMargins left="0.7" right="0.7" top="0.75" bottom="0.75" header="0.3" footer="0.3"/>
  <pageSetup scale="47" orientation="landscape" r:id="rId1"/>
  <headerFooter>
    <oddHeader>&amp;R&amp;F
&amp;A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BFCAE-B8CD-4F35-832D-9D8BD929781E}">
  <sheetPr>
    <pageSetUpPr fitToPage="1"/>
  </sheetPr>
  <dimension ref="A1:S61"/>
  <sheetViews>
    <sheetView showGridLines="0" view="pageBreakPreview" zoomScale="80" zoomScaleNormal="114" zoomScaleSheetLayoutView="80" workbookViewId="0">
      <pane ySplit="8" topLeftCell="A16" activePane="bottomLeft" state="frozen"/>
      <selection pane="bottomLeft" activeCell="M17" sqref="M17"/>
    </sheetView>
  </sheetViews>
  <sheetFormatPr defaultColWidth="8.7265625" defaultRowHeight="14" x14ac:dyDescent="0.35"/>
  <cols>
    <col min="1" max="1" width="3.54296875" style="37" customWidth="1"/>
    <col min="2" max="2" width="37.26953125" style="37" customWidth="1"/>
    <col min="3" max="5" width="14.54296875" style="37" customWidth="1"/>
    <col min="6" max="6" width="14.54296875" style="38" customWidth="1"/>
    <col min="7" max="12" width="14.54296875" style="37" customWidth="1"/>
    <col min="13" max="13" width="10.1796875" style="38" customWidth="1"/>
    <col min="14" max="14" width="10.1796875" style="37" customWidth="1"/>
    <col min="15" max="16384" width="8.7265625" style="37"/>
  </cols>
  <sheetData>
    <row r="1" spans="1:13" ht="14.15" customHeight="1" x14ac:dyDescent="0.35">
      <c r="A1" s="22"/>
      <c r="B1" s="101" t="s">
        <v>0</v>
      </c>
      <c r="C1" s="101"/>
      <c r="D1" s="101"/>
      <c r="E1" s="101"/>
      <c r="F1" s="101"/>
      <c r="G1" s="101"/>
      <c r="H1" s="101"/>
      <c r="I1" s="101"/>
      <c r="J1" s="101"/>
      <c r="K1" s="101"/>
      <c r="L1" s="101"/>
      <c r="M1" s="101"/>
    </row>
    <row r="2" spans="1:13" ht="14.15" customHeight="1" x14ac:dyDescent="0.35">
      <c r="A2" s="22"/>
      <c r="B2" s="101" t="s">
        <v>1</v>
      </c>
      <c r="C2" s="101"/>
      <c r="D2" s="101"/>
      <c r="E2" s="101"/>
      <c r="F2" s="101"/>
      <c r="G2" s="101"/>
      <c r="H2" s="101"/>
      <c r="I2" s="101"/>
      <c r="J2" s="101"/>
      <c r="K2" s="101"/>
      <c r="L2" s="101"/>
      <c r="M2" s="101"/>
    </row>
    <row r="3" spans="1:13" ht="14.15" customHeight="1" x14ac:dyDescent="0.35">
      <c r="A3" s="22"/>
      <c r="B3" s="101" t="s">
        <v>2</v>
      </c>
      <c r="C3" s="101"/>
      <c r="D3" s="101"/>
      <c r="E3" s="101"/>
      <c r="F3" s="101"/>
      <c r="G3" s="101"/>
      <c r="H3" s="101"/>
      <c r="I3" s="101"/>
      <c r="J3" s="101"/>
      <c r="K3" s="101"/>
      <c r="L3" s="101"/>
      <c r="M3" s="101"/>
    </row>
    <row r="4" spans="1:13" ht="14.15" customHeight="1" x14ac:dyDescent="0.35">
      <c r="A4" s="22"/>
      <c r="B4" s="101" t="s">
        <v>170</v>
      </c>
      <c r="C4" s="101"/>
      <c r="D4" s="101"/>
      <c r="E4" s="101"/>
      <c r="F4" s="101"/>
      <c r="G4" s="101"/>
      <c r="H4" s="101"/>
      <c r="I4" s="101"/>
      <c r="J4" s="101"/>
      <c r="K4" s="101"/>
      <c r="L4" s="101"/>
      <c r="M4" s="101"/>
    </row>
    <row r="5" spans="1:13" ht="14.15" customHeight="1" x14ac:dyDescent="0.35">
      <c r="A5" s="22"/>
      <c r="B5" s="101" t="s">
        <v>10</v>
      </c>
      <c r="C5" s="101"/>
      <c r="D5" s="101"/>
      <c r="E5" s="101"/>
      <c r="F5" s="101"/>
      <c r="G5" s="101"/>
      <c r="H5" s="101"/>
      <c r="I5" s="101"/>
      <c r="J5" s="101"/>
      <c r="K5" s="101"/>
      <c r="L5" s="101"/>
      <c r="M5" s="101"/>
    </row>
    <row r="7" spans="1:13" ht="19" customHeight="1" x14ac:dyDescent="0.35">
      <c r="B7" s="102" t="s">
        <v>116</v>
      </c>
      <c r="C7" s="102"/>
      <c r="D7" s="102"/>
      <c r="E7" s="102"/>
      <c r="F7" s="102"/>
      <c r="G7" s="102"/>
      <c r="H7" s="102"/>
      <c r="I7" s="102"/>
      <c r="J7" s="102"/>
      <c r="K7" s="102"/>
      <c r="L7" s="102"/>
    </row>
    <row r="9" spans="1:13" x14ac:dyDescent="0.35">
      <c r="B9" s="39" t="s">
        <v>117</v>
      </c>
      <c r="C9" s="40"/>
      <c r="D9" s="40"/>
      <c r="E9" s="40"/>
      <c r="F9" s="41" t="s">
        <v>118</v>
      </c>
    </row>
    <row r="10" spans="1:13" x14ac:dyDescent="0.35">
      <c r="B10" s="100" t="s">
        <v>119</v>
      </c>
      <c r="C10" s="100"/>
      <c r="D10" s="100"/>
      <c r="E10" s="100"/>
      <c r="F10" s="42" t="s">
        <v>120</v>
      </c>
    </row>
    <row r="11" spans="1:13" x14ac:dyDescent="0.35">
      <c r="C11" s="43" t="s">
        <v>121</v>
      </c>
      <c r="D11" s="43" t="s">
        <v>122</v>
      </c>
      <c r="E11" s="44" t="s">
        <v>123</v>
      </c>
      <c r="F11" s="45"/>
      <c r="M11" s="45"/>
    </row>
    <row r="12" spans="1:13" x14ac:dyDescent="0.35">
      <c r="B12" s="37" t="s">
        <v>124</v>
      </c>
      <c r="C12" s="46">
        <v>0.1028</v>
      </c>
      <c r="D12" s="46">
        <v>0.52</v>
      </c>
      <c r="E12" s="47">
        <f>C12*D12</f>
        <v>5.3456000000000004E-2</v>
      </c>
      <c r="F12" s="48"/>
      <c r="M12" s="48"/>
    </row>
    <row r="13" spans="1:13" x14ac:dyDescent="0.35">
      <c r="B13" s="37" t="s">
        <v>125</v>
      </c>
      <c r="C13" s="46">
        <v>5.5199999999999999E-2</v>
      </c>
      <c r="D13" s="46">
        <v>5.0000000000000001E-3</v>
      </c>
      <c r="E13" s="47">
        <f t="shared" ref="E13:E14" si="0">C13*D13</f>
        <v>2.7599999999999999E-4</v>
      </c>
      <c r="F13" s="49"/>
      <c r="M13" s="49"/>
    </row>
    <row r="14" spans="1:13" x14ac:dyDescent="0.35">
      <c r="B14" s="37" t="s">
        <v>126</v>
      </c>
      <c r="C14" s="46">
        <v>4.8000000000000001E-2</v>
      </c>
      <c r="D14" s="46">
        <v>0.47499999999999998</v>
      </c>
      <c r="E14" s="47">
        <f t="shared" si="0"/>
        <v>2.2800000000000001E-2</v>
      </c>
      <c r="F14" s="49"/>
      <c r="M14" s="49"/>
    </row>
    <row r="15" spans="1:13" x14ac:dyDescent="0.35">
      <c r="B15" s="50" t="s">
        <v>127</v>
      </c>
      <c r="C15" s="50"/>
      <c r="D15" s="50"/>
      <c r="E15" s="51">
        <f>SUM(E12:E14)</f>
        <v>7.6532000000000003E-2</v>
      </c>
      <c r="F15" s="52"/>
      <c r="M15" s="52"/>
    </row>
    <row r="17" spans="2:13" x14ac:dyDescent="0.35">
      <c r="B17" s="53" t="s">
        <v>128</v>
      </c>
      <c r="C17" s="54"/>
      <c r="D17" s="54"/>
      <c r="E17" s="54"/>
    </row>
    <row r="18" spans="2:13" x14ac:dyDescent="0.35">
      <c r="B18" s="37" t="s">
        <v>129</v>
      </c>
      <c r="E18" s="46">
        <v>0.21</v>
      </c>
      <c r="F18" s="42" t="s">
        <v>130</v>
      </c>
      <c r="M18" s="49"/>
    </row>
    <row r="19" spans="2:13" x14ac:dyDescent="0.35">
      <c r="B19" s="37" t="s">
        <v>131</v>
      </c>
      <c r="E19" s="46">
        <v>8.8400000000000006E-2</v>
      </c>
      <c r="F19" s="42" t="s">
        <v>132</v>
      </c>
      <c r="M19" s="49"/>
    </row>
    <row r="20" spans="2:13" x14ac:dyDescent="0.35">
      <c r="B20" s="50" t="s">
        <v>133</v>
      </c>
      <c r="C20" s="55"/>
      <c r="D20" s="55"/>
      <c r="E20" s="56">
        <f>E19+E18*(1-E19)</f>
        <v>0.27983599999999997</v>
      </c>
      <c r="F20" s="42" t="s">
        <v>134</v>
      </c>
      <c r="M20" s="52"/>
    </row>
    <row r="22" spans="2:13" x14ac:dyDescent="0.35">
      <c r="B22" s="100" t="s">
        <v>135</v>
      </c>
      <c r="C22" s="100"/>
      <c r="D22" s="100"/>
      <c r="E22" s="100"/>
    </row>
    <row r="23" spans="2:13" x14ac:dyDescent="0.35">
      <c r="C23" s="57" t="s">
        <v>121</v>
      </c>
      <c r="D23" s="57" t="s">
        <v>122</v>
      </c>
      <c r="E23" s="58" t="s">
        <v>123</v>
      </c>
      <c r="F23" s="45"/>
      <c r="M23" s="45"/>
    </row>
    <row r="24" spans="2:13" x14ac:dyDescent="0.35">
      <c r="B24" s="37" t="s">
        <v>124</v>
      </c>
      <c r="C24" s="46">
        <f>C12</f>
        <v>0.1028</v>
      </c>
      <c r="D24" s="46">
        <f>D12</f>
        <v>0.52</v>
      </c>
      <c r="E24" s="47">
        <f>C24*D24</f>
        <v>5.3456000000000004E-2</v>
      </c>
      <c r="F24" s="49"/>
      <c r="M24" s="49"/>
    </row>
    <row r="25" spans="2:13" x14ac:dyDescent="0.35">
      <c r="B25" s="37" t="s">
        <v>125</v>
      </c>
      <c r="C25" s="46">
        <f>C13</f>
        <v>5.5199999999999999E-2</v>
      </c>
      <c r="D25" s="46">
        <f>D13</f>
        <v>5.0000000000000001E-3</v>
      </c>
      <c r="E25" s="47">
        <f t="shared" ref="E25:E26" si="1">C25*D25</f>
        <v>2.7599999999999999E-4</v>
      </c>
      <c r="F25" s="49"/>
      <c r="M25" s="49"/>
    </row>
    <row r="26" spans="2:13" x14ac:dyDescent="0.35">
      <c r="B26" s="37" t="s">
        <v>126</v>
      </c>
      <c r="C26" s="46">
        <f>C14*(1-$E$20)</f>
        <v>3.4567871999999999E-2</v>
      </c>
      <c r="D26" s="46">
        <f>D14</f>
        <v>0.47499999999999998</v>
      </c>
      <c r="E26" s="47">
        <f t="shared" si="1"/>
        <v>1.6419739199999998E-2</v>
      </c>
      <c r="F26" s="49"/>
      <c r="M26" s="49"/>
    </row>
    <row r="27" spans="2:13" x14ac:dyDescent="0.35">
      <c r="B27" s="50" t="s">
        <v>136</v>
      </c>
      <c r="C27" s="50"/>
      <c r="D27" s="50"/>
      <c r="E27" s="56">
        <f>SUM(E24:E26)</f>
        <v>7.0151739200000007E-2</v>
      </c>
      <c r="F27" s="52"/>
      <c r="M27" s="52"/>
    </row>
    <row r="28" spans="2:13" x14ac:dyDescent="0.35">
      <c r="B28" s="37" t="s">
        <v>137</v>
      </c>
      <c r="E28" s="46">
        <v>5.0000000000000001E-3</v>
      </c>
      <c r="F28" s="42" t="s">
        <v>138</v>
      </c>
      <c r="M28" s="49"/>
    </row>
    <row r="29" spans="2:13" x14ac:dyDescent="0.35">
      <c r="B29" s="59" t="s">
        <v>139</v>
      </c>
      <c r="C29" s="59"/>
      <c r="D29" s="59"/>
      <c r="E29" s="60">
        <f>MROUND(E27*100,E28*100)/100</f>
        <v>7.0000000000000007E-2</v>
      </c>
      <c r="F29" s="52"/>
      <c r="M29" s="52"/>
    </row>
    <row r="31" spans="2:13" x14ac:dyDescent="0.35">
      <c r="B31" s="39" t="s">
        <v>140</v>
      </c>
      <c r="C31" s="61"/>
      <c r="D31" s="61"/>
      <c r="E31" s="61"/>
    </row>
    <row r="32" spans="2:13" x14ac:dyDescent="0.35">
      <c r="B32" s="62" t="s">
        <v>141</v>
      </c>
      <c r="C32" s="62"/>
      <c r="D32" s="62"/>
      <c r="E32" s="63">
        <v>0.02</v>
      </c>
      <c r="F32" s="42" t="s">
        <v>142</v>
      </c>
      <c r="M32" s="49"/>
    </row>
    <row r="34" spans="2:13" x14ac:dyDescent="0.35">
      <c r="B34" s="39" t="s">
        <v>143</v>
      </c>
      <c r="C34" s="61"/>
      <c r="D34" s="61"/>
      <c r="E34" s="61"/>
    </row>
    <row r="35" spans="2:13" ht="14.5" x14ac:dyDescent="0.35">
      <c r="B35" s="53" t="s">
        <v>144</v>
      </c>
      <c r="C35" s="54"/>
      <c r="D35" s="54"/>
      <c r="E35" s="54"/>
      <c r="F35" s="42" t="s">
        <v>145</v>
      </c>
      <c r="M35" s="64"/>
    </row>
    <row r="36" spans="2:13" x14ac:dyDescent="0.35">
      <c r="B36" s="37" t="s">
        <v>146</v>
      </c>
      <c r="E36" s="37">
        <v>246.05500000000001</v>
      </c>
    </row>
    <row r="37" spans="2:13" x14ac:dyDescent="0.35">
      <c r="B37" s="37" t="s">
        <v>147</v>
      </c>
      <c r="E37" s="37">
        <v>341.95100000000002</v>
      </c>
    </row>
    <row r="38" spans="2:13" x14ac:dyDescent="0.35">
      <c r="B38" s="50" t="s">
        <v>148</v>
      </c>
      <c r="C38" s="50"/>
      <c r="D38" s="50"/>
      <c r="E38" s="75">
        <f>(E37/E36)^(1/10)-1</f>
        <v>3.3458801621967016E-2</v>
      </c>
      <c r="F38" s="66"/>
      <c r="M38" s="67"/>
    </row>
    <row r="40" spans="2:13" ht="33" customHeight="1" x14ac:dyDescent="0.35">
      <c r="B40" s="53" t="s">
        <v>149</v>
      </c>
      <c r="C40" s="54"/>
      <c r="D40" s="54"/>
      <c r="E40" s="54"/>
      <c r="F40" s="68" t="s">
        <v>150</v>
      </c>
      <c r="M40" s="38" t="s">
        <v>151</v>
      </c>
    </row>
    <row r="41" spans="2:13" x14ac:dyDescent="0.35">
      <c r="B41" s="37" t="s">
        <v>152</v>
      </c>
      <c r="E41" s="69">
        <v>54920</v>
      </c>
      <c r="F41" s="70"/>
      <c r="M41" s="70"/>
    </row>
    <row r="42" spans="2:13" x14ac:dyDescent="0.35">
      <c r="B42" s="37" t="s">
        <v>153</v>
      </c>
      <c r="E42" s="69">
        <v>81804</v>
      </c>
      <c r="F42" s="70"/>
      <c r="M42" s="70"/>
    </row>
    <row r="43" spans="2:13" ht="19.5" customHeight="1" x14ac:dyDescent="0.35">
      <c r="B43" s="103" t="s">
        <v>154</v>
      </c>
      <c r="C43" s="103"/>
      <c r="D43" s="103"/>
      <c r="E43" s="65">
        <f>((E42/E41)/(E37/E36))^(1/10)-1</f>
        <v>6.9577129439160057E-3</v>
      </c>
      <c r="F43" s="66"/>
      <c r="M43" s="67"/>
    </row>
    <row r="45" spans="2:13" ht="16" customHeight="1" x14ac:dyDescent="0.35">
      <c r="B45" s="104" t="s">
        <v>169</v>
      </c>
      <c r="C45" s="104"/>
      <c r="D45" s="104"/>
      <c r="E45" s="84">
        <f>(E38+1)*(E43+1)*(1+E32)-1</f>
        <v>6.1462297529076615E-2</v>
      </c>
      <c r="F45" s="42" t="s">
        <v>395</v>
      </c>
      <c r="M45" s="71" t="s">
        <v>155</v>
      </c>
    </row>
    <row r="48" spans="2:13" x14ac:dyDescent="0.35">
      <c r="B48" s="72" t="s">
        <v>156</v>
      </c>
    </row>
    <row r="49" spans="1:19" ht="22.5" customHeight="1" x14ac:dyDescent="0.35">
      <c r="B49" s="105" t="s">
        <v>396</v>
      </c>
      <c r="C49" s="99"/>
      <c r="D49" s="99"/>
      <c r="E49" s="99"/>
      <c r="F49" s="99"/>
      <c r="G49" s="99"/>
      <c r="H49" s="99"/>
      <c r="I49" s="99"/>
      <c r="J49" s="99"/>
      <c r="K49" s="99"/>
      <c r="L49" s="99"/>
    </row>
    <row r="50" spans="1:19" ht="22.5" customHeight="1" x14ac:dyDescent="0.35">
      <c r="B50" s="98" t="s">
        <v>166</v>
      </c>
      <c r="C50" s="98"/>
      <c r="D50" s="98"/>
      <c r="E50" s="98"/>
      <c r="F50" s="98"/>
      <c r="G50" s="98"/>
      <c r="H50" s="98"/>
      <c r="I50" s="98"/>
      <c r="J50" s="98"/>
      <c r="K50" s="98"/>
      <c r="L50" s="98"/>
      <c r="M50" s="98"/>
      <c r="N50" s="98"/>
      <c r="O50" s="98"/>
      <c r="P50" s="98"/>
      <c r="Q50" s="98"/>
      <c r="R50" s="98"/>
      <c r="S50" s="98"/>
    </row>
    <row r="51" spans="1:19" ht="22.5" customHeight="1" x14ac:dyDescent="0.35">
      <c r="B51" s="98" t="s">
        <v>167</v>
      </c>
      <c r="C51" s="98"/>
      <c r="D51" s="98"/>
      <c r="E51" s="98"/>
      <c r="F51" s="98"/>
      <c r="G51" s="98"/>
      <c r="H51" s="98"/>
      <c r="I51" s="98"/>
      <c r="J51" s="98"/>
      <c r="K51" s="98"/>
      <c r="L51" s="98"/>
      <c r="M51" s="98"/>
      <c r="N51" s="98"/>
      <c r="O51" s="98"/>
      <c r="P51" s="98"/>
      <c r="Q51" s="98"/>
      <c r="R51" s="98"/>
      <c r="S51" s="98"/>
    </row>
    <row r="52" spans="1:19" ht="22.5" customHeight="1" x14ac:dyDescent="0.35">
      <c r="B52" s="98" t="s">
        <v>157</v>
      </c>
      <c r="C52" s="98"/>
      <c r="D52" s="98"/>
      <c r="E52" s="98"/>
      <c r="F52" s="98"/>
      <c r="G52" s="98"/>
      <c r="H52" s="98"/>
      <c r="I52" s="98"/>
      <c r="J52" s="98"/>
      <c r="K52" s="98"/>
      <c r="L52" s="98"/>
      <c r="M52" s="98"/>
      <c r="N52" s="98"/>
      <c r="O52" s="98"/>
      <c r="P52" s="98"/>
      <c r="Q52" s="98"/>
      <c r="R52" s="98"/>
      <c r="S52" s="98"/>
    </row>
    <row r="53" spans="1:19" ht="22.5" customHeight="1" x14ac:dyDescent="0.35">
      <c r="B53" s="98" t="s">
        <v>158</v>
      </c>
      <c r="C53" s="98"/>
      <c r="D53" s="98"/>
      <c r="E53" s="98"/>
      <c r="F53" s="98"/>
      <c r="G53" s="98"/>
      <c r="H53" s="98"/>
      <c r="I53" s="98"/>
      <c r="J53" s="98"/>
      <c r="K53" s="98"/>
      <c r="L53" s="98"/>
      <c r="M53" s="98"/>
      <c r="N53" s="98"/>
      <c r="O53" s="98"/>
      <c r="P53" s="98"/>
      <c r="Q53" s="98"/>
      <c r="R53" s="98"/>
      <c r="S53" s="98"/>
    </row>
    <row r="54" spans="1:19" ht="94.5" customHeight="1" x14ac:dyDescent="0.35">
      <c r="B54" s="98" t="s">
        <v>168</v>
      </c>
      <c r="C54" s="98"/>
      <c r="D54" s="98"/>
      <c r="E54" s="98"/>
      <c r="F54" s="98"/>
      <c r="G54" s="98"/>
      <c r="H54" s="98"/>
      <c r="I54" s="98"/>
      <c r="J54" s="98"/>
      <c r="K54" s="98"/>
      <c r="L54" s="98"/>
      <c r="M54" s="98"/>
      <c r="N54" s="98"/>
      <c r="O54" s="98"/>
      <c r="P54" s="98"/>
      <c r="Q54" s="98"/>
      <c r="R54" s="98"/>
      <c r="S54" s="98"/>
    </row>
    <row r="55" spans="1:19" ht="39" customHeight="1" x14ac:dyDescent="0.35">
      <c r="B55" s="98" t="s">
        <v>159</v>
      </c>
      <c r="C55" s="98"/>
      <c r="D55" s="98"/>
      <c r="E55" s="98"/>
      <c r="F55" s="98"/>
      <c r="G55" s="98"/>
      <c r="H55" s="98"/>
      <c r="I55" s="98"/>
      <c r="J55" s="98"/>
      <c r="K55" s="98"/>
      <c r="L55" s="98"/>
      <c r="M55" s="98"/>
      <c r="N55" s="98"/>
      <c r="O55" s="98"/>
      <c r="P55" s="98"/>
      <c r="Q55" s="98"/>
      <c r="R55" s="98"/>
      <c r="S55" s="98"/>
    </row>
    <row r="56" spans="1:19" ht="32.25" customHeight="1" x14ac:dyDescent="0.35">
      <c r="B56" s="98" t="s">
        <v>160</v>
      </c>
      <c r="C56" s="98"/>
      <c r="D56" s="98"/>
      <c r="E56" s="98"/>
      <c r="F56" s="98"/>
      <c r="G56" s="98"/>
      <c r="H56" s="98"/>
      <c r="I56" s="98"/>
      <c r="J56" s="98"/>
      <c r="K56" s="98"/>
      <c r="L56" s="98"/>
      <c r="M56" s="98"/>
      <c r="N56" s="98"/>
      <c r="O56" s="98"/>
      <c r="P56" s="98"/>
      <c r="Q56" s="98"/>
      <c r="R56" s="98"/>
      <c r="S56" s="98"/>
    </row>
    <row r="57" spans="1:19" ht="21.75" customHeight="1" x14ac:dyDescent="0.35">
      <c r="A57" s="73"/>
      <c r="B57" s="99" t="s">
        <v>161</v>
      </c>
      <c r="C57" s="99"/>
      <c r="D57" s="99"/>
      <c r="E57" s="99"/>
      <c r="F57" s="99"/>
      <c r="G57" s="99"/>
      <c r="H57" s="99"/>
      <c r="I57" s="99"/>
      <c r="J57" s="99"/>
      <c r="K57" s="99"/>
      <c r="L57" s="99"/>
      <c r="M57" s="74"/>
      <c r="N57" s="73"/>
      <c r="O57" s="73"/>
      <c r="P57" s="73"/>
      <c r="Q57" s="73"/>
      <c r="R57" s="73"/>
      <c r="S57" s="73"/>
    </row>
    <row r="58" spans="1:19" ht="35.25" customHeight="1" x14ac:dyDescent="0.35">
      <c r="A58" s="73"/>
      <c r="B58" s="98" t="s">
        <v>162</v>
      </c>
      <c r="C58" s="98"/>
      <c r="D58" s="98"/>
      <c r="E58" s="98"/>
      <c r="F58" s="98"/>
      <c r="G58" s="98"/>
      <c r="H58" s="98"/>
      <c r="I58" s="98"/>
      <c r="J58" s="98"/>
      <c r="K58" s="98"/>
      <c r="L58" s="98"/>
      <c r="M58" s="98"/>
      <c r="N58" s="98"/>
      <c r="O58" s="98"/>
      <c r="P58" s="98"/>
      <c r="Q58" s="98"/>
      <c r="R58" s="98"/>
      <c r="S58" s="98"/>
    </row>
    <row r="59" spans="1:19" ht="35.25" customHeight="1" x14ac:dyDescent="0.35">
      <c r="A59" s="73"/>
      <c r="B59" s="98" t="s">
        <v>164</v>
      </c>
      <c r="C59" s="98"/>
      <c r="D59" s="98"/>
      <c r="E59" s="98"/>
      <c r="F59" s="98"/>
      <c r="G59" s="98"/>
      <c r="H59" s="98"/>
      <c r="I59" s="98"/>
      <c r="J59" s="98"/>
      <c r="K59" s="98"/>
      <c r="L59" s="98"/>
      <c r="M59" s="98"/>
      <c r="N59" s="98"/>
      <c r="O59" s="98"/>
      <c r="P59" s="98"/>
      <c r="Q59" s="98"/>
      <c r="R59" s="98"/>
      <c r="S59" s="98"/>
    </row>
    <row r="60" spans="1:19" ht="35.25" customHeight="1" x14ac:dyDescent="0.35">
      <c r="A60" s="73"/>
      <c r="B60" s="98" t="s">
        <v>165</v>
      </c>
      <c r="C60" s="98"/>
      <c r="D60" s="98"/>
      <c r="E60" s="98"/>
      <c r="F60" s="98"/>
      <c r="G60" s="98"/>
      <c r="H60" s="98"/>
      <c r="I60" s="98"/>
      <c r="J60" s="98"/>
      <c r="K60" s="98"/>
      <c r="L60" s="98"/>
      <c r="M60" s="98"/>
      <c r="N60" s="98"/>
      <c r="O60" s="98"/>
      <c r="P60" s="98"/>
      <c r="Q60" s="98"/>
      <c r="R60" s="98"/>
      <c r="S60" s="98"/>
    </row>
    <row r="61" spans="1:19" ht="47.25" customHeight="1" x14ac:dyDescent="0.35">
      <c r="A61" s="73"/>
      <c r="B61" s="98" t="s">
        <v>163</v>
      </c>
      <c r="C61" s="98"/>
      <c r="D61" s="98"/>
      <c r="E61" s="98"/>
      <c r="F61" s="98"/>
      <c r="G61" s="98"/>
      <c r="H61" s="98"/>
      <c r="I61" s="98"/>
      <c r="J61" s="98"/>
      <c r="K61" s="98"/>
      <c r="L61" s="98"/>
      <c r="M61" s="98"/>
      <c r="N61" s="98"/>
      <c r="O61" s="98"/>
      <c r="P61" s="98"/>
      <c r="Q61" s="98"/>
      <c r="R61" s="98"/>
      <c r="S61" s="98"/>
    </row>
  </sheetData>
  <mergeCells count="34">
    <mergeCell ref="B53:L53"/>
    <mergeCell ref="M53:S53"/>
    <mergeCell ref="B54:L54"/>
    <mergeCell ref="M54:S54"/>
    <mergeCell ref="M50:S50"/>
    <mergeCell ref="B51:L51"/>
    <mergeCell ref="M51:S51"/>
    <mergeCell ref="B52:L52"/>
    <mergeCell ref="M52:S52"/>
    <mergeCell ref="B22:E22"/>
    <mergeCell ref="B43:D43"/>
    <mergeCell ref="B45:D45"/>
    <mergeCell ref="B49:L49"/>
    <mergeCell ref="B50:L50"/>
    <mergeCell ref="B10:E10"/>
    <mergeCell ref="B1:M1"/>
    <mergeCell ref="B2:M2"/>
    <mergeCell ref="B3:M3"/>
    <mergeCell ref="B4:M4"/>
    <mergeCell ref="B5:M5"/>
    <mergeCell ref="B7:L7"/>
    <mergeCell ref="B55:L55"/>
    <mergeCell ref="M55:S55"/>
    <mergeCell ref="B56:L56"/>
    <mergeCell ref="M56:S56"/>
    <mergeCell ref="B57:L57"/>
    <mergeCell ref="B61:L61"/>
    <mergeCell ref="M61:S61"/>
    <mergeCell ref="B58:L58"/>
    <mergeCell ref="M58:S58"/>
    <mergeCell ref="B59:L59"/>
    <mergeCell ref="M59:S59"/>
    <mergeCell ref="B60:L60"/>
    <mergeCell ref="M60:S60"/>
  </mergeCells>
  <pageMargins left="0.7" right="0.7" top="0.75" bottom="0.75" header="0.3" footer="0.3"/>
  <pageSetup scale="48" orientation="portrait" r:id="rId1"/>
  <headerFooter>
    <oddHeader>&amp;R&amp;F
&amp;A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TermInfo xmlns="http://schemas.microsoft.com/office/infopath/2007/PartnerControls">
          <TermName xmlns="http://schemas.microsoft.com/office/infopath/2007/PartnerControls">ADM15: Program Management</TermName>
          <TermId xmlns="http://schemas.microsoft.com/office/infopath/2007/PartnerControls">f77708e7-d804-4dc8-a338-1158e6b3c273</TermId>
        </TermInfo>
      </Terms>
    </mca9ac2a47d44219b4ff213ace4480ec>
    <Image xmlns="64192cb3-a5ab-49a3-ac6a-26cc30377d2f" xsi:nil="true"/>
    <lcf76f155ced4ddcb4097134ff3c332f xmlns="64192cb3-a5ab-49a3-ac6a-26cc30377d2f">
      <Terms xmlns="http://schemas.microsoft.com/office/infopath/2007/PartnerControls"/>
    </lcf76f155ced4ddcb4097134ff3c332f>
    <Session_x0023_ xmlns="64192cb3-a5ab-49a3-ac6a-26cc30377d2f" xsi:nil="true"/>
    <_Flow_SignoffStatus xmlns="64192cb3-a5ab-49a3-ac6a-26cc30377d2f" xsi:nil="true"/>
    <TaxCatchAll xmlns="97e57212-3e02-407f-8b2d-05f7d7f19b15">
      <Value>18</Value>
    </TaxCatchAll>
    <Subgroup xmlns="64192cb3-a5ab-49a3-ac6a-26cc30377d2f" xsi:nil="true"/>
    <Thumbnail xmlns="64192cb3-a5ab-49a3-ac6a-26cc30377d2f" xsi:nil="true"/>
    <Comments xmlns="64192cb3-a5ab-49a3-ac6a-26cc30377d2f" xsi:nil="true"/>
    <IconOverlay xmlns="http://schemas.microsoft.com/sharepoint/v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560442C5452334B9E87366606956D10" ma:contentTypeVersion="30" ma:contentTypeDescription="Create a new document." ma:contentTypeScope="" ma:versionID="c16c709006cb33f9919d1158fa1fbf9f">
  <xsd:schema xmlns:xsd="http://www.w3.org/2001/XMLSchema" xmlns:xs="http://www.w3.org/2001/XMLSchema" xmlns:p="http://schemas.microsoft.com/office/2006/metadata/properties" xmlns:ns2="97e57212-3e02-407f-8b2d-05f7d7f19b15" xmlns:ns3="64192cb3-a5ab-49a3-ac6a-26cc30377d2f" xmlns:ns4="1c10ec90-3ec7-4743-91af-7ae5f9839562" xmlns:ns5="http://schemas.microsoft.com/sharepoint/v4" targetNamespace="http://schemas.microsoft.com/office/2006/metadata/properties" ma:root="true" ma:fieldsID="192fdc10cf20f216d60c2e9370045619" ns2:_="" ns3:_="" ns4:_="" ns5:_="">
    <xsd:import namespace="97e57212-3e02-407f-8b2d-05f7d7f19b15"/>
    <xsd:import namespace="64192cb3-a5ab-49a3-ac6a-26cc30377d2f"/>
    <xsd:import namespace="1c10ec90-3ec7-4743-91af-7ae5f9839562"/>
    <xsd:import namespace="http://schemas.microsoft.com/sharepoint/v4"/>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3:MediaServiceSearchProperties" minOccurs="0"/>
                <xsd:element ref="ns4:SharedWithUsers" minOccurs="0"/>
                <xsd:element ref="ns4:SharedWithDetails" minOccurs="0"/>
                <xsd:element ref="ns3:Session_x0023_" minOccurs="0"/>
                <xsd:element ref="ns3:_Flow_SignoffStatus" minOccurs="0"/>
                <xsd:element ref="ns3:Comments" minOccurs="0"/>
                <xsd:element ref="ns3:Subgroup" minOccurs="0"/>
                <xsd:element ref="ns3:MediaServiceObjectDetectorVersions" minOccurs="0"/>
                <xsd:element ref="ns3:MediaServiceBillingMetadata" minOccurs="0"/>
                <xsd:element ref="ns3:Thumbnail" minOccurs="0"/>
                <xsd:element ref="ns3:Image" minOccurs="0"/>
                <xsd:element ref="ns5: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d1fc78c-11d3-4d9b-8258-6f42ca75c065}" ma:internalName="TaxCatchAll" ma:showField="CatchAllData" ma:web="1c10ec90-3ec7-4743-91af-7ae5f9839562">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d1fc78c-11d3-4d9b-8258-6f42ca75c065}" ma:internalName="TaxCatchAllLabel" ma:readOnly="true" ma:showField="CatchAllDataLabel" ma:web="1c10ec90-3ec7-4743-91af-7ae5f983956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4192cb3-a5ab-49a3-ac6a-26cc30377d2f"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Session_x0023_" ma:index="28" nillable="true" ma:displayName="Session #" ma:format="Dropdown" ma:internalName="Session_x0023_">
      <xsd:simpleType>
        <xsd:restriction base="dms:Text">
          <xsd:maxLength value="255"/>
        </xsd:restriction>
      </xsd:simpleType>
    </xsd:element>
    <xsd:element name="_Flow_SignoffStatus" ma:index="29" nillable="true" ma:displayName="Sign-off status" ma:internalName="Sign_x002d_off_x0020_status">
      <xsd:simpleType>
        <xsd:restriction base="dms:Text"/>
      </xsd:simpleType>
    </xsd:element>
    <xsd:element name="Comments" ma:index="30" nillable="true" ma:displayName="Comments" ma:format="Dropdown" ma:internalName="Comments">
      <xsd:simpleType>
        <xsd:restriction base="dms:Note">
          <xsd:maxLength value="255"/>
        </xsd:restriction>
      </xsd:simpleType>
    </xsd:element>
    <xsd:element name="Subgroup" ma:index="31" nillable="true" ma:displayName="Subgroup" ma:format="Dropdown" ma:internalName="Subgroup">
      <xsd:simpleType>
        <xsd:restriction base="dms:Choice">
          <xsd:enumeration value="Environmental"/>
          <xsd:enumeration value="Permitting"/>
          <xsd:enumeration value="Other"/>
        </xsd:restriction>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Thumbnail" ma:index="34" nillable="true" ma:displayName="Thumbnail" ma:format="Thumbnail" ma:internalName="Thumbnail">
      <xsd:simpleType>
        <xsd:restriction base="dms:Unknown"/>
      </xsd:simpleType>
    </xsd:element>
    <xsd:element name="Image" ma:index="35" nillable="true" ma:displayName="Image" ma:format="Thumbnail" ma:internalName="Imag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10ec90-3ec7-4743-91af-7ae5f9839562" elementFormDefault="qualified">
    <xsd:import namespace="http://schemas.microsoft.com/office/2006/documentManagement/types"/>
    <xsd:import namespace="http://schemas.microsoft.com/office/infopath/2007/PartnerControls"/>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b06c99b3-cd83-43e5-b4c1-d62f316c1e37" ContentTypeId="0x0101" PreviousValue="true"/>
</file>

<file path=customXml/itemProps1.xml><?xml version="1.0" encoding="utf-8"?>
<ds:datastoreItem xmlns:ds="http://schemas.openxmlformats.org/officeDocument/2006/customXml" ds:itemID="{B87AB14D-0862-40D7-93CE-29D9D3914C3E}">
  <ds:schemaRefs>
    <ds:schemaRef ds:uri="1c10ec90-3ec7-4743-91af-7ae5f9839562"/>
    <ds:schemaRef ds:uri="http://schemas.microsoft.com/office/2006/documentManagement/types"/>
    <ds:schemaRef ds:uri="http://schemas.microsoft.com/office/infopath/2007/PartnerControls"/>
    <ds:schemaRef ds:uri="http://purl.org/dc/elements/1.1/"/>
    <ds:schemaRef ds:uri="http://schemas.microsoft.com/office/2006/metadata/properties"/>
    <ds:schemaRef ds:uri="97e57212-3e02-407f-8b2d-05f7d7f19b15"/>
    <ds:schemaRef ds:uri="http://schemas.microsoft.com/sharepoint/v4"/>
    <ds:schemaRef ds:uri="http://purl.org/dc/terms/"/>
    <ds:schemaRef ds:uri="http://schemas.openxmlformats.org/package/2006/metadata/core-properties"/>
    <ds:schemaRef ds:uri="64192cb3-a5ab-49a3-ac6a-26cc30377d2f"/>
    <ds:schemaRef ds:uri="http://www.w3.org/XML/1998/namespace"/>
    <ds:schemaRef ds:uri="http://purl.org/dc/dcmitype/"/>
  </ds:schemaRefs>
</ds:datastoreItem>
</file>

<file path=customXml/itemProps2.xml><?xml version="1.0" encoding="utf-8"?>
<ds:datastoreItem xmlns:ds="http://schemas.openxmlformats.org/officeDocument/2006/customXml" ds:itemID="{1168D48A-3302-47C7-AC71-D5EF2C56CF6C}">
  <ds:schemaRefs>
    <ds:schemaRef ds:uri="http://schemas.microsoft.com/sharepoint/v3/contenttype/forms"/>
  </ds:schemaRefs>
</ds:datastoreItem>
</file>

<file path=customXml/itemProps3.xml><?xml version="1.0" encoding="utf-8"?>
<ds:datastoreItem xmlns:ds="http://schemas.openxmlformats.org/officeDocument/2006/customXml" ds:itemID="{F719EF3C-D328-4BD3-AAC9-22E5CEAFA7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64192cb3-a5ab-49a3-ac6a-26cc30377d2f"/>
    <ds:schemaRef ds:uri="1c10ec90-3ec7-4743-91af-7ae5f9839562"/>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FFFD903-757E-4D80-947C-579AFE84E517}">
  <ds:schemaRefs>
    <ds:schemaRef ds:uri="Microsoft.SharePoint.Taxonomy.ContentTypeSync"/>
  </ds:schemaRefs>
</ds:datastoreItem>
</file>

<file path=docMetadata/LabelInfo.xml><?xml version="1.0" encoding="utf-8"?>
<clbl:labelList xmlns:clbl="http://schemas.microsoft.com/office/2020/mipLabelMetadata">
  <clbl:label id="{6b0d6fe9-5d6a-4bc0-a54c-bcad7a1ba9de}" enabled="1" method="Privileged" siteId="{44ae661a-ece6-41aa-bc96-7c2c85a0894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Directory</vt:lpstr>
      <vt:lpstr>4.1 - Risk Evaluation</vt:lpstr>
      <vt:lpstr>4.2 - Project Timelines</vt:lpstr>
      <vt:lpstr>4.3 - Discount Rates</vt:lpstr>
      <vt:lpstr>'4.2 - Project Timelines'!Print_Area</vt:lpstr>
      <vt:lpstr>'4.3 - Discount Rates'!Print_Area</vt:lpstr>
    </vt:vector>
  </TitlesOfParts>
  <Manager/>
  <Company>Pacific Gas and Electric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Vickers, Alex</dc:creator>
  <cp:keywords/>
  <dc:description/>
  <cp:lastModifiedBy>Popplewell, Alexa</cp:lastModifiedBy>
  <cp:revision/>
  <cp:lastPrinted>2026-09-24T17:29:36Z</cp:lastPrinted>
  <dcterms:created xsi:type="dcterms:W3CDTF">2025-07-30T21:11:00Z</dcterms:created>
  <dcterms:modified xsi:type="dcterms:W3CDTF">2026-09-24T17:30:18Z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0x010100C560442C5452334B9E87366606956D10</vt:lpwstr>
  </property>
  <property fmtid="{D5CDD505-2E9C-101B-9397-08002B2CF9AE}" pid="3" name="MediaServiceImageTags">
    <vt:lpwstr/>
  </property>
  <property fmtid="{D5CDD505-2E9C-101B-9397-08002B2CF9AE}" pid="4" name="pgeRecordCategory">
    <vt:lpwstr>18;#ADM15: Program Management|f77708e7-d804-4dc8-a338-1158e6b3c273</vt:lpwstr>
  </property>
</Properties>
</file>