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Svcs-WIP-Docs\10-YearElectricalUndergroundingPlan(EUP)_wip\09-18-26_SB 884 10-Year Electrical Undergrounding Plan – 2nd Pre-Submission\Volume 2\White Workpapers\"/>
    </mc:Choice>
  </mc:AlternateContent>
  <xr:revisionPtr revIDLastSave="0" documentId="8_{693C5E4C-06B2-4DDB-AC33-B3F81ECA3545}" xr6:coauthVersionLast="47" xr6:coauthVersionMax="47" xr10:uidLastSave="{00000000-0000-0000-0000-000000000000}"/>
  <bookViews>
    <workbookView xWindow="-120" yWindow="-120" windowWidth="51840" windowHeight="21120" xr2:uid="{78BF4AF3-07DE-45E1-9258-B75ADCE26970}"/>
  </bookViews>
  <sheets>
    <sheet name="Core Capability 3" sheetId="1" r:id="rId1"/>
  </sheets>
  <definedNames>
    <definedName name="_xlnm.Print_Titles" localSheetId="0">'Core Capability 3'!$2:$7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" i="1" l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11" i="1"/>
  <c r="AE15" i="1"/>
  <c r="AE11" i="1"/>
  <c r="AA15" i="1"/>
  <c r="AA23" i="1"/>
  <c r="AA35" i="1"/>
  <c r="AA20" i="1"/>
  <c r="AA21" i="1"/>
  <c r="AA22" i="1"/>
  <c r="AA25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11" i="1"/>
  <c r="AA12" i="1"/>
  <c r="AA26" i="1"/>
  <c r="AA28" i="1"/>
  <c r="AA29" i="1"/>
  <c r="AA30" i="1"/>
  <c r="AA31" i="1"/>
  <c r="AA32" i="1"/>
  <c r="AA33" i="1"/>
  <c r="AA34" i="1"/>
  <c r="AA11" i="1"/>
  <c r="AE14" i="1"/>
  <c r="AE12" i="1"/>
  <c r="AE13" i="1"/>
  <c r="AE26" i="1"/>
  <c r="AE27" i="1"/>
  <c r="AE28" i="1"/>
  <c r="AE29" i="1"/>
  <c r="AE30" i="1"/>
  <c r="AA13" i="1"/>
  <c r="AA17" i="1"/>
  <c r="AA18" i="1"/>
  <c r="AA19" i="1"/>
  <c r="AA27" i="1"/>
  <c r="Z11" i="1" l="1"/>
  <c r="V11" i="1"/>
  <c r="AC13" i="1"/>
  <c r="AC12" i="1"/>
  <c r="AA14" i="1"/>
  <c r="AC14" i="1" s="1"/>
  <c r="AA24" i="1"/>
  <c r="AA16" i="1"/>
  <c r="AC15" i="1"/>
  <c r="AC30" i="1"/>
  <c r="AC29" i="1"/>
  <c r="AC28" i="1"/>
  <c r="AC27" i="1"/>
  <c r="AC26" i="1"/>
  <c r="AE25" i="1"/>
  <c r="AC25" i="1" s="1"/>
  <c r="AE24" i="1"/>
  <c r="AE32" i="1"/>
  <c r="AC32" i="1" s="1"/>
  <c r="AE33" i="1"/>
  <c r="AC33" i="1" s="1"/>
  <c r="AE23" i="1"/>
  <c r="AC23" i="1" s="1"/>
  <c r="AE20" i="1"/>
  <c r="AC20" i="1" s="1"/>
  <c r="AE19" i="1"/>
  <c r="AC19" i="1" s="1"/>
  <c r="AE18" i="1"/>
  <c r="AE17" i="1"/>
  <c r="AE16" i="1"/>
  <c r="AE22" i="1"/>
  <c r="AE35" i="1"/>
  <c r="AC35" i="1" s="1"/>
  <c r="AE21" i="1"/>
  <c r="AE34" i="1"/>
  <c r="AE31" i="1"/>
  <c r="AC31" i="1" s="1"/>
  <c r="AC11" i="1"/>
  <c r="P11" i="1"/>
  <c r="AB11" i="1" l="1"/>
  <c r="X11" i="1"/>
  <c r="AC22" i="1"/>
  <c r="AC21" i="1"/>
  <c r="AC34" i="1"/>
  <c r="AC24" i="1"/>
  <c r="AF11" i="1"/>
  <c r="AD11" i="1" s="1"/>
  <c r="AC16" i="1"/>
  <c r="AC18" i="1"/>
  <c r="AC17" i="1"/>
  <c r="T11" i="1"/>
  <c r="R11" i="1" s="1"/>
  <c r="F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11" i="1"/>
  <c r="H26" i="1" l="1"/>
  <c r="H16" i="1"/>
  <c r="AG11" i="1"/>
  <c r="H11" i="1"/>
  <c r="H32" i="1"/>
  <c r="H31" i="1"/>
  <c r="H30" i="1"/>
  <c r="H29" i="1"/>
  <c r="H28" i="1"/>
  <c r="H27" i="1"/>
  <c r="H25" i="1"/>
  <c r="H24" i="1"/>
  <c r="H23" i="1"/>
  <c r="H22" i="1"/>
  <c r="H21" i="1"/>
  <c r="H20" i="1"/>
  <c r="H19" i="1"/>
  <c r="H18" i="1"/>
  <c r="H17" i="1"/>
  <c r="H35" i="1"/>
  <c r="H15" i="1"/>
  <c r="H34" i="1"/>
  <c r="H14" i="1"/>
  <c r="H33" i="1"/>
  <c r="H13" i="1"/>
  <c r="H12" i="1"/>
  <c r="I14" i="1" l="1"/>
  <c r="AG14" i="1"/>
  <c r="I28" i="1"/>
  <c r="AG28" i="1"/>
  <c r="I34" i="1"/>
  <c r="AG34" i="1"/>
  <c r="I30" i="1"/>
  <c r="AG30" i="1"/>
  <c r="I20" i="1"/>
  <c r="AG20" i="1"/>
  <c r="I26" i="1"/>
  <c r="AG26" i="1"/>
  <c r="I21" i="1"/>
  <c r="AG21" i="1"/>
  <c r="I29" i="1"/>
  <c r="AG29" i="1"/>
  <c r="I15" i="1"/>
  <c r="AG15" i="1"/>
  <c r="I22" i="1"/>
  <c r="AG22" i="1"/>
  <c r="I35" i="1"/>
  <c r="AG35" i="1"/>
  <c r="I23" i="1"/>
  <c r="AG23" i="1"/>
  <c r="I31" i="1"/>
  <c r="AG31" i="1"/>
  <c r="I12" i="1"/>
  <c r="AG12" i="1"/>
  <c r="I17" i="1"/>
  <c r="AG17" i="1"/>
  <c r="I24" i="1"/>
  <c r="AG24" i="1"/>
  <c r="I32" i="1"/>
  <c r="AG32" i="1"/>
  <c r="I13" i="1"/>
  <c r="AG13" i="1"/>
  <c r="I18" i="1"/>
  <c r="AG18" i="1"/>
  <c r="I25" i="1"/>
  <c r="AG25" i="1"/>
  <c r="I33" i="1"/>
  <c r="AG33" i="1"/>
  <c r="I19" i="1"/>
  <c r="AG19" i="1"/>
  <c r="I27" i="1"/>
  <c r="AG27" i="1"/>
  <c r="I16" i="1"/>
  <c r="AG16" i="1"/>
  <c r="I11" i="1"/>
  <c r="N11" i="1"/>
  <c r="J11" i="1" s="1"/>
  <c r="AH11" i="1" l="1"/>
</calcChain>
</file>

<file path=xl/sharedStrings.xml><?xml version="1.0" encoding="utf-8"?>
<sst xmlns="http://schemas.openxmlformats.org/spreadsheetml/2006/main" count="69" uniqueCount="69">
  <si>
    <t>Workpaper 010</t>
  </si>
  <si>
    <t>Pacific Gas and Electric Company</t>
  </si>
  <si>
    <t>Electrical Undergrounding Program</t>
  </si>
  <si>
    <t>Portfolio Project #</t>
  </si>
  <si>
    <t>Circuit Segment</t>
  </si>
  <si>
    <t>ALDER GLEN 1</t>
  </si>
  <si>
    <t>BIRCH RIDGE 2</t>
  </si>
  <si>
    <t>CEDAR FALLS 3</t>
  </si>
  <si>
    <t>DOGWOOD PASS 4</t>
  </si>
  <si>
    <t>ELDER CREEK 5</t>
  </si>
  <si>
    <t>FOX HOLLOW 6</t>
  </si>
  <si>
    <t>GRANITE PEAK 7</t>
  </si>
  <si>
    <t>HAWTHORN FLAT 8</t>
  </si>
  <si>
    <t>INDIGO RIDGE 9</t>
  </si>
  <si>
    <t>JUNIPER POINT 1</t>
  </si>
  <si>
    <t>KELSEY BASIN 2</t>
  </si>
  <si>
    <t>LARCH MEADOW 3</t>
  </si>
  <si>
    <t>MAPLE RIDGE 4</t>
  </si>
  <si>
    <t>NOBLE SUMMIT 5</t>
  </si>
  <si>
    <t>OAK FLATS 6</t>
  </si>
  <si>
    <t>PINE CANYON 7</t>
  </si>
  <si>
    <t>QUAIL RIDGE 8</t>
  </si>
  <si>
    <t>RAVEN ROCK 9</t>
  </si>
  <si>
    <t>SYCAMORE HILL 1</t>
  </si>
  <si>
    <t>TAMARACK RIDGE 2</t>
  </si>
  <si>
    <t>UPLAND GROVE 3</t>
  </si>
  <si>
    <t>VALLEY CREST 4</t>
  </si>
  <si>
    <t>WILLOW BASIN 5</t>
  </si>
  <si>
    <t>YARROW POINT 6</t>
  </si>
  <si>
    <t>ZION RIDGE 7</t>
  </si>
  <si>
    <t>Columns D:N represent the wildfire risk framework; O:Z are the PSPS/EPSS input framework; AA:AF combines outage effects, and AG:AH adds outage risk to wildfire risk.</t>
  </si>
  <si>
    <t>Wildfire</t>
  </si>
  <si>
    <t>Core Capability 3: Supporting Formulas</t>
  </si>
  <si>
    <t>PSPS</t>
  </si>
  <si>
    <t>EPSS</t>
  </si>
  <si>
    <t>Outage Risk</t>
  </si>
  <si>
    <t>Overall Utility Risk</t>
  </si>
  <si>
    <t>Wildfire Likelihood - before EPSS/PSPS
(AA)</t>
  </si>
  <si>
    <t>Wildfire Likelihood - with EPSS/PSPS active
(AS)</t>
  </si>
  <si>
    <t>Combined Wildfire Likelihood - with EPSS/PSPS active
(AC)</t>
  </si>
  <si>
    <t>Combined Wildfire Consequence - with EPSS/PSPS active
(BC)</t>
  </si>
  <si>
    <t>Implied Wildfire Consequence - with EPSS/PSPS active
(BS)</t>
  </si>
  <si>
    <t>Implied Wildfire Consequence - before EPSS/PSPS
(BBA)</t>
  </si>
  <si>
    <t xml:space="preserve"> WDRM wildfire risk points
(K)</t>
  </si>
  <si>
    <t>Wildfire Risk - with EPSS/PSPS active
(SWF)</t>
  </si>
  <si>
    <t>Wildfire Risk - before EPSS/PSPS
(BWF)</t>
  </si>
  <si>
    <t>Combined Wildfire Risk - with EPSS/PSPS active
(XC)</t>
  </si>
  <si>
    <t>EPSS Likelihood
(U)</t>
  </si>
  <si>
    <t>Combined PSPS Risk
(T)</t>
  </si>
  <si>
    <t>Combined PSPS Consequence
(R)</t>
  </si>
  <si>
    <t>PSPS Consequence
(Q)</t>
  </si>
  <si>
    <t>Combined PSPS Likelihood
(P)</t>
  </si>
  <si>
    <t>PSPS Likelihood
(O)</t>
  </si>
  <si>
    <t xml:space="preserve"> PSPS Risk
(PR)</t>
  </si>
  <si>
    <t>Combined EPSS Likelihood
(V)</t>
  </si>
  <si>
    <t>EPSS Rsk
(ER)</t>
  </si>
  <si>
    <t>Combined Outage Consequence
(AD)</t>
  </si>
  <si>
    <t>Blended Outage Consequence
(AC)</t>
  </si>
  <si>
    <t>Combined Overall Utility Risk
(AH)</t>
  </si>
  <si>
    <t>Combined Outage Risk
(AF)</t>
  </si>
  <si>
    <t>Combined Outage Likelihood
(AB)</t>
  </si>
  <si>
    <t>EPSS Consequence
(W)</t>
  </si>
  <si>
    <t>Combined EPSS Consequence
(X)</t>
  </si>
  <si>
    <t>Overall Utility Risk 
(AG)</t>
  </si>
  <si>
    <t>Outage Risk
(AE)</t>
  </si>
  <si>
    <t>Outage Likelihood
(AA)</t>
  </si>
  <si>
    <t>Combined EPSS Risk
(Z)</t>
  </si>
  <si>
    <t>Step 1  Estimate wildfire risk before EPSS/PSPS. WDRM supplies unitless risk points; unmitigated bowtie risk ($) is allocated to each circuit segment by its share of those points, enabling monetized consequence to be calculated.
Step 2  PROGRAMS ACTIVE: Apply the modeled wildfire reductions (80% risk reduction and 46.2% likelihood reduction), back-calculate consequence as risk ÷ likelihood, then add PSPS and EPSS outage risks to show the net risk trade-off.</t>
  </si>
  <si>
    <t>Unitless Wildfire Consequence
(BB)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</si>
</sst>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0000"/>
    <numFmt numFmtId="166" formatCode="&quot;$&quot;#,##0"/>
  </numFmts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10"/>
      <color rgb="FF1F2937"/>
      <name val="Aptos"/>
      <family val="2"/>
    </font>
    <font>
      <b/>
      <sz val="10"/>
      <color rgb="FF1F2937"/>
      <name val="Aptos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2" xfId="0" quotePrefix="1" applyNumberFormat="1" applyFont="1" applyFill="1" applyBorder="1" applyAlignment="1">
      <alignment horizontal="center" vertical="center"/>
    </xf>
    <xf numFmtId="164" fontId="2" fillId="2" borderId="2" xfId="0" quotePrefix="1" applyNumberFormat="1" applyFont="1" applyFill="1" applyBorder="1" applyAlignment="1">
      <alignment horizontal="center" vertical="center"/>
    </xf>
    <xf numFmtId="166" fontId="2" fillId="2" borderId="2" xfId="0" quotePrefix="1" applyNumberFormat="1" applyFont="1" applyFill="1" applyBorder="1" applyAlignment="1">
      <alignment horizontal="center" vertical="center"/>
    </xf>
    <xf numFmtId="2" fontId="2" fillId="2" borderId="2" xfId="0" quotePrefix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64" fontId="2" fillId="2" borderId="2" xfId="0" applyNumberFormat="1" applyFont="1" applyFill="1" applyBorder="1" applyAlignment="1">
      <alignment horizontal="center" vertical="center"/>
    </xf>
    <xf numFmtId="1" fontId="2" fillId="2" borderId="2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2" fillId="2" borderId="2" xfId="0" quotePrefix="1" applyNumberFormat="1" applyFont="1" applyFill="1" applyBorder="1" applyAlignment="1">
      <alignment horizontal="center" vertical="center" wrapText="1"/>
    </xf>
    <xf numFmtId="0" fontId="2" fillId="2" borderId="2" xfId="0" quotePrefix="1" applyFont="1" applyFill="1" applyBorder="1" applyAlignment="1">
      <alignment horizontal="center" vertical="center" wrapText="1"/>
    </xf>
    <xf numFmtId="2" fontId="2" fillId="2" borderId="2" xfId="0" quotePrefix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65" fontId="2" fillId="2" borderId="2" xfId="0" quotePrefix="1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02928-C643-45D8-9987-3C2ABCAD2071}">
  <dimension ref="A2:FE36"/>
  <sheetViews>
    <sheetView showGridLines="0" tabSelected="1" view="pageBreakPreview" topLeftCell="A3" zoomScale="60" zoomScaleNormal="100" workbookViewId="0">
      <selection activeCell="T65" sqref="T65"/>
    </sheetView>
  </sheetViews>
  <sheetFormatPr defaultColWidth="9.140625" defaultRowHeight="14.25" x14ac:dyDescent="0.25"/>
  <cols>
    <col min="1" max="1" width="3.42578125" style="1" customWidth="1"/>
    <col min="2" max="2" width="13.140625" style="1" customWidth="1"/>
    <col min="3" max="3" width="25.140625" style="1" customWidth="1"/>
    <col min="4" max="5" width="16.5703125" style="1" customWidth="1"/>
    <col min="6" max="6" width="18.85546875" style="1" customWidth="1"/>
    <col min="7" max="7" width="16.5703125" style="1" customWidth="1"/>
    <col min="8" max="8" width="20.42578125" style="1" customWidth="1"/>
    <col min="9" max="9" width="17.85546875" style="1" customWidth="1"/>
    <col min="10" max="10" width="18.140625" style="1" customWidth="1"/>
    <col min="11" max="11" width="13.85546875" style="1" customWidth="1"/>
    <col min="12" max="13" width="17.140625" style="1" customWidth="1"/>
    <col min="14" max="14" width="18.5703125" style="1" customWidth="1"/>
    <col min="15" max="15" width="14.140625" style="1" customWidth="1"/>
    <col min="16" max="16" width="16.5703125" style="1" customWidth="1"/>
    <col min="17" max="17" width="19.5703125" style="1" customWidth="1"/>
    <col min="18" max="18" width="16.5703125" style="1" customWidth="1"/>
    <col min="19" max="19" width="14.140625" style="1" customWidth="1"/>
    <col min="20" max="20" width="16.5703125" style="1" customWidth="1"/>
    <col min="21" max="21" width="17.42578125" style="1" customWidth="1"/>
    <col min="22" max="22" width="16.5703125" style="1" customWidth="1"/>
    <col min="23" max="23" width="14.140625" style="1" customWidth="1"/>
    <col min="24" max="24" width="16.5703125" style="1" customWidth="1"/>
    <col min="25" max="25" width="14.140625" style="1" customWidth="1"/>
    <col min="26" max="26" width="16.5703125" style="1" customWidth="1"/>
    <col min="27" max="27" width="16.42578125" style="1" customWidth="1"/>
    <col min="28" max="28" width="16.5703125" style="1" customWidth="1"/>
    <col min="29" max="29" width="16.42578125" style="1" customWidth="1"/>
    <col min="30" max="30" width="16.5703125" style="1" customWidth="1"/>
    <col min="31" max="31" width="15.5703125" style="1" customWidth="1"/>
    <col min="32" max="32" width="16.5703125" style="1" customWidth="1"/>
    <col min="33" max="34" width="17.85546875" style="1" customWidth="1"/>
    <col min="35" max="16384" width="9.140625" style="1"/>
  </cols>
  <sheetData>
    <row r="2" spans="1:161" ht="15" x14ac:dyDescent="0.25">
      <c r="A2" s="4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</row>
    <row r="3" spans="1:161" ht="15" x14ac:dyDescent="0.25">
      <c r="A3" s="4"/>
      <c r="B3" s="21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</row>
    <row r="4" spans="1:161" ht="15" x14ac:dyDescent="0.25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</row>
    <row r="5" spans="1:161" ht="15" x14ac:dyDescent="0.25">
      <c r="A5" s="4"/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</row>
    <row r="6" spans="1:161" ht="15" x14ac:dyDescent="0.25">
      <c r="A6" s="4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</row>
    <row r="7" spans="1:161" ht="32.1" customHeight="1" x14ac:dyDescent="0.25">
      <c r="A7" s="4"/>
      <c r="B7" s="22" t="s">
        <v>67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</row>
    <row r="8" spans="1:161" ht="16.350000000000001" customHeight="1" x14ac:dyDescent="0.25">
      <c r="A8" s="4"/>
      <c r="B8" s="16"/>
      <c r="C8" s="1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5"/>
      <c r="P8" s="5"/>
      <c r="Q8" s="5"/>
      <c r="R8" s="5"/>
      <c r="S8" s="5"/>
      <c r="T8" s="5"/>
      <c r="U8" s="17"/>
      <c r="V8" s="5"/>
      <c r="W8" s="5"/>
      <c r="X8" s="5"/>
      <c r="Y8" s="5"/>
      <c r="Z8" s="5"/>
      <c r="AA8" s="5"/>
      <c r="AB8" s="5"/>
      <c r="AC8" s="11"/>
      <c r="AD8" s="11"/>
      <c r="AE8" s="11"/>
      <c r="AF8" s="11"/>
      <c r="AG8" s="11"/>
      <c r="AH8" s="11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</row>
    <row r="9" spans="1:161" s="2" customFormat="1" ht="15" x14ac:dyDescent="0.25">
      <c r="A9" s="4"/>
      <c r="B9" s="11"/>
      <c r="C9" s="11"/>
      <c r="D9" s="26" t="s">
        <v>31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 t="s">
        <v>33</v>
      </c>
      <c r="P9" s="26"/>
      <c r="Q9" s="26"/>
      <c r="R9" s="26"/>
      <c r="S9" s="26"/>
      <c r="T9" s="26"/>
      <c r="U9" s="26" t="s">
        <v>34</v>
      </c>
      <c r="V9" s="26"/>
      <c r="W9" s="26"/>
      <c r="X9" s="26"/>
      <c r="Y9" s="26"/>
      <c r="Z9" s="26"/>
      <c r="AA9" s="26" t="s">
        <v>35</v>
      </c>
      <c r="AB9" s="26"/>
      <c r="AC9" s="26"/>
      <c r="AD9" s="26"/>
      <c r="AE9" s="26"/>
      <c r="AF9" s="26"/>
      <c r="AG9" s="26" t="s">
        <v>36</v>
      </c>
      <c r="AH9" s="26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</row>
    <row r="10" spans="1:161" s="3" customFormat="1" ht="90" customHeight="1" x14ac:dyDescent="0.25">
      <c r="A10" s="6"/>
      <c r="B10" s="7" t="s">
        <v>3</v>
      </c>
      <c r="C10" s="8" t="s">
        <v>4</v>
      </c>
      <c r="D10" s="7" t="s">
        <v>37</v>
      </c>
      <c r="E10" s="7" t="s">
        <v>38</v>
      </c>
      <c r="F10" s="7" t="s">
        <v>39</v>
      </c>
      <c r="G10" s="7" t="s">
        <v>68</v>
      </c>
      <c r="H10" s="7" t="s">
        <v>42</v>
      </c>
      <c r="I10" s="7" t="s">
        <v>41</v>
      </c>
      <c r="J10" s="7" t="s">
        <v>40</v>
      </c>
      <c r="K10" s="7" t="s">
        <v>43</v>
      </c>
      <c r="L10" s="7" t="s">
        <v>45</v>
      </c>
      <c r="M10" s="7" t="s">
        <v>44</v>
      </c>
      <c r="N10" s="7" t="s">
        <v>46</v>
      </c>
      <c r="O10" s="7" t="s">
        <v>52</v>
      </c>
      <c r="P10" s="7" t="s">
        <v>51</v>
      </c>
      <c r="Q10" s="7" t="s">
        <v>50</v>
      </c>
      <c r="R10" s="7" t="s">
        <v>49</v>
      </c>
      <c r="S10" s="7" t="s">
        <v>53</v>
      </c>
      <c r="T10" s="7" t="s">
        <v>48</v>
      </c>
      <c r="U10" s="7" t="s">
        <v>47</v>
      </c>
      <c r="V10" s="7" t="s">
        <v>54</v>
      </c>
      <c r="W10" s="7" t="s">
        <v>61</v>
      </c>
      <c r="X10" s="7" t="s">
        <v>62</v>
      </c>
      <c r="Y10" s="7" t="s">
        <v>55</v>
      </c>
      <c r="Z10" s="7" t="s">
        <v>66</v>
      </c>
      <c r="AA10" s="7" t="s">
        <v>65</v>
      </c>
      <c r="AB10" s="7" t="s">
        <v>60</v>
      </c>
      <c r="AC10" s="7" t="s">
        <v>57</v>
      </c>
      <c r="AD10" s="7" t="s">
        <v>56</v>
      </c>
      <c r="AE10" s="7" t="s">
        <v>64</v>
      </c>
      <c r="AF10" s="7" t="s">
        <v>59</v>
      </c>
      <c r="AG10" s="7" t="s">
        <v>63</v>
      </c>
      <c r="AH10" s="7" t="s">
        <v>58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</row>
    <row r="11" spans="1:161" ht="17.100000000000001" customHeight="1" x14ac:dyDescent="0.25">
      <c r="A11" s="4"/>
      <c r="B11" s="9">
        <v>1</v>
      </c>
      <c r="C11" s="10" t="s">
        <v>5</v>
      </c>
      <c r="D11" s="12">
        <v>4.7126870080475086E-2</v>
      </c>
      <c r="E11" s="20">
        <v>2.5354256103295596E-2</v>
      </c>
      <c r="F11" s="29">
        <f>SUM(E11:E35)</f>
        <v>0.75042430331824661</v>
      </c>
      <c r="G11" s="15">
        <v>116.39866406151344</v>
      </c>
      <c r="H11" s="14">
        <f>L11/D11</f>
        <v>392.74523825024045</v>
      </c>
      <c r="I11" s="13">
        <f>M11/E11</f>
        <v>147.39507277951563</v>
      </c>
      <c r="J11" s="23">
        <f>N11/F11</f>
        <v>307.89812520301342</v>
      </c>
      <c r="K11" s="15">
        <f t="shared" ref="K11:K35" si="0">D11*G11</f>
        <v>5.4855047187678085</v>
      </c>
      <c r="L11" s="18">
        <v>18.508853817744317</v>
      </c>
      <c r="M11" s="18">
        <v>3.7370924236157328</v>
      </c>
      <c r="N11" s="23">
        <f>SUM(M11:M35)</f>
        <v>231.05423609846562</v>
      </c>
      <c r="O11" s="19">
        <v>48.095643358331586</v>
      </c>
      <c r="P11" s="25">
        <f>SUM(O11:O35)</f>
        <v>1331.6128250424572</v>
      </c>
      <c r="Q11" s="13">
        <f>S11/O11</f>
        <v>0.12349715718661573</v>
      </c>
      <c r="R11" s="23">
        <f>T11/P11</f>
        <v>0.17657730243603148</v>
      </c>
      <c r="S11" s="18">
        <v>5.9396752278152869</v>
      </c>
      <c r="T11" s="23">
        <f>SUM(S11:S35)</f>
        <v>235.13260053522023</v>
      </c>
      <c r="U11" s="19">
        <v>42.725096549492278</v>
      </c>
      <c r="V11" s="25">
        <f>SUM(U11:U35)</f>
        <v>850.73314232969005</v>
      </c>
      <c r="W11" s="13">
        <f>Y11/U11</f>
        <v>8.3924074316331476E-2</v>
      </c>
      <c r="X11" s="23">
        <f>Z11/V11</f>
        <v>0.31443144511111853</v>
      </c>
      <c r="Y11" s="18">
        <v>3.5856641779920273</v>
      </c>
      <c r="Z11" s="23">
        <f>SUM(Y11:Y35)</f>
        <v>267.49725134664732</v>
      </c>
      <c r="AA11" s="15">
        <f t="shared" ref="AA11:AA35" si="1">O11+U11</f>
        <v>90.820739907823864</v>
      </c>
      <c r="AB11" s="25">
        <f>SUM(AA11:AA35)</f>
        <v>2182.3459673721472</v>
      </c>
      <c r="AC11" s="13">
        <f>AE11/AA11</f>
        <v>0.10488066289126038</v>
      </c>
      <c r="AD11" s="23">
        <f>AF11/AB11</f>
        <v>0.23031630153815846</v>
      </c>
      <c r="AE11" s="13">
        <f t="shared" ref="AE11:AE35" si="2">S11+Y11</f>
        <v>9.5253394058073138</v>
      </c>
      <c r="AF11" s="23">
        <f>SUM(AE11:AE35)</f>
        <v>502.62985188186758</v>
      </c>
      <c r="AG11" s="13">
        <f t="shared" ref="AG11:AG35" si="3">M11+AE11</f>
        <v>13.262431829423047</v>
      </c>
      <c r="AH11" s="23">
        <f>SUM(AG11:AG35)</f>
        <v>733.68408798033306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</row>
    <row r="12" spans="1:161" ht="17.100000000000001" customHeight="1" x14ac:dyDescent="0.25">
      <c r="A12" s="4"/>
      <c r="B12" s="9">
        <v>2</v>
      </c>
      <c r="C12" s="10" t="s">
        <v>6</v>
      </c>
      <c r="D12" s="12">
        <v>8.3171786351303997E-2</v>
      </c>
      <c r="E12" s="20">
        <v>4.4746421057001551E-2</v>
      </c>
      <c r="F12" s="24"/>
      <c r="G12" s="15">
        <v>176.5703354454713</v>
      </c>
      <c r="H12" s="14">
        <f t="shared" ref="H12:H35" si="4">L12/D12</f>
        <v>595.77280393706644</v>
      </c>
      <c r="I12" s="13">
        <f t="shared" ref="I12:I35" si="5">M12/E12</f>
        <v>223.59017307909079</v>
      </c>
      <c r="J12" s="24"/>
      <c r="K12" s="15">
        <f t="shared" si="0"/>
        <v>14.685670215648818</v>
      </c>
      <c r="L12" s="18">
        <v>49.551488362971014</v>
      </c>
      <c r="M12" s="18">
        <v>10.004860028804849</v>
      </c>
      <c r="N12" s="24"/>
      <c r="O12" s="19">
        <v>68.907698745575857</v>
      </c>
      <c r="P12" s="24"/>
      <c r="Q12" s="13">
        <f t="shared" ref="Q12:Q35" si="6">S12/O12</f>
        <v>2.2047746965429771E-2</v>
      </c>
      <c r="R12" s="24"/>
      <c r="S12" s="18">
        <v>1.5192595059125189</v>
      </c>
      <c r="T12" s="24"/>
      <c r="U12" s="19">
        <v>23.098961943917601</v>
      </c>
      <c r="V12" s="24"/>
      <c r="W12" s="13">
        <f t="shared" ref="W12:W35" si="7">Y12/U12</f>
        <v>0.68837285415277938</v>
      </c>
      <c r="X12" s="24"/>
      <c r="Y12" s="18">
        <v>15.900698361300991</v>
      </c>
      <c r="Z12" s="24"/>
      <c r="AA12" s="15">
        <f t="shared" si="1"/>
        <v>92.006660689493458</v>
      </c>
      <c r="AB12" s="24"/>
      <c r="AC12" s="13">
        <f t="shared" ref="AC12:AC35" si="8">AE12/AA12</f>
        <v>0.18933366059227877</v>
      </c>
      <c r="AD12" s="24"/>
      <c r="AE12" s="13">
        <f t="shared" si="2"/>
        <v>17.419957867213512</v>
      </c>
      <c r="AF12" s="24"/>
      <c r="AG12" s="13">
        <f t="shared" si="3"/>
        <v>27.424817896018361</v>
      </c>
      <c r="AH12" s="24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</row>
    <row r="13" spans="1:161" ht="17.100000000000001" customHeight="1" x14ac:dyDescent="0.25">
      <c r="A13" s="4"/>
      <c r="B13" s="9">
        <v>3</v>
      </c>
      <c r="C13" s="10" t="s">
        <v>7</v>
      </c>
      <c r="D13" s="12">
        <v>6.2688774301366115E-2</v>
      </c>
      <c r="E13" s="20">
        <v>3.3726560574134971E-2</v>
      </c>
      <c r="F13" s="24"/>
      <c r="G13" s="15">
        <v>168.67953724797007</v>
      </c>
      <c r="H13" s="14">
        <f t="shared" si="4"/>
        <v>569.1481562828252</v>
      </c>
      <c r="I13" s="13">
        <f t="shared" si="5"/>
        <v>213.59809298103642</v>
      </c>
      <c r="J13" s="24"/>
      <c r="K13" s="15">
        <f t="shared" si="0"/>
        <v>10.574313439796875</v>
      </c>
      <c r="L13" s="18">
        <v>35.679200313252679</v>
      </c>
      <c r="M13" s="18">
        <v>7.2039290214446385</v>
      </c>
      <c r="N13" s="24"/>
      <c r="O13" s="19">
        <v>46.786944668042693</v>
      </c>
      <c r="P13" s="24"/>
      <c r="Q13" s="13">
        <f t="shared" si="6"/>
        <v>0.2498837312556548</v>
      </c>
      <c r="R13" s="24"/>
      <c r="S13" s="18">
        <v>11.691296307702371</v>
      </c>
      <c r="T13" s="24"/>
      <c r="U13" s="19">
        <v>43.138360573371379</v>
      </c>
      <c r="V13" s="24"/>
      <c r="W13" s="13">
        <f t="shared" si="7"/>
        <v>0.24743994518400167</v>
      </c>
      <c r="X13" s="24"/>
      <c r="Y13" s="18">
        <v>10.674153575602713</v>
      </c>
      <c r="Z13" s="24"/>
      <c r="AA13" s="15">
        <f t="shared" si="1"/>
        <v>89.925305241414065</v>
      </c>
      <c r="AB13" s="24"/>
      <c r="AC13" s="13">
        <f t="shared" si="8"/>
        <v>0.24871141469314614</v>
      </c>
      <c r="AD13" s="24"/>
      <c r="AE13" s="13">
        <f t="shared" si="2"/>
        <v>22.365449883305082</v>
      </c>
      <c r="AF13" s="24"/>
      <c r="AG13" s="13">
        <f t="shared" si="3"/>
        <v>29.569378904749719</v>
      </c>
      <c r="AH13" s="24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</row>
    <row r="14" spans="1:161" ht="17.100000000000001" customHeight="1" x14ac:dyDescent="0.25">
      <c r="A14" s="4"/>
      <c r="B14" s="9">
        <v>4</v>
      </c>
      <c r="C14" s="10" t="s">
        <v>8</v>
      </c>
      <c r="D14" s="12">
        <v>9.5536407679673446E-2</v>
      </c>
      <c r="E14" s="20">
        <v>5.1398587331664317E-2</v>
      </c>
      <c r="F14" s="24"/>
      <c r="G14" s="15">
        <v>297.14586956844693</v>
      </c>
      <c r="H14" s="14">
        <f t="shared" si="4"/>
        <v>1002.6113811500492</v>
      </c>
      <c r="I14" s="13">
        <f t="shared" si="5"/>
        <v>376.27439648300231</v>
      </c>
      <c r="J14" s="24"/>
      <c r="K14" s="15">
        <f t="shared" si="0"/>
        <v>28.388248935422219</v>
      </c>
      <c r="L14" s="18">
        <v>95.785889653831561</v>
      </c>
      <c r="M14" s="18">
        <v>19.339972428300879</v>
      </c>
      <c r="N14" s="24"/>
      <c r="O14" s="19">
        <v>51.600547410950924</v>
      </c>
      <c r="P14" s="24"/>
      <c r="Q14" s="13">
        <f t="shared" si="6"/>
        <v>0.18627456820100471</v>
      </c>
      <c r="R14" s="24"/>
      <c r="S14" s="18">
        <v>9.6118696879103549</v>
      </c>
      <c r="T14" s="24"/>
      <c r="U14" s="19">
        <v>33.611530444484295</v>
      </c>
      <c r="V14" s="24"/>
      <c r="W14" s="13">
        <f t="shared" si="7"/>
        <v>9.6161637590605628E-2</v>
      </c>
      <c r="X14" s="24"/>
      <c r="Y14" s="18">
        <v>3.2321398094681064</v>
      </c>
      <c r="Z14" s="24"/>
      <c r="AA14" s="15">
        <f t="shared" si="1"/>
        <v>85.212077855435211</v>
      </c>
      <c r="AB14" s="24"/>
      <c r="AC14" s="13">
        <f t="shared" si="8"/>
        <v>0.15072991787817569</v>
      </c>
      <c r="AD14" s="24"/>
      <c r="AE14" s="13">
        <f t="shared" si="2"/>
        <v>12.844009497378462</v>
      </c>
      <c r="AF14" s="24"/>
      <c r="AG14" s="13">
        <f t="shared" si="3"/>
        <v>32.18398192567934</v>
      </c>
      <c r="AH14" s="2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</row>
    <row r="15" spans="1:161" ht="17.100000000000001" customHeight="1" x14ac:dyDescent="0.25">
      <c r="A15" s="4"/>
      <c r="B15" s="9">
        <v>5</v>
      </c>
      <c r="C15" s="10" t="s">
        <v>9</v>
      </c>
      <c r="D15" s="12">
        <v>8.4644852318878638E-3</v>
      </c>
      <c r="E15" s="20">
        <v>4.5538930547556712E-3</v>
      </c>
      <c r="F15" s="24"/>
      <c r="G15" s="15">
        <v>15.265415065032483</v>
      </c>
      <c r="H15" s="14">
        <f t="shared" si="4"/>
        <v>51.507627901438639</v>
      </c>
      <c r="I15" s="13">
        <f t="shared" si="5"/>
        <v>19.330522241482857</v>
      </c>
      <c r="J15" s="24"/>
      <c r="K15" s="15">
        <f t="shared" si="0"/>
        <v>0.12921388037660597</v>
      </c>
      <c r="L15" s="18">
        <v>0.43598555570130265</v>
      </c>
      <c r="M15" s="18">
        <v>8.8029130980288819E-2</v>
      </c>
      <c r="N15" s="24"/>
      <c r="O15" s="19">
        <v>26.838091747479609</v>
      </c>
      <c r="P15" s="24"/>
      <c r="Q15" s="13">
        <f t="shared" si="6"/>
        <v>3.8494238252250179E-2</v>
      </c>
      <c r="R15" s="24"/>
      <c r="S15" s="18">
        <v>1.0331118979632294</v>
      </c>
      <c r="T15" s="24"/>
      <c r="U15" s="19">
        <v>22.399419635247853</v>
      </c>
      <c r="V15" s="24"/>
      <c r="W15" s="13">
        <f t="shared" si="7"/>
        <v>0.7718663446530305</v>
      </c>
      <c r="X15" s="24"/>
      <c r="Y15" s="18">
        <v>17.289358156208078</v>
      </c>
      <c r="Z15" s="24"/>
      <c r="AA15" s="15">
        <f t="shared" si="1"/>
        <v>49.237511382727462</v>
      </c>
      <c r="AB15" s="24"/>
      <c r="AC15" s="13">
        <f t="shared" si="8"/>
        <v>0.37212421057898631</v>
      </c>
      <c r="AD15" s="24"/>
      <c r="AE15" s="13">
        <f t="shared" si="2"/>
        <v>18.322470054171308</v>
      </c>
      <c r="AF15" s="24"/>
      <c r="AG15" s="13">
        <f t="shared" si="3"/>
        <v>18.410499185151597</v>
      </c>
      <c r="AH15" s="24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</row>
    <row r="16" spans="1:161" ht="17.100000000000001" customHeight="1" x14ac:dyDescent="0.25">
      <c r="A16" s="4"/>
      <c r="B16" s="9">
        <v>6</v>
      </c>
      <c r="C16" s="10" t="s">
        <v>10</v>
      </c>
      <c r="D16" s="12">
        <v>9.5196414677635413E-2</v>
      </c>
      <c r="E16" s="20">
        <v>5.1215671096567855E-2</v>
      </c>
      <c r="F16" s="24"/>
      <c r="G16" s="15">
        <v>339.35361933520221</v>
      </c>
      <c r="H16" s="14">
        <f t="shared" si="4"/>
        <v>1145.0261835174579</v>
      </c>
      <c r="I16" s="13">
        <f t="shared" si="5"/>
        <v>429.72186857291166</v>
      </c>
      <c r="J16" s="24"/>
      <c r="K16" s="15">
        <f t="shared" si="0"/>
        <v>32.305247868590342</v>
      </c>
      <c r="L16" s="18">
        <v>109.00238738287818</v>
      </c>
      <c r="M16" s="18">
        <v>22.008493883832802</v>
      </c>
      <c r="N16" s="24"/>
      <c r="O16" s="19">
        <v>11.045624739057647</v>
      </c>
      <c r="P16" s="24"/>
      <c r="Q16" s="13">
        <f t="shared" si="6"/>
        <v>4.6253854301843887E-2</v>
      </c>
      <c r="R16" s="24"/>
      <c r="S16" s="18">
        <v>0.5109027173532148</v>
      </c>
      <c r="T16" s="24"/>
      <c r="U16" s="19">
        <v>34.252900471918771</v>
      </c>
      <c r="V16" s="24"/>
      <c r="W16" s="13">
        <f t="shared" si="7"/>
        <v>0.52463302864274597</v>
      </c>
      <c r="X16" s="24"/>
      <c r="Y16" s="18">
        <v>17.970202914381286</v>
      </c>
      <c r="Z16" s="24"/>
      <c r="AA16" s="15">
        <f t="shared" si="1"/>
        <v>45.298525210976422</v>
      </c>
      <c r="AB16" s="24"/>
      <c r="AC16" s="13">
        <f t="shared" si="8"/>
        <v>0.40798470911932222</v>
      </c>
      <c r="AD16" s="24"/>
      <c r="AE16" s="13">
        <f t="shared" si="2"/>
        <v>18.481105631734501</v>
      </c>
      <c r="AF16" s="24"/>
      <c r="AG16" s="13">
        <f t="shared" si="3"/>
        <v>40.489599515567306</v>
      </c>
      <c r="AH16" s="24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</row>
    <row r="17" spans="1:161" ht="17.100000000000001" customHeight="1" x14ac:dyDescent="0.25">
      <c r="A17" s="4"/>
      <c r="B17" s="9">
        <v>7</v>
      </c>
      <c r="C17" s="10" t="s">
        <v>11</v>
      </c>
      <c r="D17" s="12">
        <v>5.487036354230343E-2</v>
      </c>
      <c r="E17" s="20">
        <v>2.9520255585759245E-2</v>
      </c>
      <c r="F17" s="24"/>
      <c r="G17" s="15">
        <v>20.740300236923858</v>
      </c>
      <c r="H17" s="14">
        <f t="shared" si="4"/>
        <v>69.980649894980147</v>
      </c>
      <c r="I17" s="13">
        <f t="shared" si="5"/>
        <v>26.263343205338241</v>
      </c>
      <c r="J17" s="24"/>
      <c r="K17" s="15">
        <f t="shared" si="0"/>
        <v>1.1380278139765341</v>
      </c>
      <c r="L17" s="18">
        <v>3.8398637006642189</v>
      </c>
      <c r="M17" s="18">
        <v>0.7753006039580983</v>
      </c>
      <c r="N17" s="24"/>
      <c r="O17" s="19">
        <v>56.367574054403171</v>
      </c>
      <c r="P17" s="24"/>
      <c r="Q17" s="13">
        <f t="shared" si="6"/>
        <v>0.3105087847176875</v>
      </c>
      <c r="R17" s="24"/>
      <c r="S17" s="18">
        <v>17.502626917116981</v>
      </c>
      <c r="T17" s="24"/>
      <c r="U17" s="19">
        <v>17.837760634266996</v>
      </c>
      <c r="V17" s="24"/>
      <c r="W17" s="13">
        <f t="shared" si="7"/>
        <v>0.62416690797619967</v>
      </c>
      <c r="X17" s="24"/>
      <c r="Y17" s="18">
        <v>11.133739900310005</v>
      </c>
      <c r="Z17" s="24"/>
      <c r="AA17" s="15">
        <f t="shared" si="1"/>
        <v>74.205334688670163</v>
      </c>
      <c r="AB17" s="24"/>
      <c r="AC17" s="13">
        <f t="shared" si="8"/>
        <v>0.3859071175619837</v>
      </c>
      <c r="AD17" s="24"/>
      <c r="AE17" s="13">
        <f t="shared" si="2"/>
        <v>28.636366817426985</v>
      </c>
      <c r="AF17" s="24"/>
      <c r="AG17" s="13">
        <f t="shared" si="3"/>
        <v>29.411667421385083</v>
      </c>
      <c r="AH17" s="24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</row>
    <row r="18" spans="1:161" ht="17.100000000000001" customHeight="1" x14ac:dyDescent="0.25">
      <c r="A18" s="4"/>
      <c r="B18" s="9">
        <v>8</v>
      </c>
      <c r="C18" s="10" t="s">
        <v>12</v>
      </c>
      <c r="D18" s="12">
        <v>1.1758945174424296E-2</v>
      </c>
      <c r="E18" s="20">
        <v>6.3263125038402713E-3</v>
      </c>
      <c r="F18" s="24"/>
      <c r="G18" s="15">
        <v>87.244492678736577</v>
      </c>
      <c r="H18" s="14">
        <f t="shared" si="4"/>
        <v>294.37502001761584</v>
      </c>
      <c r="I18" s="13">
        <f t="shared" si="5"/>
        <v>110.47728469803108</v>
      </c>
      <c r="J18" s="24"/>
      <c r="K18" s="15">
        <f t="shared" si="0"/>
        <v>1.0259032061797253</v>
      </c>
      <c r="L18" s="18">
        <v>3.4615397211071994</v>
      </c>
      <c r="M18" s="18">
        <v>0.69891382757547549</v>
      </c>
      <c r="N18" s="24"/>
      <c r="O18" s="19">
        <v>80.679052404908404</v>
      </c>
      <c r="P18" s="24"/>
      <c r="Q18" s="13">
        <f t="shared" si="6"/>
        <v>8.9024704726610351E-2</v>
      </c>
      <c r="R18" s="24"/>
      <c r="S18" s="18">
        <v>7.1824288179696936</v>
      </c>
      <c r="T18" s="24"/>
      <c r="U18" s="19">
        <v>22.295816748498737</v>
      </c>
      <c r="V18" s="24"/>
      <c r="W18" s="13">
        <f t="shared" si="7"/>
        <v>0.48377297413126735</v>
      </c>
      <c r="X18" s="24"/>
      <c r="Y18" s="18">
        <v>10.786113579106956</v>
      </c>
      <c r="Z18" s="24"/>
      <c r="AA18" s="15">
        <f t="shared" si="1"/>
        <v>102.97486915340714</v>
      </c>
      <c r="AB18" s="24"/>
      <c r="AC18" s="13">
        <f t="shared" si="8"/>
        <v>0.17449444262277194</v>
      </c>
      <c r="AD18" s="24"/>
      <c r="AE18" s="13">
        <f t="shared" si="2"/>
        <v>17.96854239707665</v>
      </c>
      <c r="AF18" s="24"/>
      <c r="AG18" s="13">
        <f t="shared" si="3"/>
        <v>18.667456224652124</v>
      </c>
      <c r="AH18" s="24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</row>
    <row r="19" spans="1:161" ht="17.100000000000001" customHeight="1" x14ac:dyDescent="0.25">
      <c r="A19" s="4"/>
      <c r="B19" s="9">
        <v>9</v>
      </c>
      <c r="C19" s="10" t="s">
        <v>13</v>
      </c>
      <c r="D19" s="12">
        <v>6.2335642723355948E-2</v>
      </c>
      <c r="E19" s="20">
        <v>3.3536575785165501E-2</v>
      </c>
      <c r="F19" s="24"/>
      <c r="G19" s="15">
        <v>44.780001004929346</v>
      </c>
      <c r="H19" s="14">
        <f t="shared" si="4"/>
        <v>151.09393484303806</v>
      </c>
      <c r="I19" s="13">
        <f t="shared" si="5"/>
        <v>56.704701556542297</v>
      </c>
      <c r="J19" s="24"/>
      <c r="K19" s="15">
        <f t="shared" si="0"/>
        <v>2.7913901437947959</v>
      </c>
      <c r="L19" s="18">
        <v>9.4185375400416422</v>
      </c>
      <c r="M19" s="18">
        <v>1.9016815211261728</v>
      </c>
      <c r="N19" s="24"/>
      <c r="O19" s="19">
        <v>81.804635112931905</v>
      </c>
      <c r="P19" s="24"/>
      <c r="Q19" s="13">
        <f t="shared" si="6"/>
        <v>0.23716566556524182</v>
      </c>
      <c r="R19" s="24"/>
      <c r="S19" s="18">
        <v>19.401250732880246</v>
      </c>
      <c r="T19" s="24"/>
      <c r="U19" s="19">
        <v>41.681641591554545</v>
      </c>
      <c r="V19" s="24"/>
      <c r="W19" s="13">
        <f t="shared" si="7"/>
        <v>0.21876293763446802</v>
      </c>
      <c r="X19" s="24"/>
      <c r="Y19" s="18">
        <v>9.1183983599954956</v>
      </c>
      <c r="Z19" s="24"/>
      <c r="AA19" s="15">
        <f t="shared" si="1"/>
        <v>123.48627670448644</v>
      </c>
      <c r="AB19" s="24"/>
      <c r="AC19" s="13">
        <f t="shared" si="8"/>
        <v>0.2309539962981132</v>
      </c>
      <c r="AD19" s="24"/>
      <c r="AE19" s="13">
        <f t="shared" si="2"/>
        <v>28.519649092875742</v>
      </c>
      <c r="AF19" s="24"/>
      <c r="AG19" s="13">
        <f t="shared" si="3"/>
        <v>30.421330614001914</v>
      </c>
      <c r="AH19" s="24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</row>
    <row r="20" spans="1:161" ht="17.100000000000001" customHeight="1" x14ac:dyDescent="0.25">
      <c r="A20" s="4"/>
      <c r="B20" s="9">
        <v>10</v>
      </c>
      <c r="C20" s="10" t="s">
        <v>14</v>
      </c>
      <c r="D20" s="12">
        <v>3.4029343040209048E-2</v>
      </c>
      <c r="E20" s="20">
        <v>1.830778655563247E-2</v>
      </c>
      <c r="F20" s="24"/>
      <c r="G20" s="15">
        <v>27.466140505273628</v>
      </c>
      <c r="H20" s="14">
        <f t="shared" si="4"/>
        <v>92.674567904469598</v>
      </c>
      <c r="I20" s="13">
        <f t="shared" si="5"/>
        <v>34.780242637559454</v>
      </c>
      <c r="J20" s="24"/>
      <c r="K20" s="15">
        <f t="shared" si="0"/>
        <v>0.93465471724453697</v>
      </c>
      <c r="L20" s="18">
        <v>3.1536546623243433</v>
      </c>
      <c r="M20" s="18">
        <v>0.63674925856154618</v>
      </c>
      <c r="N20" s="24"/>
      <c r="O20" s="19">
        <v>62.887589186434425</v>
      </c>
      <c r="P20" s="24"/>
      <c r="Q20" s="13">
        <f t="shared" si="6"/>
        <v>0.24279356759673798</v>
      </c>
      <c r="R20" s="24"/>
      <c r="S20" s="18">
        <v>15.268702136132456</v>
      </c>
      <c r="T20" s="24"/>
      <c r="U20" s="19">
        <v>19.733209132161754</v>
      </c>
      <c r="V20" s="24"/>
      <c r="W20" s="13">
        <f t="shared" si="7"/>
        <v>1.004832061517873</v>
      </c>
      <c r="X20" s="24"/>
      <c r="Y20" s="18">
        <v>19.82856121263341</v>
      </c>
      <c r="Z20" s="24"/>
      <c r="AA20" s="15">
        <f t="shared" si="1"/>
        <v>82.620798318596172</v>
      </c>
      <c r="AB20" s="24"/>
      <c r="AC20" s="13">
        <f t="shared" si="8"/>
        <v>0.42479937331791939</v>
      </c>
      <c r="AD20" s="24"/>
      <c r="AE20" s="13">
        <f t="shared" si="2"/>
        <v>35.097263348765864</v>
      </c>
      <c r="AF20" s="24"/>
      <c r="AG20" s="13">
        <f t="shared" si="3"/>
        <v>35.734012607327408</v>
      </c>
      <c r="AH20" s="24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</row>
    <row r="21" spans="1:161" ht="17.100000000000001" customHeight="1" x14ac:dyDescent="0.25">
      <c r="A21" s="4"/>
      <c r="B21" s="9">
        <v>11</v>
      </c>
      <c r="C21" s="10" t="s">
        <v>15</v>
      </c>
      <c r="D21" s="12">
        <v>2.1323432222651307E-2</v>
      </c>
      <c r="E21" s="20">
        <v>1.1472006535786405E-2</v>
      </c>
      <c r="F21" s="24"/>
      <c r="G21" s="15">
        <v>242.24938188465251</v>
      </c>
      <c r="H21" s="14">
        <f t="shared" si="4"/>
        <v>817.38301699048111</v>
      </c>
      <c r="I21" s="13">
        <f t="shared" si="5"/>
        <v>306.75923612672409</v>
      </c>
      <c r="J21" s="24"/>
      <c r="K21" s="15">
        <f t="shared" si="0"/>
        <v>5.1655882755965612</v>
      </c>
      <c r="L21" s="18">
        <v>17.429411362742766</v>
      </c>
      <c r="M21" s="18">
        <v>3.5191439617586235</v>
      </c>
      <c r="N21" s="24"/>
      <c r="O21" s="19">
        <v>95.660100785557546</v>
      </c>
      <c r="P21" s="24"/>
      <c r="Q21" s="13">
        <f t="shared" si="6"/>
        <v>0.1188891452978165</v>
      </c>
      <c r="R21" s="24"/>
      <c r="S21" s="18">
        <v>11.372947621497921</v>
      </c>
      <c r="T21" s="24"/>
      <c r="U21" s="19">
        <v>44.700522038544769</v>
      </c>
      <c r="V21" s="24"/>
      <c r="W21" s="13">
        <f t="shared" si="7"/>
        <v>0.17430168962279979</v>
      </c>
      <c r="X21" s="24"/>
      <c r="Y21" s="18">
        <v>7.7913765183395522</v>
      </c>
      <c r="Z21" s="24"/>
      <c r="AA21" s="15">
        <f t="shared" si="1"/>
        <v>140.36062282410231</v>
      </c>
      <c r="AB21" s="24"/>
      <c r="AC21" s="13">
        <f t="shared" si="8"/>
        <v>0.13653632873839483</v>
      </c>
      <c r="AD21" s="24"/>
      <c r="AE21" s="13">
        <f t="shared" si="2"/>
        <v>19.164324139837476</v>
      </c>
      <c r="AF21" s="24"/>
      <c r="AG21" s="13">
        <f t="shared" si="3"/>
        <v>22.683468101596098</v>
      </c>
      <c r="AH21" s="24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</row>
    <row r="22" spans="1:161" ht="17.100000000000001" customHeight="1" x14ac:dyDescent="0.25">
      <c r="A22" s="4"/>
      <c r="B22" s="9">
        <v>12</v>
      </c>
      <c r="C22" s="10" t="s">
        <v>16</v>
      </c>
      <c r="D22" s="12">
        <v>9.384931963428178E-2</v>
      </c>
      <c r="E22" s="20">
        <v>5.0490933963243598E-2</v>
      </c>
      <c r="F22" s="24"/>
      <c r="G22" s="15">
        <v>440.02001440801814</v>
      </c>
      <c r="H22" s="14">
        <f t="shared" si="4"/>
        <v>1484.6885639703135</v>
      </c>
      <c r="I22" s="13">
        <f t="shared" si="5"/>
        <v>557.19524421550364</v>
      </c>
      <c r="J22" s="24"/>
      <c r="K22" s="15">
        <f t="shared" si="0"/>
        <v>41.295578977659368</v>
      </c>
      <c r="L22" s="18">
        <v>139.33701159741275</v>
      </c>
      <c r="M22" s="18">
        <v>28.133308280318385</v>
      </c>
      <c r="N22" s="24"/>
      <c r="O22" s="19">
        <v>83.520778585695979</v>
      </c>
      <c r="P22" s="24"/>
      <c r="Q22" s="13">
        <f t="shared" si="6"/>
        <v>0.1489456394017078</v>
      </c>
      <c r="R22" s="24"/>
      <c r="S22" s="18">
        <v>12.440055769774952</v>
      </c>
      <c r="T22" s="24"/>
      <c r="U22" s="19">
        <v>37.686088629910927</v>
      </c>
      <c r="V22" s="24"/>
      <c r="W22" s="13">
        <f t="shared" si="7"/>
        <v>0.10519357124455632</v>
      </c>
      <c r="X22" s="24"/>
      <c r="Y22" s="18">
        <v>3.9643342492191991</v>
      </c>
      <c r="Z22" s="24"/>
      <c r="AA22" s="15">
        <f t="shared" si="1"/>
        <v>121.20686721560691</v>
      </c>
      <c r="AB22" s="24"/>
      <c r="AC22" s="13">
        <f t="shared" si="8"/>
        <v>0.13534208412311707</v>
      </c>
      <c r="AD22" s="24"/>
      <c r="AE22" s="13">
        <f t="shared" si="2"/>
        <v>16.40439001899415</v>
      </c>
      <c r="AF22" s="24"/>
      <c r="AG22" s="13">
        <f t="shared" si="3"/>
        <v>44.537698299312538</v>
      </c>
      <c r="AH22" s="24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</row>
    <row r="23" spans="1:161" ht="17.100000000000001" customHeight="1" x14ac:dyDescent="0.25">
      <c r="A23" s="4"/>
      <c r="B23" s="9">
        <v>13</v>
      </c>
      <c r="C23" s="10" t="s">
        <v>17</v>
      </c>
      <c r="D23" s="12">
        <v>5.1435403209177624E-2</v>
      </c>
      <c r="E23" s="20">
        <v>2.7672246926537563E-2</v>
      </c>
      <c r="F23" s="24"/>
      <c r="G23" s="15">
        <v>239.277737625112</v>
      </c>
      <c r="H23" s="14">
        <f t="shared" si="4"/>
        <v>807.3562770607906</v>
      </c>
      <c r="I23" s="13">
        <f t="shared" si="5"/>
        <v>302.99625718326877</v>
      </c>
      <c r="J23" s="24"/>
      <c r="K23" s="15">
        <f t="shared" si="0"/>
        <v>12.307346913727446</v>
      </c>
      <c r="L23" s="18">
        <v>41.526695644082288</v>
      </c>
      <c r="M23" s="18">
        <v>8.3845872465920941</v>
      </c>
      <c r="N23" s="24"/>
      <c r="O23" s="19">
        <v>24.283923680813334</v>
      </c>
      <c r="P23" s="24"/>
      <c r="Q23" s="13">
        <f t="shared" si="6"/>
        <v>4.671348223811015E-2</v>
      </c>
      <c r="R23" s="24"/>
      <c r="S23" s="18">
        <v>1.1343866375352962</v>
      </c>
      <c r="T23" s="24"/>
      <c r="U23" s="19">
        <v>14.3299848307838</v>
      </c>
      <c r="V23" s="24"/>
      <c r="W23" s="13">
        <f t="shared" si="7"/>
        <v>0.47374475035232755</v>
      </c>
      <c r="X23" s="24"/>
      <c r="Y23" s="18">
        <v>6.7887550862123121</v>
      </c>
      <c r="Z23" s="24"/>
      <c r="AA23" s="15">
        <f t="shared" si="1"/>
        <v>38.613908511597131</v>
      </c>
      <c r="AB23" s="24"/>
      <c r="AC23" s="13">
        <f t="shared" si="8"/>
        <v>0.20518880447878016</v>
      </c>
      <c r="AD23" s="24"/>
      <c r="AE23" s="13">
        <f t="shared" si="2"/>
        <v>7.9231417237476087</v>
      </c>
      <c r="AF23" s="24"/>
      <c r="AG23" s="13">
        <f t="shared" si="3"/>
        <v>16.307728970339703</v>
      </c>
      <c r="AH23" s="24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</row>
    <row r="24" spans="1:161" ht="17.100000000000001" customHeight="1" x14ac:dyDescent="0.25">
      <c r="A24" s="4"/>
      <c r="B24" s="9">
        <v>14</v>
      </c>
      <c r="C24" s="10" t="s">
        <v>18</v>
      </c>
      <c r="D24" s="12">
        <v>6.4516119703938807E-2</v>
      </c>
      <c r="E24" s="20">
        <v>3.470967240071908E-2</v>
      </c>
      <c r="F24" s="24"/>
      <c r="G24" s="15">
        <v>102.75647771496971</v>
      </c>
      <c r="H24" s="14">
        <f t="shared" si="4"/>
        <v>346.71460920370782</v>
      </c>
      <c r="I24" s="13">
        <f t="shared" si="5"/>
        <v>130.12003731727114</v>
      </c>
      <c r="J24" s="24"/>
      <c r="K24" s="15">
        <f t="shared" si="0"/>
        <v>6.6294492166141055</v>
      </c>
      <c r="L24" s="18">
        <v>22.368681230490779</v>
      </c>
      <c r="M24" s="18">
        <v>4.5164238680518229</v>
      </c>
      <c r="N24" s="24"/>
      <c r="O24" s="19">
        <v>60.00239868146128</v>
      </c>
      <c r="P24" s="24"/>
      <c r="Q24" s="13">
        <f t="shared" si="6"/>
        <v>0.23558681320565009</v>
      </c>
      <c r="R24" s="24"/>
      <c r="S24" s="18">
        <v>14.135773890060364</v>
      </c>
      <c r="T24" s="24"/>
      <c r="U24" s="19">
        <v>73.101379949251395</v>
      </c>
      <c r="V24" s="24"/>
      <c r="W24" s="13">
        <f t="shared" si="7"/>
        <v>0.12046411179590778</v>
      </c>
      <c r="X24" s="24"/>
      <c r="Y24" s="18">
        <v>8.8060928066417521</v>
      </c>
      <c r="Z24" s="24"/>
      <c r="AA24" s="15">
        <f t="shared" si="1"/>
        <v>133.10377863071267</v>
      </c>
      <c r="AB24" s="24"/>
      <c r="AC24" s="13">
        <f t="shared" si="8"/>
        <v>0.17236074687520897</v>
      </c>
      <c r="AD24" s="24"/>
      <c r="AE24" s="13">
        <f t="shared" si="2"/>
        <v>22.941866696702114</v>
      </c>
      <c r="AF24" s="24"/>
      <c r="AG24" s="13">
        <f t="shared" si="3"/>
        <v>27.458290564753938</v>
      </c>
      <c r="AH24" s="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</row>
    <row r="25" spans="1:161" ht="17.100000000000001" customHeight="1" x14ac:dyDescent="0.25">
      <c r="A25" s="4"/>
      <c r="B25" s="9">
        <v>15</v>
      </c>
      <c r="C25" s="10" t="s">
        <v>19</v>
      </c>
      <c r="D25" s="12">
        <v>2.7809453391389571E-2</v>
      </c>
      <c r="E25" s="20">
        <v>1.4961485924567591E-2</v>
      </c>
      <c r="F25" s="24"/>
      <c r="G25" s="15">
        <v>361.56601238449849</v>
      </c>
      <c r="H25" s="14">
        <f t="shared" si="4"/>
        <v>1219.9738787559836</v>
      </c>
      <c r="I25" s="13">
        <f t="shared" si="5"/>
        <v>457.84931588088091</v>
      </c>
      <c r="J25" s="24"/>
      <c r="K25" s="15">
        <f t="shared" si="0"/>
        <v>10.054953169317296</v>
      </c>
      <c r="L25" s="18">
        <v>33.926806719977279</v>
      </c>
      <c r="M25" s="18">
        <v>6.8501060951247004</v>
      </c>
      <c r="N25" s="24"/>
      <c r="O25" s="19">
        <v>27.0959881873246</v>
      </c>
      <c r="P25" s="24"/>
      <c r="Q25" s="13">
        <f t="shared" si="6"/>
        <v>8.525873371542049E-2</v>
      </c>
      <c r="R25" s="24"/>
      <c r="S25" s="18">
        <v>2.3101696416192872</v>
      </c>
      <c r="T25" s="24"/>
      <c r="U25" s="19">
        <v>30.859651348755762</v>
      </c>
      <c r="V25" s="24"/>
      <c r="W25" s="13">
        <f t="shared" si="7"/>
        <v>0.19269522908348602</v>
      </c>
      <c r="X25" s="24"/>
      <c r="Y25" s="18">
        <v>5.9465075860849996</v>
      </c>
      <c r="Z25" s="24"/>
      <c r="AA25" s="15">
        <f t="shared" si="1"/>
        <v>57.955639536080362</v>
      </c>
      <c r="AB25" s="24"/>
      <c r="AC25" s="13">
        <f t="shared" si="8"/>
        <v>0.14246546658438791</v>
      </c>
      <c r="AD25" s="24"/>
      <c r="AE25" s="13">
        <f t="shared" si="2"/>
        <v>8.2566772277042872</v>
      </c>
      <c r="AF25" s="24"/>
      <c r="AG25" s="13">
        <f t="shared" si="3"/>
        <v>15.106783322828989</v>
      </c>
      <c r="AH25" s="24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</row>
    <row r="26" spans="1:161" ht="17.100000000000001" customHeight="1" x14ac:dyDescent="0.25">
      <c r="A26" s="4"/>
      <c r="B26" s="9">
        <v>16</v>
      </c>
      <c r="C26" s="10" t="s">
        <v>20</v>
      </c>
      <c r="D26" s="12">
        <v>2.7418115530164891E-2</v>
      </c>
      <c r="E26" s="20">
        <v>1.4750946155228713E-2</v>
      </c>
      <c r="F26" s="24"/>
      <c r="G26" s="15">
        <v>350.62536896869193</v>
      </c>
      <c r="H26" s="14">
        <f t="shared" si="4"/>
        <v>1183.0586302898921</v>
      </c>
      <c r="I26" s="13">
        <f t="shared" si="5"/>
        <v>443.99523133850738</v>
      </c>
      <c r="J26" s="24"/>
      <c r="K26" s="15">
        <f t="shared" si="0"/>
        <v>9.6134868741902881</v>
      </c>
      <c r="L26" s="18">
        <v>32.437238204246896</v>
      </c>
      <c r="M26" s="18">
        <v>6.5493497506526381</v>
      </c>
      <c r="N26" s="24"/>
      <c r="O26" s="19">
        <v>91.768790316945783</v>
      </c>
      <c r="P26" s="24"/>
      <c r="Q26" s="13">
        <f t="shared" si="6"/>
        <v>0.25475692712025422</v>
      </c>
      <c r="R26" s="24"/>
      <c r="S26" s="18">
        <v>23.378735026688048</v>
      </c>
      <c r="T26" s="24"/>
      <c r="U26" s="19">
        <v>47.089009230860739</v>
      </c>
      <c r="V26" s="24"/>
      <c r="W26" s="13">
        <f t="shared" si="7"/>
        <v>0.19271324461818123</v>
      </c>
      <c r="X26" s="24"/>
      <c r="Y26" s="18">
        <v>9.0746757547346597</v>
      </c>
      <c r="Z26" s="24"/>
      <c r="AA26" s="15">
        <f t="shared" si="1"/>
        <v>138.85779954780651</v>
      </c>
      <c r="AB26" s="24"/>
      <c r="AC26" s="13">
        <f t="shared" si="8"/>
        <v>0.23371687357215765</v>
      </c>
      <c r="AD26" s="24"/>
      <c r="AE26" s="13">
        <f t="shared" si="2"/>
        <v>32.453410781422704</v>
      </c>
      <c r="AF26" s="24"/>
      <c r="AG26" s="13">
        <f t="shared" si="3"/>
        <v>39.002760532075342</v>
      </c>
      <c r="AH26" s="24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</row>
    <row r="27" spans="1:161" ht="17.100000000000001" customHeight="1" x14ac:dyDescent="0.25">
      <c r="A27" s="4"/>
      <c r="B27" s="9">
        <v>17</v>
      </c>
      <c r="C27" s="10" t="s">
        <v>21</v>
      </c>
      <c r="D27" s="12">
        <v>8.6016384411213648E-2</v>
      </c>
      <c r="E27" s="20">
        <v>4.6276814813232946E-2</v>
      </c>
      <c r="F27" s="24"/>
      <c r="G27" s="15">
        <v>478.6569035732623</v>
      </c>
      <c r="H27" s="14">
        <f t="shared" si="4"/>
        <v>1615.0547873526771</v>
      </c>
      <c r="I27" s="13">
        <f t="shared" si="5"/>
        <v>606.12095256792645</v>
      </c>
      <c r="J27" s="24"/>
      <c r="K27" s="15">
        <f t="shared" si="0"/>
        <v>41.17233621883895</v>
      </c>
      <c r="L27" s="18">
        <v>138.92117343409879</v>
      </c>
      <c r="M27" s="18">
        <v>28.049347076406285</v>
      </c>
      <c r="N27" s="24"/>
      <c r="O27" s="19">
        <v>47.108592450370466</v>
      </c>
      <c r="P27" s="24"/>
      <c r="Q27" s="13">
        <f t="shared" si="6"/>
        <v>0.33160458004868104</v>
      </c>
      <c r="R27" s="24"/>
      <c r="S27" s="18">
        <v>15.621425016189564</v>
      </c>
      <c r="T27" s="24"/>
      <c r="U27" s="19">
        <v>11.312244010417755</v>
      </c>
      <c r="V27" s="24"/>
      <c r="W27" s="13">
        <f t="shared" si="7"/>
        <v>1.37947461983038</v>
      </c>
      <c r="X27" s="24"/>
      <c r="Y27" s="18">
        <v>15.604953505699527</v>
      </c>
      <c r="Z27" s="24"/>
      <c r="AA27" s="15">
        <f t="shared" si="1"/>
        <v>58.420836460788223</v>
      </c>
      <c r="AB27" s="24"/>
      <c r="AC27" s="13">
        <f t="shared" si="8"/>
        <v>0.53450755609855194</v>
      </c>
      <c r="AD27" s="24"/>
      <c r="AE27" s="13">
        <f t="shared" si="2"/>
        <v>31.226378521889089</v>
      </c>
      <c r="AF27" s="24"/>
      <c r="AG27" s="13">
        <f t="shared" si="3"/>
        <v>59.275725598295374</v>
      </c>
      <c r="AH27" s="24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</row>
    <row r="28" spans="1:161" ht="17.100000000000001" customHeight="1" x14ac:dyDescent="0.25">
      <c r="A28" s="4"/>
      <c r="B28" s="9">
        <v>18</v>
      </c>
      <c r="C28" s="10" t="s">
        <v>22</v>
      </c>
      <c r="D28" s="12">
        <v>4.1024028222446877E-2</v>
      </c>
      <c r="E28" s="20">
        <v>2.2070927183676422E-2</v>
      </c>
      <c r="F28" s="24"/>
      <c r="G28" s="15">
        <v>63.97329468075624</v>
      </c>
      <c r="H28" s="14">
        <f t="shared" si="4"/>
        <v>215.85477001495897</v>
      </c>
      <c r="I28" s="13">
        <f t="shared" si="5"/>
        <v>81.00907773677126</v>
      </c>
      <c r="J28" s="24"/>
      <c r="K28" s="15">
        <f t="shared" si="0"/>
        <v>2.6244422464662547</v>
      </c>
      <c r="L28" s="18">
        <v>8.8552321770434563</v>
      </c>
      <c r="M28" s="18">
        <v>1.7879454559450614</v>
      </c>
      <c r="N28" s="24"/>
      <c r="O28" s="19">
        <v>51.567464143273035</v>
      </c>
      <c r="P28" s="24"/>
      <c r="Q28" s="13">
        <f t="shared" si="6"/>
        <v>0.11566582793675902</v>
      </c>
      <c r="R28" s="24"/>
      <c r="S28" s="18">
        <v>5.9645934347308094</v>
      </c>
      <c r="T28" s="24"/>
      <c r="U28" s="19">
        <v>37.490209977058441</v>
      </c>
      <c r="V28" s="24"/>
      <c r="W28" s="13">
        <f t="shared" si="7"/>
        <v>0.31202089787802584</v>
      </c>
      <c r="X28" s="24"/>
      <c r="Y28" s="18">
        <v>11.697728978677498</v>
      </c>
      <c r="Z28" s="24"/>
      <c r="AA28" s="15">
        <f t="shared" si="1"/>
        <v>89.057674120331484</v>
      </c>
      <c r="AB28" s="24"/>
      <c r="AC28" s="13">
        <f t="shared" si="8"/>
        <v>0.19832454179685427</v>
      </c>
      <c r="AD28" s="24"/>
      <c r="AE28" s="13">
        <f t="shared" si="2"/>
        <v>17.662322413408308</v>
      </c>
      <c r="AF28" s="24"/>
      <c r="AG28" s="13">
        <f t="shared" si="3"/>
        <v>19.450267869353368</v>
      </c>
      <c r="AH28" s="24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</row>
    <row r="29" spans="1:161" ht="17.100000000000001" customHeight="1" x14ac:dyDescent="0.25">
      <c r="A29" s="4"/>
      <c r="B29" s="9">
        <v>19</v>
      </c>
      <c r="C29" s="10" t="s">
        <v>23</v>
      </c>
      <c r="D29" s="12">
        <v>4.7722855522175547E-2</v>
      </c>
      <c r="E29" s="20">
        <v>2.5674896270930447E-2</v>
      </c>
      <c r="F29" s="24"/>
      <c r="G29" s="15">
        <v>257.59166448893774</v>
      </c>
      <c r="H29" s="14">
        <f t="shared" si="4"/>
        <v>869.15000663168667</v>
      </c>
      <c r="I29" s="13">
        <f t="shared" si="5"/>
        <v>326.18709536630644</v>
      </c>
      <c r="J29" s="24"/>
      <c r="K29" s="15">
        <f t="shared" si="0"/>
        <v>12.293009788122292</v>
      </c>
      <c r="L29" s="18">
        <v>41.478320193581901</v>
      </c>
      <c r="M29" s="18">
        <v>8.3748198384460153</v>
      </c>
      <c r="N29" s="24"/>
      <c r="O29" s="19">
        <v>19.254042091107792</v>
      </c>
      <c r="P29" s="24"/>
      <c r="Q29" s="13">
        <f t="shared" si="6"/>
        <v>0.12991689200186082</v>
      </c>
      <c r="R29" s="24"/>
      <c r="S29" s="18">
        <v>2.5014253069497334</v>
      </c>
      <c r="T29" s="24"/>
      <c r="U29" s="19">
        <v>10.235523558396265</v>
      </c>
      <c r="V29" s="24"/>
      <c r="W29" s="13">
        <f t="shared" si="7"/>
        <v>1.911899117839287</v>
      </c>
      <c r="X29" s="24"/>
      <c r="Y29" s="18">
        <v>19.569288461921058</v>
      </c>
      <c r="Z29" s="24"/>
      <c r="AA29" s="15">
        <f t="shared" si="1"/>
        <v>29.489565649504058</v>
      </c>
      <c r="AB29" s="24"/>
      <c r="AC29" s="13">
        <f t="shared" si="8"/>
        <v>0.74842451161168488</v>
      </c>
      <c r="AD29" s="24"/>
      <c r="AE29" s="13">
        <f t="shared" si="2"/>
        <v>22.070713768870792</v>
      </c>
      <c r="AF29" s="24"/>
      <c r="AG29" s="13">
        <f t="shared" si="3"/>
        <v>30.445533607316808</v>
      </c>
      <c r="AH29" s="24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</row>
    <row r="30" spans="1:161" ht="17.100000000000001" customHeight="1" x14ac:dyDescent="0.25">
      <c r="A30" s="4"/>
      <c r="B30" s="9">
        <v>20</v>
      </c>
      <c r="C30" s="10" t="s">
        <v>24</v>
      </c>
      <c r="D30" s="12">
        <v>9.0995538856504993E-2</v>
      </c>
      <c r="E30" s="20">
        <v>4.8955599904799689E-2</v>
      </c>
      <c r="F30" s="24"/>
      <c r="G30" s="15">
        <v>47.863079899639615</v>
      </c>
      <c r="H30" s="14">
        <f t="shared" si="4"/>
        <v>161.49667068893538</v>
      </c>
      <c r="I30" s="13">
        <f t="shared" si="5"/>
        <v>60.608789646682688</v>
      </c>
      <c r="J30" s="24"/>
      <c r="K30" s="15">
        <f t="shared" si="0"/>
        <v>4.3553267467996593</v>
      </c>
      <c r="L30" s="18">
        <v>14.695476572871211</v>
      </c>
      <c r="M30" s="18">
        <v>2.9671396566571633</v>
      </c>
      <c r="N30" s="24"/>
      <c r="O30" s="19">
        <v>14.9526616393133</v>
      </c>
      <c r="P30" s="24"/>
      <c r="Q30" s="13">
        <f t="shared" si="6"/>
        <v>0.21179022655626767</v>
      </c>
      <c r="R30" s="24"/>
      <c r="S30" s="18">
        <v>3.1668275962093766</v>
      </c>
      <c r="T30" s="24"/>
      <c r="U30" s="19">
        <v>10.197187161774551</v>
      </c>
      <c r="V30" s="24"/>
      <c r="W30" s="13">
        <f t="shared" si="7"/>
        <v>0.86656060826278292</v>
      </c>
      <c r="X30" s="24"/>
      <c r="Y30" s="18">
        <v>8.8364807094767954</v>
      </c>
      <c r="Z30" s="24"/>
      <c r="AA30" s="15">
        <f t="shared" si="1"/>
        <v>25.149848801087849</v>
      </c>
      <c r="AB30" s="24"/>
      <c r="AC30" s="13">
        <f t="shared" si="8"/>
        <v>0.47727158920999052</v>
      </c>
      <c r="AD30" s="24"/>
      <c r="AE30" s="13">
        <f t="shared" si="2"/>
        <v>12.003308305686172</v>
      </c>
      <c r="AF30" s="24"/>
      <c r="AG30" s="13">
        <f t="shared" si="3"/>
        <v>14.970447962343336</v>
      </c>
      <c r="AH30" s="24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</row>
    <row r="31" spans="1:161" ht="17.100000000000001" customHeight="1" x14ac:dyDescent="0.25">
      <c r="A31" s="4"/>
      <c r="B31" s="9">
        <v>21</v>
      </c>
      <c r="C31" s="10" t="s">
        <v>25</v>
      </c>
      <c r="D31" s="12">
        <v>9.8072640888686169E-3</v>
      </c>
      <c r="E31" s="20">
        <v>5.2763080798113159E-3</v>
      </c>
      <c r="F31" s="24"/>
      <c r="G31" s="15">
        <v>333.93119085009096</v>
      </c>
      <c r="H31" s="14">
        <f t="shared" si="4"/>
        <v>1126.7301576614011</v>
      </c>
      <c r="I31" s="13">
        <f t="shared" si="5"/>
        <v>422.85547326117239</v>
      </c>
      <c r="J31" s="24"/>
      <c r="K31" s="15">
        <f t="shared" si="0"/>
        <v>3.2749513761772295</v>
      </c>
      <c r="L31" s="18">
        <v>11.050140213077935</v>
      </c>
      <c r="M31" s="18">
        <v>2.2311157501603618</v>
      </c>
      <c r="N31" s="24"/>
      <c r="O31" s="19">
        <v>38.436575598804993</v>
      </c>
      <c r="P31" s="24"/>
      <c r="Q31" s="13">
        <f t="shared" si="6"/>
        <v>0.19903653722591416</v>
      </c>
      <c r="R31" s="24"/>
      <c r="S31" s="18">
        <v>7.6502829100082144</v>
      </c>
      <c r="T31" s="24"/>
      <c r="U31" s="19">
        <v>43.86893223631462</v>
      </c>
      <c r="V31" s="24"/>
      <c r="W31" s="13">
        <f t="shared" si="7"/>
        <v>0.11016110690808656</v>
      </c>
      <c r="X31" s="24"/>
      <c r="Y31" s="18">
        <v>4.8326501340282597</v>
      </c>
      <c r="Z31" s="24"/>
      <c r="AA31" s="15">
        <f t="shared" si="1"/>
        <v>82.305507835119613</v>
      </c>
      <c r="AB31" s="24"/>
      <c r="AC31" s="13">
        <f t="shared" si="8"/>
        <v>0.15166582859853311</v>
      </c>
      <c r="AD31" s="24"/>
      <c r="AE31" s="13">
        <f t="shared" si="2"/>
        <v>12.482933044036475</v>
      </c>
      <c r="AF31" s="24"/>
      <c r="AG31" s="13">
        <f t="shared" si="3"/>
        <v>14.714048794196836</v>
      </c>
      <c r="AH31" s="24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</row>
    <row r="32" spans="1:161" ht="17.100000000000001" customHeight="1" x14ac:dyDescent="0.25">
      <c r="A32" s="4"/>
      <c r="B32" s="9">
        <v>22</v>
      </c>
      <c r="C32" s="10" t="s">
        <v>26</v>
      </c>
      <c r="D32" s="12">
        <v>1.6137430435970334E-2</v>
      </c>
      <c r="E32" s="20">
        <v>8.6819375745520403E-3</v>
      </c>
      <c r="F32" s="24"/>
      <c r="G32" s="15">
        <v>94.377921435736425</v>
      </c>
      <c r="H32" s="14">
        <f t="shared" si="4"/>
        <v>318.44419812457801</v>
      </c>
      <c r="I32" s="13">
        <f t="shared" si="5"/>
        <v>119.51031148818244</v>
      </c>
      <c r="J32" s="24"/>
      <c r="K32" s="15">
        <f t="shared" si="0"/>
        <v>1.5230171418606699</v>
      </c>
      <c r="L32" s="18">
        <v>5.138871094973732</v>
      </c>
      <c r="M32" s="18">
        <v>1.0375810638556695</v>
      </c>
      <c r="N32" s="24"/>
      <c r="O32" s="19">
        <v>81.242032381158779</v>
      </c>
      <c r="P32" s="24"/>
      <c r="Q32" s="13">
        <f t="shared" si="6"/>
        <v>5.1129541640618927E-2</v>
      </c>
      <c r="R32" s="24"/>
      <c r="S32" s="18">
        <v>4.1538678776009688</v>
      </c>
      <c r="T32" s="24"/>
      <c r="U32" s="19">
        <v>28.066509255712973</v>
      </c>
      <c r="V32" s="24"/>
      <c r="W32" s="13">
        <f t="shared" si="7"/>
        <v>0.49326347255424358</v>
      </c>
      <c r="X32" s="24"/>
      <c r="Y32" s="18">
        <v>13.844183817948799</v>
      </c>
      <c r="Z32" s="24"/>
      <c r="AA32" s="15">
        <f t="shared" si="1"/>
        <v>109.30854163687175</v>
      </c>
      <c r="AB32" s="24"/>
      <c r="AC32" s="13">
        <f t="shared" si="8"/>
        <v>0.16465366224846514</v>
      </c>
      <c r="AD32" s="24"/>
      <c r="AE32" s="13">
        <f t="shared" si="2"/>
        <v>17.998051695549769</v>
      </c>
      <c r="AF32" s="24"/>
      <c r="AG32" s="13">
        <f t="shared" si="3"/>
        <v>19.035632759405438</v>
      </c>
      <c r="AH32" s="24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</row>
    <row r="33" spans="1:161" ht="17.100000000000001" customHeight="1" x14ac:dyDescent="0.25">
      <c r="A33" s="4"/>
      <c r="B33" s="9">
        <v>23</v>
      </c>
      <c r="C33" s="10" t="s">
        <v>27</v>
      </c>
      <c r="D33" s="12">
        <v>6.77704424457264E-2</v>
      </c>
      <c r="E33" s="20">
        <v>3.6460498035800808E-2</v>
      </c>
      <c r="F33" s="24"/>
      <c r="G33" s="15">
        <v>321.62343473975409</v>
      </c>
      <c r="H33" s="14">
        <f t="shared" si="4"/>
        <v>1085.2020813311988</v>
      </c>
      <c r="I33" s="13">
        <f t="shared" si="5"/>
        <v>407.27022043836564</v>
      </c>
      <c r="J33" s="24"/>
      <c r="K33" s="15">
        <f t="shared" si="0"/>
        <v>21.796562473227347</v>
      </c>
      <c r="L33" s="18">
        <v>73.544625194838503</v>
      </c>
      <c r="M33" s="18">
        <v>14.849275072333192</v>
      </c>
      <c r="N33" s="24"/>
      <c r="O33" s="19">
        <v>56.880890131422056</v>
      </c>
      <c r="P33" s="24"/>
      <c r="Q33" s="13">
        <f t="shared" si="6"/>
        <v>0.17571085785623294</v>
      </c>
      <c r="R33" s="24"/>
      <c r="S33" s="18">
        <v>9.9945900006183042</v>
      </c>
      <c r="T33" s="24"/>
      <c r="U33" s="19">
        <v>76.630164515406506</v>
      </c>
      <c r="V33" s="24"/>
      <c r="W33" s="13">
        <f t="shared" si="7"/>
        <v>0.12983033306234484</v>
      </c>
      <c r="X33" s="24"/>
      <c r="Y33" s="18">
        <v>9.948919781657505</v>
      </c>
      <c r="Z33" s="24"/>
      <c r="AA33" s="15">
        <f t="shared" si="1"/>
        <v>133.51105464682857</v>
      </c>
      <c r="AB33" s="24"/>
      <c r="AC33" s="13">
        <f t="shared" si="8"/>
        <v>0.14937721700297835</v>
      </c>
      <c r="AD33" s="24"/>
      <c r="AE33" s="13">
        <f t="shared" si="2"/>
        <v>19.943509782275811</v>
      </c>
      <c r="AF33" s="24"/>
      <c r="AG33" s="13">
        <f t="shared" si="3"/>
        <v>34.792784854609003</v>
      </c>
      <c r="AH33" s="24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</row>
    <row r="34" spans="1:161" ht="17.100000000000001" customHeight="1" x14ac:dyDescent="0.25">
      <c r="A34" s="4"/>
      <c r="B34" s="9">
        <v>24</v>
      </c>
      <c r="C34" s="10" t="s">
        <v>28</v>
      </c>
      <c r="D34" s="12">
        <v>9.5787527465428499E-2</v>
      </c>
      <c r="E34" s="20">
        <v>5.1533689776400535E-2</v>
      </c>
      <c r="F34" s="24"/>
      <c r="G34" s="15">
        <v>310.49349298703555</v>
      </c>
      <c r="H34" s="14">
        <f t="shared" si="4"/>
        <v>1047.6481140187161</v>
      </c>
      <c r="I34" s="13">
        <f t="shared" si="5"/>
        <v>393.17642831540144</v>
      </c>
      <c r="J34" s="24"/>
      <c r="K34" s="15">
        <f t="shared" si="0"/>
        <v>29.7414039873325</v>
      </c>
      <c r="L34" s="18">
        <v>100.35162249567213</v>
      </c>
      <c r="M34" s="18">
        <v>20.261832084199082</v>
      </c>
      <c r="N34" s="24"/>
      <c r="O34" s="19">
        <v>40.024923808769465</v>
      </c>
      <c r="P34" s="24"/>
      <c r="Q34" s="13">
        <f t="shared" si="6"/>
        <v>0.3183508612224642</v>
      </c>
      <c r="R34" s="24"/>
      <c r="S34" s="18">
        <v>12.741968964885272</v>
      </c>
      <c r="T34" s="24"/>
      <c r="U34" s="19">
        <v>48.182765688525045</v>
      </c>
      <c r="V34" s="24"/>
      <c r="W34" s="13">
        <f t="shared" si="7"/>
        <v>0.10893146445089411</v>
      </c>
      <c r="X34" s="24"/>
      <c r="Y34" s="18">
        <v>5.2486192277453263</v>
      </c>
      <c r="Z34" s="24"/>
      <c r="AA34" s="15">
        <f t="shared" si="1"/>
        <v>88.20768949729451</v>
      </c>
      <c r="AB34" s="24"/>
      <c r="AC34" s="13">
        <f t="shared" si="8"/>
        <v>0.2039571413236303</v>
      </c>
      <c r="AD34" s="24"/>
      <c r="AE34" s="13">
        <f t="shared" si="2"/>
        <v>17.990588192630597</v>
      </c>
      <c r="AF34" s="24"/>
      <c r="AG34" s="13">
        <f t="shared" si="3"/>
        <v>38.252420276829682</v>
      </c>
      <c r="AH34" s="2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</row>
    <row r="35" spans="1:161" ht="17.100000000000001" customHeight="1" x14ac:dyDescent="0.25">
      <c r="A35" s="4"/>
      <c r="B35" s="9">
        <v>25</v>
      </c>
      <c r="C35" s="10" t="s">
        <v>29</v>
      </c>
      <c r="D35" s="12">
        <v>9.8048364544873923E-2</v>
      </c>
      <c r="E35" s="20">
        <v>5.2750020125142176E-2</v>
      </c>
      <c r="F35" s="24"/>
      <c r="G35" s="15">
        <v>406.41344138484652</v>
      </c>
      <c r="H35" s="14">
        <f t="shared" si="4"/>
        <v>1371.2953250085293</v>
      </c>
      <c r="I35" s="13">
        <f t="shared" si="5"/>
        <v>514.63940118621656</v>
      </c>
      <c r="J35" s="24"/>
      <c r="K35" s="15">
        <f t="shared" si="0"/>
        <v>39.84817325683818</v>
      </c>
      <c r="L35" s="18">
        <v>134.45326392511765</v>
      </c>
      <c r="M35" s="18">
        <v>27.147238769764044</v>
      </c>
      <c r="N35" s="24"/>
      <c r="O35" s="19">
        <v>64.800261132322547</v>
      </c>
      <c r="P35" s="24"/>
      <c r="Q35" s="13">
        <f t="shared" si="6"/>
        <v>0.29173380726804204</v>
      </c>
      <c r="R35" s="24"/>
      <c r="S35" s="18">
        <v>18.904426892095781</v>
      </c>
      <c r="T35" s="24"/>
      <c r="U35" s="19">
        <v>36.208272173062497</v>
      </c>
      <c r="V35" s="24"/>
      <c r="W35" s="13">
        <f t="shared" si="7"/>
        <v>0.44254126804708288</v>
      </c>
      <c r="X35" s="24"/>
      <c r="Y35" s="18">
        <v>16.023654681260982</v>
      </c>
      <c r="Z35" s="24"/>
      <c r="AA35" s="15">
        <f t="shared" si="1"/>
        <v>101.00853330538504</v>
      </c>
      <c r="AB35" s="24"/>
      <c r="AC35" s="13">
        <f t="shared" si="8"/>
        <v>0.34579337438507934</v>
      </c>
      <c r="AD35" s="24"/>
      <c r="AE35" s="13">
        <f t="shared" si="2"/>
        <v>34.928081573356764</v>
      </c>
      <c r="AF35" s="24"/>
      <c r="AG35" s="13">
        <f t="shared" si="3"/>
        <v>62.075320343120808</v>
      </c>
      <c r="AH35" s="24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</row>
    <row r="36" spans="1:161" ht="30" customHeight="1" x14ac:dyDescent="0.25">
      <c r="A36" s="4"/>
      <c r="B36" s="27" t="s">
        <v>30</v>
      </c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</row>
  </sheetData>
  <mergeCells count="26">
    <mergeCell ref="B36:AC36"/>
    <mergeCell ref="AD36:AH36"/>
    <mergeCell ref="O9:T9"/>
    <mergeCell ref="X11:X35"/>
    <mergeCell ref="U9:Z9"/>
    <mergeCell ref="AH11:AH35"/>
    <mergeCell ref="AF11:AF35"/>
    <mergeCell ref="AA9:AF9"/>
    <mergeCell ref="AG9:AH9"/>
    <mergeCell ref="F11:F35"/>
    <mergeCell ref="J11:J35"/>
    <mergeCell ref="B7:AH7"/>
    <mergeCell ref="AD11:AD35"/>
    <mergeCell ref="AB11:AB35"/>
    <mergeCell ref="D9:N9"/>
    <mergeCell ref="N11:N35"/>
    <mergeCell ref="P11:P35"/>
    <mergeCell ref="R11:R35"/>
    <mergeCell ref="V11:V35"/>
    <mergeCell ref="Z11:Z35"/>
    <mergeCell ref="T11:T35"/>
    <mergeCell ref="B2:AH2"/>
    <mergeCell ref="B3:AH3"/>
    <mergeCell ref="B4:AH4"/>
    <mergeCell ref="B5:AH5"/>
    <mergeCell ref="B6:AH6"/>
  </mergeCells>
  <phoneticPr fontId="1" type="noConversion"/>
  <pageMargins left="0.7" right="0.7" top="0.75" bottom="0.75" header="0.3" footer="0.3"/>
  <pageSetup paperSize="3" scale="35" orientation="landscape" horizontalDpi="1200" verticalDpi="1200" r:id="rId1"/>
  <headerFooter>
    <oddFooter xml:space="preserve">&amp;C_x000D_&amp;1#&amp;"Calibri"&amp;10&amp;K000000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ADM15: Program Management</TermName>
          <TermId xmlns="http://schemas.microsoft.com/office/infopath/2007/PartnerControls">f77708e7-d804-4dc8-a338-1158e6b3c273</TermId>
        </TermInfo>
      </Terms>
    </mca9ac2a47d44219b4ff213ace4480ec>
    <Image xmlns="64192cb3-a5ab-49a3-ac6a-26cc30377d2f" xsi:nil="true"/>
    <lcf76f155ced4ddcb4097134ff3c332f xmlns="64192cb3-a5ab-49a3-ac6a-26cc30377d2f">
      <Terms xmlns="http://schemas.microsoft.com/office/infopath/2007/PartnerControls"/>
    </lcf76f155ced4ddcb4097134ff3c332f>
    <Session_x0023_ xmlns="64192cb3-a5ab-49a3-ac6a-26cc30377d2f" xsi:nil="true"/>
    <_Flow_SignoffStatus xmlns="64192cb3-a5ab-49a3-ac6a-26cc30377d2f" xsi:nil="true"/>
    <TaxCatchAll xmlns="97e57212-3e02-407f-8b2d-05f7d7f19b15">
      <Value>18</Value>
    </TaxCatchAll>
    <Subgroup xmlns="64192cb3-a5ab-49a3-ac6a-26cc30377d2f" xsi:nil="true"/>
    <Thumbnail xmlns="64192cb3-a5ab-49a3-ac6a-26cc30377d2f" xsi:nil="true"/>
    <Comments xmlns="64192cb3-a5ab-49a3-ac6a-26cc30377d2f" xsi:nil="true"/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b06c99b3-cd83-43e5-b4c1-d62f316c1e37" ContentTypeId="0x0101" PreviousValue="tru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7AB14D-0862-40D7-93CE-29D9D3914C3E}">
  <ds:schemaRefs>
    <ds:schemaRef ds:uri="http://schemas.microsoft.com/office/2006/documentManagement/types"/>
    <ds:schemaRef ds:uri="1c10ec90-3ec7-4743-91af-7ae5f9839562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64192cb3-a5ab-49a3-ac6a-26cc30377d2f"/>
    <ds:schemaRef ds:uri="http://schemas.microsoft.com/office/infopath/2007/PartnerControls"/>
    <ds:schemaRef ds:uri="http://purl.org/dc/elements/1.1/"/>
    <ds:schemaRef ds:uri="http://schemas.microsoft.com/sharepoint/v4"/>
    <ds:schemaRef ds:uri="97e57212-3e02-407f-8b2d-05f7d7f19b1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68D48A-3302-47C7-AC71-D5EF2C56CF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0B80C4-2709-4EB2-912E-E0EFBA0EDFB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FC5880A0-72E0-4046-B81F-F4484C07C3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Core Capability 3</vt:lpstr>
      <vt:lpstr>'Core Capability 3'!Print_Titles</vt:lpstr>
    </vt:vector>
  </TitlesOfParts>
  <Manager/>
  <Company>Pacific Gas and Electric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Vickers, Alex</dc:creator>
  <cp:keywords/>
  <dc:description/>
  <cp:lastModifiedBy>Gomez-Guerrero, Iris</cp:lastModifiedBy>
  <cp:revision/>
  <cp:lastPrinted>2026-09-17T19:08:45Z</cp:lastPrinted>
  <dcterms:created xsi:type="dcterms:W3CDTF">2025-07-30T21:11:00Z</dcterms:created>
  <dcterms:modified xsi:type="dcterms:W3CDTF">2026-09-17T19:09:13Z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0x010100C560442C5452334B9E87366606956D10</vt:lpwstr>
  </property>
  <property fmtid="{D5CDD505-2E9C-101B-9397-08002B2CF9AE}" pid="3" name="MediaServiceImageTags">
    <vt:lpwstr/>
  </property>
  <property fmtid="{D5CDD505-2E9C-101B-9397-08002B2CF9AE}" pid="4" name="pgeRecordCategory">
    <vt:lpwstr>18;#ADM15: Program Management|f77708e7-d804-4dc8-a338-1158e6b3c273</vt:lpwstr>
  </property>
</Properties>
</file>