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ocSvcs-WIP-Docs\10-YearElectricalUndergroundingPlan(EUP)_wip\09-18-26_SB 884 10-Year Electrical Undergrounding Plan – 2nd Pre-Submission\Volume 2\White Workpapers\"/>
    </mc:Choice>
  </mc:AlternateContent>
  <xr:revisionPtr revIDLastSave="0" documentId="13_ncr:1_{8434F15A-AEA4-44FE-B859-0DFAB6C6C916}" xr6:coauthVersionLast="47" xr6:coauthVersionMax="47" xr10:uidLastSave="{00000000-0000-0000-0000-000000000000}"/>
  <bookViews>
    <workbookView xWindow="-110" yWindow="-110" windowWidth="19420" windowHeight="10300" xr2:uid="{8A7E0585-2E69-49B1-8C35-D8A0882C3146}"/>
  </bookViews>
  <sheets>
    <sheet name="Toy Problem" sheetId="6" r:id="rId1"/>
  </sheets>
  <externalReferences>
    <externalReference r:id="rId2"/>
  </externalReferences>
  <definedNames>
    <definedName name="alpha">[1]Uncertainty!$C$1</definedName>
    <definedName name="core">[1]Uncertainty!$E$33</definedName>
    <definedName name="n_yrs">[1]Uncertainty!$F$1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6" i="6" l="1"/>
  <c r="K36" i="6"/>
  <c r="G36" i="6"/>
  <c r="O30" i="6"/>
  <c r="K30" i="6"/>
  <c r="G30" i="6"/>
  <c r="O27" i="6"/>
  <c r="K27" i="6"/>
  <c r="G27" i="6"/>
  <c r="Q25" i="6"/>
  <c r="Q34" i="6" s="1"/>
  <c r="Q40" i="6" s="1"/>
  <c r="P25" i="6"/>
  <c r="P34" i="6" s="1"/>
  <c r="P40" i="6" s="1"/>
  <c r="O25" i="6"/>
  <c r="O34" i="6" s="1"/>
  <c r="O40" i="6" s="1"/>
  <c r="M25" i="6"/>
  <c r="M34" i="6" s="1"/>
  <c r="M40" i="6" s="1"/>
  <c r="L25" i="6"/>
  <c r="L34" i="6" s="1"/>
  <c r="L40" i="6" s="1"/>
  <c r="K25" i="6"/>
  <c r="K34" i="6" s="1"/>
  <c r="K40" i="6" s="1"/>
  <c r="I25" i="6"/>
  <c r="I34" i="6" s="1"/>
  <c r="I40" i="6" s="1"/>
  <c r="H25" i="6"/>
  <c r="H34" i="6" s="1"/>
  <c r="H40" i="6" s="1"/>
  <c r="G25" i="6"/>
  <c r="G34" i="6" s="1"/>
  <c r="G40" i="6" s="1"/>
  <c r="E25" i="6"/>
  <c r="E34" i="6" s="1"/>
  <c r="E40" i="6" s="1"/>
  <c r="D25" i="6"/>
  <c r="D34" i="6" s="1"/>
  <c r="D40" i="6" s="1"/>
  <c r="C25" i="6"/>
  <c r="C34" i="6" s="1"/>
  <c r="C40" i="6" s="1"/>
  <c r="J45" i="6" l="1"/>
  <c r="J51" i="6" s="1"/>
  <c r="K45" i="6"/>
  <c r="I45" i="6"/>
  <c r="I51" i="6" s="1"/>
  <c r="K46" i="6" l="1"/>
  <c r="K51" i="6"/>
  <c r="I46" i="6"/>
</calcChain>
</file>

<file path=xl/sharedStrings.xml><?xml version="1.0" encoding="utf-8"?>
<sst xmlns="http://schemas.openxmlformats.org/spreadsheetml/2006/main" count="29" uniqueCount="21">
  <si>
    <t>Wildfire Bow Tie Model Toy Problem</t>
  </si>
  <si>
    <t>HFTD/HFRA Frequency</t>
  </si>
  <si>
    <t>Non-HFTD/HFRA Frequency</t>
  </si>
  <si>
    <t>Prob (RFW | Ignition)</t>
  </si>
  <si>
    <t>RFW Frequency</t>
  </si>
  <si>
    <t>Non-RFW Frequency</t>
  </si>
  <si>
    <t>Pacific Gas and Electric Company</t>
  </si>
  <si>
    <t>Electrical Undergrounding Program</t>
  </si>
  <si>
    <t>Workpaper 027</t>
  </si>
  <si>
    <t>Destructive Fire Frequency</t>
  </si>
  <si>
    <t>Prob (&gt; 300 Acres | Ignition)</t>
  </si>
  <si>
    <t>Prob (Destructive | &gt; 300 Acres)</t>
  </si>
  <si>
    <t>RFW Destructive Risk</t>
  </si>
  <si>
    <t>Non-RFW Destructive Risk</t>
  </si>
  <si>
    <t>Destructive Fire CoRE</t>
  </si>
  <si>
    <t>[</t>
  </si>
  <si>
    <t>]</t>
  </si>
  <si>
    <t>Dist OH Wildfire Risk</t>
  </si>
  <si>
    <t>Dx OH Destructive Fire Risk</t>
  </si>
  <si>
    <t>Dx OH Non-destructive Fire Risk</t>
  </si>
  <si>
    <t>Wildfire Bow Tie Toy Problem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</si>
</sst>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0.0%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B050"/>
      <name val="Aptos Narrow"/>
      <family val="2"/>
      <scheme val="minor"/>
    </font>
    <font>
      <sz val="11"/>
      <color theme="5"/>
      <name val="Aptos Narrow"/>
      <family val="2"/>
      <scheme val="minor"/>
    </font>
    <font>
      <sz val="11"/>
      <color theme="3" tint="0.499984740745262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mediumDashed">
        <color theme="1" tint="0.499984740745262"/>
      </right>
      <top/>
      <bottom style="mediumDashed">
        <color theme="1" tint="0.499984740745262"/>
      </bottom>
      <diagonal/>
    </border>
    <border>
      <left/>
      <right style="mediumDashed">
        <color theme="1" tint="0.499984740745262"/>
      </right>
      <top/>
      <bottom/>
      <diagonal/>
    </border>
    <border>
      <left/>
      <right/>
      <top/>
      <bottom style="mediumDashed">
        <color theme="1" tint="0.499984740745262"/>
      </bottom>
      <diagonal/>
    </border>
    <border>
      <left style="mediumDashed">
        <color theme="1" tint="0.499984740745262"/>
      </left>
      <right/>
      <top/>
      <bottom style="mediumDashed">
        <color theme="1" tint="0.499984740745262"/>
      </bottom>
      <diagonal/>
    </border>
    <border>
      <left/>
      <right/>
      <top style="mediumDashed">
        <color theme="1" tint="0.499984740745262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16" fillId="0" borderId="0" xfId="0" applyFont="1"/>
    <xf numFmtId="166" fontId="18" fillId="0" borderId="13" xfId="43" applyNumberFormat="1" applyFont="1" applyBorder="1" applyAlignment="1">
      <alignment horizontal="center"/>
    </xf>
    <xf numFmtId="166" fontId="20" fillId="0" borderId="14" xfId="43" applyNumberFormat="1" applyFont="1" applyBorder="1" applyAlignment="1">
      <alignment horizontal="center"/>
    </xf>
    <xf numFmtId="166" fontId="19" fillId="0" borderId="15" xfId="43" applyNumberFormat="1" applyFont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21" fillId="0" borderId="0" xfId="0" applyFont="1"/>
    <xf numFmtId="2" fontId="20" fillId="0" borderId="22" xfId="43" applyNumberFormat="1" applyFont="1" applyFill="1" applyBorder="1" applyAlignment="1">
      <alignment horizontal="center"/>
    </xf>
    <xf numFmtId="1" fontId="20" fillId="0" borderId="22" xfId="42" applyNumberFormat="1" applyFont="1" applyBorder="1" applyAlignment="1">
      <alignment horizontal="center"/>
    </xf>
    <xf numFmtId="164" fontId="19" fillId="0" borderId="23" xfId="42" applyNumberFormat="1" applyFont="1" applyFill="1" applyBorder="1" applyAlignment="1">
      <alignment horizontal="center"/>
    </xf>
    <xf numFmtId="1" fontId="18" fillId="0" borderId="21" xfId="42" applyNumberFormat="1" applyFont="1" applyBorder="1" applyAlignment="1">
      <alignment horizontal="center"/>
    </xf>
    <xf numFmtId="2" fontId="18" fillId="0" borderId="21" xfId="43" applyNumberFormat="1" applyFont="1" applyFill="1" applyBorder="1" applyAlignment="1">
      <alignment horizontal="center"/>
    </xf>
    <xf numFmtId="164" fontId="20" fillId="0" borderId="22" xfId="42" applyNumberFormat="1" applyFont="1" applyFill="1" applyBorder="1" applyAlignment="1">
      <alignment horizontal="center"/>
    </xf>
    <xf numFmtId="2" fontId="19" fillId="0" borderId="23" xfId="43" applyNumberFormat="1" applyFont="1" applyFill="1" applyBorder="1" applyAlignment="1">
      <alignment horizontal="center"/>
    </xf>
    <xf numFmtId="1" fontId="19" fillId="0" borderId="23" xfId="42" applyNumberFormat="1" applyFont="1" applyBorder="1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"/>
    </xf>
    <xf numFmtId="165" fontId="0" fillId="0" borderId="0" xfId="0" applyNumberFormat="1"/>
    <xf numFmtId="9" fontId="0" fillId="0" borderId="0" xfId="43" applyFont="1"/>
    <xf numFmtId="166" fontId="0" fillId="0" borderId="0" xfId="43" applyNumberFormat="1" applyFont="1"/>
    <xf numFmtId="2" fontId="0" fillId="0" borderId="0" xfId="0" applyNumberFormat="1"/>
    <xf numFmtId="2" fontId="0" fillId="0" borderId="0" xfId="0" applyNumberFormat="1" applyAlignment="1">
      <alignment horizontal="center"/>
    </xf>
    <xf numFmtId="11" fontId="0" fillId="0" borderId="0" xfId="0" applyNumberFormat="1"/>
    <xf numFmtId="3" fontId="1" fillId="0" borderId="0" xfId="42" applyNumberFormat="1" applyFont="1" applyFill="1" applyAlignment="1">
      <alignment horizontal="center"/>
    </xf>
    <xf numFmtId="164" fontId="18" fillId="0" borderId="21" xfId="42" applyNumberFormat="1" applyFont="1" applyFill="1" applyBorder="1" applyAlignment="1">
      <alignment horizontal="center"/>
    </xf>
    <xf numFmtId="0" fontId="0" fillId="0" borderId="0" xfId="0" applyAlignment="1">
      <alignment horizontal="right"/>
    </xf>
    <xf numFmtId="1" fontId="18" fillId="0" borderId="26" xfId="42" applyNumberFormat="1" applyFont="1" applyBorder="1" applyAlignment="1">
      <alignment horizontal="center"/>
    </xf>
    <xf numFmtId="1" fontId="20" fillId="0" borderId="27" xfId="42" applyNumberFormat="1" applyFont="1" applyBorder="1" applyAlignment="1">
      <alignment horizontal="center"/>
    </xf>
    <xf numFmtId="1" fontId="19" fillId="0" borderId="17" xfId="42" applyNumberFormat="1" applyFont="1" applyBorder="1" applyAlignment="1">
      <alignment horizontal="center"/>
    </xf>
    <xf numFmtId="9" fontId="18" fillId="0" borderId="26" xfId="43" applyFont="1" applyBorder="1" applyAlignment="1">
      <alignment horizontal="center"/>
    </xf>
    <xf numFmtId="9" fontId="20" fillId="0" borderId="27" xfId="43" applyFont="1" applyBorder="1" applyAlignment="1">
      <alignment horizontal="center"/>
    </xf>
    <xf numFmtId="9" fontId="19" fillId="0" borderId="17" xfId="43" applyFont="1" applyBorder="1" applyAlignment="1">
      <alignment horizontal="center"/>
    </xf>
    <xf numFmtId="164" fontId="18" fillId="0" borderId="26" xfId="42" applyNumberFormat="1" applyFont="1" applyBorder="1" applyAlignment="1">
      <alignment horizontal="center"/>
    </xf>
    <xf numFmtId="164" fontId="20" fillId="0" borderId="27" xfId="42" applyNumberFormat="1" applyFont="1" applyBorder="1" applyAlignment="1">
      <alignment horizontal="center"/>
    </xf>
    <xf numFmtId="164" fontId="19" fillId="0" borderId="17" xfId="42" applyNumberFormat="1" applyFont="1" applyBorder="1" applyAlignment="1">
      <alignment horizontal="center"/>
    </xf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18" fillId="0" borderId="0" xfId="0" applyFont="1" applyAlignment="1">
      <alignment horizontal="left"/>
    </xf>
    <xf numFmtId="0" fontId="19" fillId="0" borderId="0" xfId="0" applyFont="1" applyAlignment="1">
      <alignment horizontal="right"/>
    </xf>
    <xf numFmtId="0" fontId="0" fillId="0" borderId="32" xfId="0" applyBorder="1"/>
    <xf numFmtId="166" fontId="18" fillId="0" borderId="26" xfId="43" applyNumberFormat="1" applyFont="1" applyBorder="1" applyAlignment="1">
      <alignment horizontal="center"/>
    </xf>
    <xf numFmtId="166" fontId="20" fillId="0" borderId="27" xfId="43" applyNumberFormat="1" applyFont="1" applyBorder="1" applyAlignment="1">
      <alignment horizontal="center"/>
    </xf>
    <xf numFmtId="166" fontId="19" fillId="0" borderId="17" xfId="43" applyNumberFormat="1" applyFont="1" applyBorder="1" applyAlignment="1">
      <alignment horizontal="center"/>
    </xf>
    <xf numFmtId="10" fontId="18" fillId="0" borderId="26" xfId="43" applyNumberFormat="1" applyFont="1" applyBorder="1" applyAlignment="1">
      <alignment horizontal="center"/>
    </xf>
    <xf numFmtId="10" fontId="20" fillId="0" borderId="27" xfId="43" applyNumberFormat="1" applyFont="1" applyBorder="1" applyAlignment="1">
      <alignment horizontal="center"/>
    </xf>
    <xf numFmtId="10" fontId="19" fillId="0" borderId="17" xfId="43" applyNumberFormat="1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6" xfId="0" applyBorder="1" applyAlignment="1">
      <alignment horizontal="center"/>
    </xf>
    <xf numFmtId="0" fontId="22" fillId="33" borderId="0" xfId="0" applyFont="1" applyFill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3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FFEB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3460</xdr:colOff>
      <xdr:row>5</xdr:row>
      <xdr:rowOff>66554</xdr:rowOff>
    </xdr:from>
    <xdr:to>
      <xdr:col>23</xdr:col>
      <xdr:colOff>66674</xdr:colOff>
      <xdr:row>15</xdr:row>
      <xdr:rowOff>9525</xdr:rowOff>
    </xdr:to>
    <xdr:sp macro="" textlink="">
      <xdr:nvSpPr>
        <xdr:cNvPr id="14" name="TextBox 49">
          <a:extLst>
            <a:ext uri="{FF2B5EF4-FFF2-40B4-BE49-F238E27FC236}">
              <a16:creationId xmlns:a16="http://schemas.microsoft.com/office/drawing/2014/main" id="{2D4A39D4-98E5-40F5-8434-4822BE5084A0}"/>
            </a:ext>
          </a:extLst>
        </xdr:cNvPr>
        <xdr:cNvSpPr txBox="1"/>
      </xdr:nvSpPr>
      <xdr:spPr>
        <a:xfrm>
          <a:off x="613060" y="1409579"/>
          <a:ext cx="13617289" cy="184797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Description:</a:t>
          </a:r>
          <a:r>
            <a:rPr lang="en-US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This analysis presents the toy problem of wildfire risk bow tie,</a:t>
          </a:r>
          <a:r>
            <a:rPr lang="en-US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focusing on </a:t>
          </a:r>
          <a:r>
            <a:rPr lang="en-US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distribution overhead destructive fire risk</a:t>
          </a:r>
          <a:r>
            <a:rPr lang="en-US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US" sz="1100" b="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- </a:t>
          </a:r>
          <a:r>
            <a:rPr lang="en-US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</a:t>
          </a:r>
          <a:r>
            <a:rPr lang="en-US" sz="1100" b="0" i="1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l</a:t>
          </a:r>
          <a:r>
            <a:rPr lang="en-US" sz="1100" b="0" i="1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ow</a:t>
          </a:r>
          <a:r>
            <a:rPr lang="en-US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en-US" sz="1100" b="0" i="1" baseline="0">
              <a:solidFill>
                <a:schemeClr val="tx2">
                  <a:lumMod val="50000"/>
                  <a:lumOff val="50000"/>
                </a:schemeClr>
              </a:solidFill>
              <a:effectLst/>
              <a:latin typeface="+mn-lt"/>
              <a:ea typeface="+mn-ea"/>
              <a:cs typeface="+mn-cs"/>
            </a:rPr>
            <a:t>medium</a:t>
          </a:r>
          <a:r>
            <a:rPr lang="en-US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and </a:t>
          </a:r>
          <a:r>
            <a:rPr lang="en-US" sz="1100" b="0" i="1" baseline="0">
              <a:solidFill>
                <a:schemeClr val="accent2"/>
              </a:solidFill>
              <a:effectLst/>
              <a:latin typeface="+mn-lt"/>
              <a:ea typeface="+mn-ea"/>
              <a:cs typeface="+mn-cs"/>
            </a:rPr>
            <a:t>high</a:t>
          </a:r>
          <a:r>
            <a:rPr lang="en-US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cases are based on the </a:t>
          </a:r>
          <a:r>
            <a:rPr lang="en-US" sz="1100" i="1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lower bound,</a:t>
          </a:r>
          <a:r>
            <a:rPr lang="en-US" sz="1100" i="1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US" sz="1100" i="1">
              <a:solidFill>
                <a:schemeClr val="tx2">
                  <a:lumMod val="50000"/>
                  <a:lumOff val="50000"/>
                </a:schemeClr>
              </a:solidFill>
              <a:effectLst/>
              <a:latin typeface="+mn-lt"/>
              <a:ea typeface="+mn-ea"/>
              <a:cs typeface="+mn-cs"/>
            </a:rPr>
            <a:t>point estimate</a:t>
          </a: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and </a:t>
          </a:r>
          <a:r>
            <a:rPr lang="en-US" sz="1100" i="1">
              <a:solidFill>
                <a:schemeClr val="accent2"/>
              </a:solidFill>
              <a:effectLst/>
              <a:latin typeface="+mn-lt"/>
              <a:ea typeface="+mn-ea"/>
              <a:cs typeface="+mn-cs"/>
            </a:rPr>
            <a:t>upper bound </a:t>
          </a:r>
          <a:r>
            <a:rPr lang="en-US" sz="110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of the </a:t>
          </a:r>
          <a:r>
            <a:rPr lang="en-US" sz="1100" b="1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50%</a:t>
          </a:r>
          <a:r>
            <a:rPr lang="en-US" sz="110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confidence</a:t>
          </a:r>
          <a:r>
            <a:rPr lang="en-US" sz="110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interval (</a:t>
          </a:r>
          <a:r>
            <a:rPr lang="en-US" sz="110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CI), </a:t>
          </a: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respectively, </a:t>
          </a:r>
          <a:r>
            <a:rPr lang="en-US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each key input: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1) Ignition Frequency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— </a:t>
          </a:r>
          <a:r>
            <a:rPr lang="en-US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stratified</a:t>
          </a:r>
          <a:r>
            <a:rPr lang="en-US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by HFTD/HFRA designation</a:t>
          </a:r>
          <a:endParaRPr lang="en-US" sz="1100" b="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2) Probability of Red Flag Warning (RFW) given an ignition, Prob(RFW|Ignition),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— </a:t>
          </a:r>
          <a:r>
            <a:rPr lang="en-US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stratified by HFTD/HFRA designation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3) Probability of an ignition burning greater than 300 acres, Prob(&gt;300 acres|Ignition),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— </a:t>
          </a:r>
          <a:r>
            <a:rPr lang="en-US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stratified by HFTD/HFRA and RFW designations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4) Probability of a greater-than-300-acres fire becoming destructive, Prob(Destructive|&gt;300 acres),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— </a:t>
          </a:r>
          <a:r>
            <a:rPr lang="en-US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stratified by HFTD/HFRA and RFW designations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5) Shape and scale parameters of truncated Pareto II distribution for financial consequence.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</a:t>
          </a: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resulting  destructive fire risk estimates range from approximately </a:t>
          </a:r>
          <a:r>
            <a:rPr lang="en-US" sz="1100" i="1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0.5</a:t>
          </a: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x to </a:t>
          </a:r>
          <a:r>
            <a:rPr lang="en-US" sz="1100" i="1">
              <a:solidFill>
                <a:schemeClr val="accent2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x the </a:t>
          </a:r>
          <a:r>
            <a:rPr lang="en-US" sz="1100" i="1">
              <a:solidFill>
                <a:schemeClr val="tx2">
                  <a:lumMod val="50000"/>
                  <a:lumOff val="50000"/>
                </a:schemeClr>
              </a:solidFill>
              <a:effectLst/>
              <a:latin typeface="+mn-lt"/>
              <a:ea typeface="+mn-ea"/>
              <a:cs typeface="+mn-cs"/>
            </a:rPr>
            <a:t>medium</a:t>
          </a: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-case estimate.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The point estimate of non-destructive fire risk is subsequently</a:t>
          </a:r>
          <a:r>
            <a:rPr lang="en-US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added </a:t>
          </a:r>
          <a:r>
            <a:rPr lang="en-US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 derive the final risk range. Because </a:t>
          </a:r>
          <a:r>
            <a:rPr lang="en-US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non-destructive fires contribute only ~1% of total risk,</a:t>
          </a:r>
          <a:r>
            <a:rPr lang="en-US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incorporating uncertainty for this component </a:t>
          </a:r>
          <a:r>
            <a:rPr lang="en-US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would have negligible impact on the overall  range.</a:t>
          </a:r>
          <a:endParaRPr lang="en-US" b="0" i="1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i="1"/>
        </a:p>
      </xdr:txBody>
    </xdr:sp>
    <xdr:clientData/>
  </xdr:twoCellAnchor>
  <xdr:twoCellAnchor>
    <xdr:from>
      <xdr:col>9</xdr:col>
      <xdr:colOff>292100</xdr:colOff>
      <xdr:row>41</xdr:row>
      <xdr:rowOff>21771</xdr:rowOff>
    </xdr:from>
    <xdr:to>
      <xdr:col>9</xdr:col>
      <xdr:colOff>292100</xdr:colOff>
      <xdr:row>42</xdr:row>
      <xdr:rowOff>146956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EADFF18D-C3ED-49EC-AA0E-90950F72477E}"/>
            </a:ext>
          </a:extLst>
        </xdr:cNvPr>
        <xdr:cNvCxnSpPr/>
      </xdr:nvCxnSpPr>
      <xdr:spPr>
        <a:xfrm>
          <a:off x="6369050" y="8394246"/>
          <a:ext cx="0" cy="315685"/>
        </a:xfrm>
        <a:prstGeom prst="line">
          <a:avLst/>
        </a:prstGeom>
        <a:ln w="9525"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330200</xdr:colOff>
      <xdr:row>20</xdr:row>
      <xdr:rowOff>187325</xdr:rowOff>
    </xdr:from>
    <xdr:to>
      <xdr:col>5</xdr:col>
      <xdr:colOff>330200</xdr:colOff>
      <xdr:row>21</xdr:row>
      <xdr:rowOff>181880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9F0525F4-11CE-48DF-A7BC-534C834E3E18}"/>
            </a:ext>
          </a:extLst>
        </xdr:cNvPr>
        <xdr:cNvCxnSpPr/>
      </xdr:nvCxnSpPr>
      <xdr:spPr>
        <a:xfrm>
          <a:off x="3930650" y="4406900"/>
          <a:ext cx="0" cy="185055"/>
        </a:xfrm>
        <a:prstGeom prst="line">
          <a:avLst/>
        </a:prstGeom>
        <a:ln w="12700"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46110</xdr:colOff>
      <xdr:row>18</xdr:row>
      <xdr:rowOff>94646</xdr:rowOff>
    </xdr:from>
    <xdr:to>
      <xdr:col>23</xdr:col>
      <xdr:colOff>151097</xdr:colOff>
      <xdr:row>25</xdr:row>
      <xdr:rowOff>169333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A1E19B45-1C31-453F-BD8B-FF32272E6CE6}"/>
            </a:ext>
          </a:extLst>
        </xdr:cNvPr>
        <xdr:cNvSpPr txBox="1"/>
      </xdr:nvSpPr>
      <xdr:spPr>
        <a:xfrm>
          <a:off x="11857110" y="3925813"/>
          <a:ext cx="2560320" cy="1461103"/>
        </a:xfrm>
        <a:prstGeom prst="rect">
          <a:avLst/>
        </a:prstGeom>
        <a:solidFill>
          <a:srgbClr val="FFFFEB"/>
        </a:solidFill>
        <a:ln w="9525" cmpd="sng">
          <a:solidFill>
            <a:schemeClr val="tx1">
              <a:lumMod val="50000"/>
              <a:lumOff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1100"/>
            <a:t>For </a:t>
          </a:r>
          <a:r>
            <a:rPr lang="en-US" sz="1100" b="1"/>
            <a:t>Frequency,</a:t>
          </a:r>
          <a:r>
            <a:rPr lang="en-US" sz="1100" b="1" baseline="0"/>
            <a:t> Prob (RFW|Ignition), Prob(&gt;300 acres|Ignition)</a:t>
          </a:r>
          <a:r>
            <a:rPr lang="en-US" sz="1100" b="0" baseline="0"/>
            <a:t>, and </a:t>
          </a:r>
          <a:r>
            <a:rPr lang="en-US" sz="1100" b="1" baseline="0"/>
            <a:t>Prob(Destructive|&gt;300 acres)</a:t>
          </a:r>
          <a:r>
            <a:rPr lang="en-US" sz="1100"/>
            <a:t>, values in</a:t>
          </a:r>
          <a:r>
            <a:rPr lang="en-US" sz="1100" baseline="0"/>
            <a:t> </a:t>
          </a:r>
          <a:r>
            <a:rPr lang="en-US" sz="1100" b="0" baseline="0">
              <a:solidFill>
                <a:srgbClr val="00B050"/>
              </a:solidFill>
            </a:rPr>
            <a:t>l</a:t>
          </a:r>
          <a:r>
            <a:rPr lang="en-US" sz="1100" b="0">
              <a:solidFill>
                <a:srgbClr val="00B050"/>
              </a:solidFill>
            </a:rPr>
            <a:t>ow</a:t>
          </a:r>
          <a:r>
            <a:rPr lang="en-US" sz="1100" b="0" baseline="0"/>
            <a:t>, </a:t>
          </a:r>
          <a:r>
            <a:rPr lang="en-US" sz="1100" b="0" baseline="0">
              <a:solidFill>
                <a:schemeClr val="tx2">
                  <a:lumMod val="50000"/>
                  <a:lumOff val="50000"/>
                </a:schemeClr>
              </a:solidFill>
            </a:rPr>
            <a:t>medium</a:t>
          </a:r>
          <a:r>
            <a:rPr lang="en-US" sz="1100" b="0" baseline="0"/>
            <a:t>, and </a:t>
          </a:r>
          <a:r>
            <a:rPr lang="en-US" sz="1100" b="0" baseline="0">
              <a:solidFill>
                <a:schemeClr val="accent2"/>
              </a:solidFill>
            </a:rPr>
            <a:t>high</a:t>
          </a:r>
          <a:r>
            <a:rPr lang="en-US" sz="1100" b="0" baseline="0"/>
            <a:t> cases are set to </a:t>
          </a:r>
          <a:r>
            <a:rPr lang="en-US" sz="1100" b="0" baseline="0">
              <a:solidFill>
                <a:srgbClr val="00B050"/>
              </a:solidFill>
            </a:rPr>
            <a:t>lower bound,</a:t>
          </a:r>
          <a:r>
            <a:rPr lang="en-US" sz="1100" b="0" baseline="0"/>
            <a:t> </a:t>
          </a:r>
          <a:r>
            <a:rPr lang="en-US" sz="1100" b="0" baseline="0">
              <a:solidFill>
                <a:schemeClr val="tx2">
                  <a:lumMod val="50000"/>
                  <a:lumOff val="50000"/>
                </a:schemeClr>
              </a:solidFill>
            </a:rPr>
            <a:t>point estimate</a:t>
          </a:r>
          <a:r>
            <a:rPr lang="en-US" sz="1100" b="0" baseline="0">
              <a:solidFill>
                <a:schemeClr val="accent4"/>
              </a:solidFill>
            </a:rPr>
            <a:t> </a:t>
          </a:r>
          <a:r>
            <a:rPr lang="en-US" sz="1100" b="0" baseline="0"/>
            <a:t>and </a:t>
          </a:r>
          <a:r>
            <a:rPr lang="en-US" sz="1100" b="0" baseline="0">
              <a:solidFill>
                <a:schemeClr val="accent2"/>
              </a:solidFill>
            </a:rPr>
            <a:t>upper bound </a:t>
          </a:r>
          <a:r>
            <a:rPr lang="en-US" sz="1100" b="0" baseline="0">
              <a:solidFill>
                <a:sysClr val="windowText" lastClr="000000"/>
              </a:solidFill>
            </a:rPr>
            <a:t>of 50% CI</a:t>
          </a:r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</a:t>
          </a:r>
          <a:endParaRPr lang="en-US" sz="1100"/>
        </a:p>
      </xdr:txBody>
    </xdr:sp>
    <xdr:clientData/>
  </xdr:twoCellAnchor>
  <xdr:twoCellAnchor>
    <xdr:from>
      <xdr:col>1</xdr:col>
      <xdr:colOff>258233</xdr:colOff>
      <xdr:row>20</xdr:row>
      <xdr:rowOff>8165</xdr:rowOff>
    </xdr:from>
    <xdr:to>
      <xdr:col>1</xdr:col>
      <xdr:colOff>446555</xdr:colOff>
      <xdr:row>21</xdr:row>
      <xdr:rowOff>243</xdr:rowOff>
    </xdr:to>
    <xdr:sp macro="" textlink="">
      <xdr:nvSpPr>
        <xdr:cNvPr id="17" name="Multiplication Sign 16">
          <a:extLst>
            <a:ext uri="{FF2B5EF4-FFF2-40B4-BE49-F238E27FC236}">
              <a16:creationId xmlns:a16="http://schemas.microsoft.com/office/drawing/2014/main" id="{5B3FD716-2D85-41FB-8685-7A75E7602F57}"/>
            </a:ext>
          </a:extLst>
        </xdr:cNvPr>
        <xdr:cNvSpPr>
          <a:spLocks/>
        </xdr:cNvSpPr>
      </xdr:nvSpPr>
      <xdr:spPr>
        <a:xfrm>
          <a:off x="914400" y="4008665"/>
          <a:ext cx="188322" cy="171995"/>
        </a:xfrm>
        <a:prstGeom prst="mathMultiply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258233</xdr:colOff>
      <xdr:row>23</xdr:row>
      <xdr:rowOff>160564</xdr:rowOff>
    </xdr:from>
    <xdr:to>
      <xdr:col>1</xdr:col>
      <xdr:colOff>438391</xdr:colOff>
      <xdr:row>24</xdr:row>
      <xdr:rowOff>163830</xdr:rowOff>
    </xdr:to>
    <xdr:sp macro="" textlink="">
      <xdr:nvSpPr>
        <xdr:cNvPr id="18" name="Equals 17">
          <a:extLst>
            <a:ext uri="{FF2B5EF4-FFF2-40B4-BE49-F238E27FC236}">
              <a16:creationId xmlns:a16="http://schemas.microsoft.com/office/drawing/2014/main" id="{1C6137DF-4AA6-4CAF-A9CB-4BEF7094B979}"/>
            </a:ext>
          </a:extLst>
        </xdr:cNvPr>
        <xdr:cNvSpPr/>
      </xdr:nvSpPr>
      <xdr:spPr>
        <a:xfrm>
          <a:off x="914400" y="4711397"/>
          <a:ext cx="180158" cy="204350"/>
        </a:xfrm>
        <a:prstGeom prst="mathEqual">
          <a:avLst/>
        </a:prstGeom>
        <a:solidFill>
          <a:schemeClr val="accent5">
            <a:lumMod val="20000"/>
            <a:lumOff val="80000"/>
          </a:schemeClr>
        </a:solidFill>
        <a:ln w="15875"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258233</xdr:colOff>
      <xdr:row>27</xdr:row>
      <xdr:rowOff>8164</xdr:rowOff>
    </xdr:from>
    <xdr:to>
      <xdr:col>1</xdr:col>
      <xdr:colOff>446556</xdr:colOff>
      <xdr:row>28</xdr:row>
      <xdr:rowOff>11430</xdr:rowOff>
    </xdr:to>
    <xdr:sp macro="" textlink="">
      <xdr:nvSpPr>
        <xdr:cNvPr id="40" name="Multiplication Sign 39">
          <a:extLst>
            <a:ext uri="{FF2B5EF4-FFF2-40B4-BE49-F238E27FC236}">
              <a16:creationId xmlns:a16="http://schemas.microsoft.com/office/drawing/2014/main" id="{75D27B96-5800-4DAE-81E3-BEFAD28F13C3}"/>
            </a:ext>
          </a:extLst>
        </xdr:cNvPr>
        <xdr:cNvSpPr>
          <a:spLocks/>
        </xdr:cNvSpPr>
      </xdr:nvSpPr>
      <xdr:spPr>
        <a:xfrm>
          <a:off x="914400" y="5331581"/>
          <a:ext cx="188323" cy="183182"/>
        </a:xfrm>
        <a:prstGeom prst="mathMultiply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323850</xdr:colOff>
      <xdr:row>20</xdr:row>
      <xdr:rowOff>187325</xdr:rowOff>
    </xdr:from>
    <xdr:to>
      <xdr:col>13</xdr:col>
      <xdr:colOff>323850</xdr:colOff>
      <xdr:row>21</xdr:row>
      <xdr:rowOff>181880</xdr:rowOff>
    </xdr:to>
    <xdr:cxnSp macro="">
      <xdr:nvCxnSpPr>
        <xdr:cNvPr id="49" name="Straight Connector 48">
          <a:extLst>
            <a:ext uri="{FF2B5EF4-FFF2-40B4-BE49-F238E27FC236}">
              <a16:creationId xmlns:a16="http://schemas.microsoft.com/office/drawing/2014/main" id="{76B6249C-1C05-41C4-BDA6-29FE992DB73A}"/>
            </a:ext>
          </a:extLst>
        </xdr:cNvPr>
        <xdr:cNvCxnSpPr/>
      </xdr:nvCxnSpPr>
      <xdr:spPr>
        <a:xfrm>
          <a:off x="8877300" y="4406900"/>
          <a:ext cx="0" cy="185055"/>
        </a:xfrm>
        <a:prstGeom prst="line">
          <a:avLst/>
        </a:prstGeom>
        <a:ln w="12700"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258233</xdr:colOff>
      <xdr:row>32</xdr:row>
      <xdr:rowOff>133350</xdr:rowOff>
    </xdr:from>
    <xdr:to>
      <xdr:col>1</xdr:col>
      <xdr:colOff>437032</xdr:colOff>
      <xdr:row>33</xdr:row>
      <xdr:rowOff>143420</xdr:rowOff>
    </xdr:to>
    <xdr:sp macro="" textlink="">
      <xdr:nvSpPr>
        <xdr:cNvPr id="51" name="Equals 50">
          <a:extLst>
            <a:ext uri="{FF2B5EF4-FFF2-40B4-BE49-F238E27FC236}">
              <a16:creationId xmlns:a16="http://schemas.microsoft.com/office/drawing/2014/main" id="{7312EFEE-E96F-40C1-835C-49E413D276AB}"/>
            </a:ext>
          </a:extLst>
        </xdr:cNvPr>
        <xdr:cNvSpPr/>
      </xdr:nvSpPr>
      <xdr:spPr>
        <a:xfrm>
          <a:off x="914400" y="6377517"/>
          <a:ext cx="178799" cy="200570"/>
        </a:xfrm>
        <a:prstGeom prst="mathEqual">
          <a:avLst/>
        </a:prstGeom>
        <a:solidFill>
          <a:schemeClr val="accent5">
            <a:lumMod val="20000"/>
            <a:lumOff val="80000"/>
          </a:schemeClr>
        </a:solidFill>
        <a:ln w="15875"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258233</xdr:colOff>
      <xdr:row>39</xdr:row>
      <xdr:rowOff>12246</xdr:rowOff>
    </xdr:from>
    <xdr:to>
      <xdr:col>1</xdr:col>
      <xdr:colOff>437031</xdr:colOff>
      <xdr:row>40</xdr:row>
      <xdr:rowOff>16873</xdr:rowOff>
    </xdr:to>
    <xdr:sp macro="" textlink="">
      <xdr:nvSpPr>
        <xdr:cNvPr id="52" name="Equals 51">
          <a:extLst>
            <a:ext uri="{FF2B5EF4-FFF2-40B4-BE49-F238E27FC236}">
              <a16:creationId xmlns:a16="http://schemas.microsoft.com/office/drawing/2014/main" id="{01340F25-5ADD-4C1C-A138-2D0E85B57335}"/>
            </a:ext>
          </a:extLst>
        </xdr:cNvPr>
        <xdr:cNvSpPr/>
      </xdr:nvSpPr>
      <xdr:spPr>
        <a:xfrm>
          <a:off x="914400" y="7579329"/>
          <a:ext cx="178798" cy="195127"/>
        </a:xfrm>
        <a:prstGeom prst="mathEqual">
          <a:avLst/>
        </a:prstGeom>
        <a:solidFill>
          <a:schemeClr val="accent5">
            <a:lumMod val="20000"/>
            <a:lumOff val="80000"/>
          </a:schemeClr>
        </a:solidFill>
        <a:ln w="15875"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258233</xdr:colOff>
      <xdr:row>30</xdr:row>
      <xdr:rowOff>12246</xdr:rowOff>
    </xdr:from>
    <xdr:to>
      <xdr:col>1</xdr:col>
      <xdr:colOff>446556</xdr:colOff>
      <xdr:row>31</xdr:row>
      <xdr:rowOff>11430</xdr:rowOff>
    </xdr:to>
    <xdr:sp macro="" textlink="">
      <xdr:nvSpPr>
        <xdr:cNvPr id="53" name="Multiplication Sign 52">
          <a:extLst>
            <a:ext uri="{FF2B5EF4-FFF2-40B4-BE49-F238E27FC236}">
              <a16:creationId xmlns:a16="http://schemas.microsoft.com/office/drawing/2014/main" id="{1DC1C6B9-7C02-463D-851A-7C2E6E367BA9}"/>
            </a:ext>
          </a:extLst>
        </xdr:cNvPr>
        <xdr:cNvSpPr>
          <a:spLocks/>
        </xdr:cNvSpPr>
      </xdr:nvSpPr>
      <xdr:spPr>
        <a:xfrm>
          <a:off x="914400" y="5885996"/>
          <a:ext cx="188323" cy="179101"/>
        </a:xfrm>
        <a:prstGeom prst="mathMultiply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258233</xdr:colOff>
      <xdr:row>36</xdr:row>
      <xdr:rowOff>0</xdr:rowOff>
    </xdr:from>
    <xdr:to>
      <xdr:col>1</xdr:col>
      <xdr:colOff>446556</xdr:colOff>
      <xdr:row>37</xdr:row>
      <xdr:rowOff>545</xdr:rowOff>
    </xdr:to>
    <xdr:sp macro="" textlink="">
      <xdr:nvSpPr>
        <xdr:cNvPr id="54" name="Multiplication Sign 53">
          <a:extLst>
            <a:ext uri="{FF2B5EF4-FFF2-40B4-BE49-F238E27FC236}">
              <a16:creationId xmlns:a16="http://schemas.microsoft.com/office/drawing/2014/main" id="{CE6094DF-1A1A-4585-BDFF-24AF941C4120}"/>
            </a:ext>
          </a:extLst>
        </xdr:cNvPr>
        <xdr:cNvSpPr>
          <a:spLocks/>
        </xdr:cNvSpPr>
      </xdr:nvSpPr>
      <xdr:spPr>
        <a:xfrm>
          <a:off x="914400" y="7006167"/>
          <a:ext cx="188323" cy="180461"/>
        </a:xfrm>
        <a:prstGeom prst="mathMultiply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54769</xdr:colOff>
      <xdr:row>29</xdr:row>
      <xdr:rowOff>186647</xdr:rowOff>
    </xdr:from>
    <xdr:to>
      <xdr:col>23</xdr:col>
      <xdr:colOff>159756</xdr:colOff>
      <xdr:row>42</xdr:row>
      <xdr:rowOff>162709</xdr:rowOff>
    </xdr:to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21C3D5DC-6AF3-4DA7-B0CE-E5ACE36A99BA}"/>
            </a:ext>
          </a:extLst>
        </xdr:cNvPr>
        <xdr:cNvSpPr txBox="1"/>
      </xdr:nvSpPr>
      <xdr:spPr>
        <a:xfrm>
          <a:off x="11839792" y="6170079"/>
          <a:ext cx="2529532" cy="2539153"/>
        </a:xfrm>
        <a:prstGeom prst="rect">
          <a:avLst/>
        </a:prstGeom>
        <a:solidFill>
          <a:srgbClr val="FFFFEB"/>
        </a:solidFill>
        <a:ln w="9525" cmpd="sng">
          <a:solidFill>
            <a:schemeClr val="tx1">
              <a:lumMod val="50000"/>
              <a:lumOff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</a:t>
          </a:r>
          <a:r>
            <a:rPr lang="en-US" sz="110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low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en-US" sz="1100" baseline="0">
              <a:solidFill>
                <a:schemeClr val="tx2">
                  <a:lumMod val="50000"/>
                  <a:lumOff val="50000"/>
                </a:schemeClr>
              </a:solidFill>
              <a:effectLst/>
              <a:latin typeface="+mn-lt"/>
              <a:ea typeface="+mn-ea"/>
              <a:cs typeface="+mn-cs"/>
            </a:rPr>
            <a:t>medium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and</a:t>
          </a:r>
          <a:r>
            <a:rPr lang="en-US" sz="1100" baseline="0">
              <a:solidFill>
                <a:schemeClr val="accent2"/>
              </a:solidFill>
              <a:effectLst/>
              <a:latin typeface="+mn-lt"/>
              <a:ea typeface="+mn-ea"/>
              <a:cs typeface="+mn-cs"/>
            </a:rPr>
            <a:t> high 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CoRE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values are derived as follows: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Calculate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destructive fire 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financial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CoRE using the </a:t>
          </a:r>
          <a:r>
            <a:rPr lang="en-US" sz="1100" b="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lower bound</a:t>
          </a: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en-US" sz="1100" b="0" baseline="0">
              <a:solidFill>
                <a:schemeClr val="tx2">
                  <a:lumMod val="50000"/>
                  <a:lumOff val="50000"/>
                </a:schemeClr>
              </a:solidFill>
              <a:effectLst/>
              <a:latin typeface="+mn-lt"/>
              <a:ea typeface="+mn-ea"/>
              <a:cs typeface="+mn-cs"/>
            </a:rPr>
            <a:t>point estimate </a:t>
          </a: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</a:t>
          </a:r>
          <a:r>
            <a:rPr lang="en-US" sz="1100" b="0" baseline="0">
              <a:solidFill>
                <a:schemeClr val="accent2"/>
              </a:solidFill>
              <a:effectLst/>
              <a:latin typeface="+mn-lt"/>
              <a:ea typeface="+mn-ea"/>
              <a:cs typeface="+mn-cs"/>
            </a:rPr>
            <a:t>upper bound </a:t>
          </a:r>
          <a:r>
            <a:rPr lang="en-US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of the 50% CI for the truncated Pareto II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shape and scale parameters.</a:t>
          </a:r>
          <a:endParaRPr lang="en-US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 Add the </a:t>
          </a:r>
          <a:r>
            <a:rPr lang="en-US" sz="1100" baseline="0">
              <a:solidFill>
                <a:schemeClr val="tx2">
                  <a:lumMod val="50000"/>
                  <a:lumOff val="50000"/>
                </a:schemeClr>
              </a:solidFill>
              <a:effectLst/>
              <a:latin typeface="+mn-lt"/>
              <a:ea typeface="+mn-ea"/>
              <a:cs typeface="+mn-cs"/>
            </a:rPr>
            <a:t>point estimate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of 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non-financial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CoRE to each case. Given that non-financial CoRE represents only 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~14%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of total CoRE, propagating additional uncertainty through this component would add complexity with minimal impact on the final risk range.</a:t>
          </a:r>
          <a:endParaRPr lang="en-US" sz="1100"/>
        </a:p>
      </xdr:txBody>
    </xdr:sp>
    <xdr:clientData/>
  </xdr:twoCellAnchor>
  <xdr:twoCellAnchor>
    <xdr:from>
      <xdr:col>1</xdr:col>
      <xdr:colOff>285750</xdr:colOff>
      <xdr:row>49</xdr:row>
      <xdr:rowOff>179917</xdr:rowOff>
    </xdr:from>
    <xdr:to>
      <xdr:col>1</xdr:col>
      <xdr:colOff>464548</xdr:colOff>
      <xdr:row>50</xdr:row>
      <xdr:rowOff>184544</xdr:rowOff>
    </xdr:to>
    <xdr:sp macro="" textlink="">
      <xdr:nvSpPr>
        <xdr:cNvPr id="4" name="Equals 3">
          <a:extLst>
            <a:ext uri="{FF2B5EF4-FFF2-40B4-BE49-F238E27FC236}">
              <a16:creationId xmlns:a16="http://schemas.microsoft.com/office/drawing/2014/main" id="{8325CF4B-E5C9-4F2F-BAB9-6DC94EF0BA29}"/>
            </a:ext>
          </a:extLst>
        </xdr:cNvPr>
        <xdr:cNvSpPr/>
      </xdr:nvSpPr>
      <xdr:spPr>
        <a:xfrm>
          <a:off x="899583" y="10339917"/>
          <a:ext cx="178798" cy="205710"/>
        </a:xfrm>
        <a:prstGeom prst="mathEqual">
          <a:avLst/>
        </a:prstGeom>
        <a:solidFill>
          <a:schemeClr val="accent5">
            <a:lumMod val="20000"/>
            <a:lumOff val="80000"/>
          </a:schemeClr>
        </a:solidFill>
        <a:ln w="15875"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275167</xdr:colOff>
      <xdr:row>46</xdr:row>
      <xdr:rowOff>148167</xdr:rowOff>
    </xdr:from>
    <xdr:to>
      <xdr:col>1</xdr:col>
      <xdr:colOff>458047</xdr:colOff>
      <xdr:row>47</xdr:row>
      <xdr:rowOff>140547</xdr:rowOff>
    </xdr:to>
    <xdr:sp macro="" textlink="">
      <xdr:nvSpPr>
        <xdr:cNvPr id="5" name="Cross 4">
          <a:extLst>
            <a:ext uri="{FF2B5EF4-FFF2-40B4-BE49-F238E27FC236}">
              <a16:creationId xmlns:a16="http://schemas.microsoft.com/office/drawing/2014/main" id="{06DB0A0F-A5A8-9F33-DBC5-1B27198D6CCC}"/>
            </a:ext>
          </a:extLst>
        </xdr:cNvPr>
        <xdr:cNvSpPr/>
      </xdr:nvSpPr>
      <xdr:spPr>
        <a:xfrm>
          <a:off x="889000" y="9726084"/>
          <a:ext cx="182880" cy="182880"/>
        </a:xfrm>
        <a:prstGeom prst="plus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72159</xdr:colOff>
      <xdr:row>44</xdr:row>
      <xdr:rowOff>79855</xdr:rowOff>
    </xdr:from>
    <xdr:to>
      <xdr:col>23</xdr:col>
      <xdr:colOff>135659</xdr:colOff>
      <xdr:row>49</xdr:row>
      <xdr:rowOff>90439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A70F638A-0B38-4499-A370-8812221869C2}"/>
            </a:ext>
          </a:extLst>
        </xdr:cNvPr>
        <xdr:cNvSpPr txBox="1"/>
      </xdr:nvSpPr>
      <xdr:spPr>
        <a:xfrm>
          <a:off x="11857182" y="9024696"/>
          <a:ext cx="2488045" cy="1188220"/>
        </a:xfrm>
        <a:prstGeom prst="rect">
          <a:avLst/>
        </a:prstGeom>
        <a:solidFill>
          <a:srgbClr val="FFFFEB"/>
        </a:solidFill>
        <a:ln w="9525" cmpd="sng">
          <a:solidFill>
            <a:schemeClr val="tx1">
              <a:lumMod val="50000"/>
              <a:lumOff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eaLnBrk="1" fontAlgn="auto" latinLnBrk="0" hangingPunct="1"/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Add the </a:t>
          </a:r>
          <a:r>
            <a:rPr lang="en-US" sz="1100" b="0" i="0">
              <a:solidFill>
                <a:schemeClr val="tx2">
                  <a:lumMod val="50000"/>
                  <a:lumOff val="50000"/>
                </a:schemeClr>
              </a:solidFill>
              <a:effectLst/>
              <a:latin typeface="+mn-lt"/>
              <a:ea typeface="+mn-ea"/>
              <a:cs typeface="+mn-cs"/>
            </a:rPr>
            <a:t>point estimate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of </a:t>
          </a:r>
          <a:r>
            <a:rPr 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non-destructive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fire risk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Because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non-destructive fires contribute only ~1% of total risk,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incorporating uncertainty for this component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would have negligible impact on the overall  range.</a:t>
          </a:r>
          <a:endParaRPr lang="en-US" i="0">
            <a:effectLst/>
          </a:endParaRPr>
        </a:p>
      </xdr:txBody>
    </xdr:sp>
    <xdr:clientData/>
  </xdr:twoCellAnchor>
  <xdr:twoCellAnchor>
    <xdr:from>
      <xdr:col>5</xdr:col>
      <xdr:colOff>330200</xdr:colOff>
      <xdr:row>18</xdr:row>
      <xdr:rowOff>0</xdr:rowOff>
    </xdr:from>
    <xdr:to>
      <xdr:col>5</xdr:col>
      <xdr:colOff>330200</xdr:colOff>
      <xdr:row>18</xdr:row>
      <xdr:rowOff>185055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52412F1B-8A26-499D-9B11-E25557B518D9}"/>
            </a:ext>
          </a:extLst>
        </xdr:cNvPr>
        <xdr:cNvCxnSpPr/>
      </xdr:nvCxnSpPr>
      <xdr:spPr>
        <a:xfrm>
          <a:off x="3930650" y="3829050"/>
          <a:ext cx="0" cy="185055"/>
        </a:xfrm>
        <a:prstGeom prst="line">
          <a:avLst/>
        </a:prstGeom>
        <a:ln w="12700"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323850</xdr:colOff>
      <xdr:row>18</xdr:row>
      <xdr:rowOff>0</xdr:rowOff>
    </xdr:from>
    <xdr:to>
      <xdr:col>13</xdr:col>
      <xdr:colOff>323850</xdr:colOff>
      <xdr:row>18</xdr:row>
      <xdr:rowOff>185055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328262F6-F052-41D4-A460-753F61BBF40A}"/>
            </a:ext>
          </a:extLst>
        </xdr:cNvPr>
        <xdr:cNvCxnSpPr/>
      </xdr:nvCxnSpPr>
      <xdr:spPr>
        <a:xfrm>
          <a:off x="8877300" y="3829050"/>
          <a:ext cx="0" cy="185055"/>
        </a:xfrm>
        <a:prstGeom prst="line">
          <a:avLst/>
        </a:prstGeom>
        <a:ln w="12700"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292100</xdr:colOff>
      <xdr:row>45</xdr:row>
      <xdr:rowOff>28575</xdr:rowOff>
    </xdr:from>
    <xdr:to>
      <xdr:col>9</xdr:col>
      <xdr:colOff>292100</xdr:colOff>
      <xdr:row>46</xdr:row>
      <xdr:rowOff>0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E7DC57BA-A7AC-4D71-87AF-581694A86F4B}"/>
            </a:ext>
          </a:extLst>
        </xdr:cNvPr>
        <xdr:cNvCxnSpPr/>
      </xdr:nvCxnSpPr>
      <xdr:spPr>
        <a:xfrm>
          <a:off x="6369050" y="9191625"/>
          <a:ext cx="0" cy="171450"/>
        </a:xfrm>
        <a:prstGeom prst="line">
          <a:avLst/>
        </a:prstGeom>
        <a:ln w="9525"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292100</xdr:colOff>
      <xdr:row>48</xdr:row>
      <xdr:rowOff>9525</xdr:rowOff>
    </xdr:from>
    <xdr:to>
      <xdr:col>9</xdr:col>
      <xdr:colOff>292100</xdr:colOff>
      <xdr:row>48</xdr:row>
      <xdr:rowOff>194580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989E4FC7-73B8-4E17-B33E-5E7EBDFE54BA}"/>
            </a:ext>
          </a:extLst>
        </xdr:cNvPr>
        <xdr:cNvCxnSpPr/>
      </xdr:nvCxnSpPr>
      <xdr:spPr>
        <a:xfrm>
          <a:off x="6369050" y="9763125"/>
          <a:ext cx="0" cy="185055"/>
        </a:xfrm>
        <a:prstGeom prst="line">
          <a:avLst/>
        </a:prstGeom>
        <a:ln w="12700"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pge.sharepoint.com/sites/RAMP/Shared%20Documents/EO/Risks/Wildfire/EUP/EUP_Chapter_7/WLDFR_BowTie_Uncertainty.xlsx" TargetMode="External"/><Relationship Id="rId2" Type="http://schemas.microsoft.com/office/2019/04/relationships/externalLinkLongPath" Target="https://pge.sharepoint.com/sites/UG-10KPMO/Shared%20Documents/General/Regulatory%20Proceedings/10k%20Plan/10-Yr%20Plan%20EUP%20Filing/EUP%20Testimony/Attachments/Attachment%20B_Workpapers/Attachment%20B_WP027/WLDFR_BowTie_Uncertainty.xlsx?12D3745B" TargetMode="External"/><Relationship Id="rId1" Type="http://schemas.openxmlformats.org/officeDocument/2006/relationships/externalLinkPath" Target="file:///\\12D3745B\WLDFR_BowTie_Uncertaint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Readme"/>
      <sheetName val="Uncertainty"/>
      <sheetName val="2017repeat"/>
      <sheetName val="Input&gt;&gt;"/>
      <sheetName val="clean_ignition"/>
      <sheetName val="avoided_ignitions"/>
      <sheetName val="baseline_non-seismic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F338C-9673-463E-A66F-149CA3BCA58B}">
  <sheetPr>
    <pageSetUpPr fitToPage="1"/>
  </sheetPr>
  <dimension ref="A1:W53"/>
  <sheetViews>
    <sheetView showGridLines="0" tabSelected="1" view="pageBreakPreview" topLeftCell="A31" zoomScale="60" zoomScaleNormal="100" workbookViewId="0">
      <selection sqref="A1:W1"/>
    </sheetView>
  </sheetViews>
  <sheetFormatPr defaultRowHeight="14.5" x14ac:dyDescent="0.35"/>
  <cols>
    <col min="1" max="1" width="2" customWidth="1"/>
    <col min="2" max="2" width="17" bestFit="1" customWidth="1"/>
    <col min="3" max="17" width="9.26953125" customWidth="1"/>
    <col min="18" max="18" width="5.81640625" customWidth="1"/>
    <col min="19" max="19" width="4.54296875" customWidth="1"/>
    <col min="23" max="23" width="9.1796875" customWidth="1"/>
    <col min="24" max="24" width="5.81640625" customWidth="1"/>
  </cols>
  <sheetData>
    <row r="1" spans="1:23" x14ac:dyDescent="0.35">
      <c r="A1" s="59" t="s">
        <v>8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</row>
    <row r="2" spans="1:23" x14ac:dyDescent="0.35">
      <c r="A2" s="59" t="s">
        <v>6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</row>
    <row r="3" spans="1:23" x14ac:dyDescent="0.35">
      <c r="A3" s="59" t="s">
        <v>7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</row>
    <row r="4" spans="1:23" x14ac:dyDescent="0.35">
      <c r="A4" s="59" t="s">
        <v>20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</row>
    <row r="5" spans="1:23" ht="16" x14ac:dyDescent="0.4">
      <c r="B5" s="7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</row>
    <row r="16" spans="1:23" x14ac:dyDescent="0.35">
      <c r="B16" s="1"/>
    </row>
    <row r="17" spans="1:23" ht="15" thickBot="1" x14ac:dyDescent="0.4">
      <c r="E17" s="56" t="s">
        <v>1</v>
      </c>
      <c r="F17" s="57"/>
      <c r="G17" s="58"/>
      <c r="M17" s="56" t="s">
        <v>2</v>
      </c>
      <c r="N17" s="57"/>
      <c r="O17" s="58"/>
      <c r="R17" s="42"/>
    </row>
    <row r="18" spans="1:23" x14ac:dyDescent="0.35">
      <c r="A18" s="21"/>
      <c r="B18" s="21"/>
      <c r="C18" s="21"/>
      <c r="D18" s="21"/>
      <c r="E18" s="27">
        <v>183.97593294462601</v>
      </c>
      <c r="F18" s="28">
        <v>193.66135992497701</v>
      </c>
      <c r="G18" s="29">
        <v>203.346786905328</v>
      </c>
      <c r="H18" s="22"/>
      <c r="I18" s="22"/>
      <c r="J18" s="22"/>
      <c r="K18" s="22"/>
      <c r="L18" s="22"/>
      <c r="M18" s="27">
        <v>654.13761815962903</v>
      </c>
      <c r="N18" s="28">
        <v>698.90038215790696</v>
      </c>
      <c r="O18" s="29">
        <v>743.66314615618501</v>
      </c>
      <c r="P18" s="21"/>
      <c r="Q18" s="21"/>
      <c r="R18" s="41"/>
      <c r="S18" s="21"/>
      <c r="T18" s="21"/>
      <c r="U18" s="21"/>
      <c r="V18" s="21"/>
      <c r="W18" s="21"/>
    </row>
    <row r="19" spans="1:23" x14ac:dyDescent="0.35">
      <c r="R19" s="41"/>
    </row>
    <row r="20" spans="1:23" ht="15" thickBot="1" x14ac:dyDescent="0.4">
      <c r="E20" s="60" t="s">
        <v>3</v>
      </c>
      <c r="F20" s="61"/>
      <c r="G20" s="62"/>
      <c r="H20" s="1"/>
      <c r="I20" s="1"/>
      <c r="J20" s="1"/>
      <c r="L20" s="1"/>
      <c r="M20" s="60" t="s">
        <v>3</v>
      </c>
      <c r="N20" s="61"/>
      <c r="O20" s="62"/>
      <c r="R20" s="40"/>
    </row>
    <row r="21" spans="1:23" x14ac:dyDescent="0.35">
      <c r="E21" s="2">
        <v>0.101501635313041</v>
      </c>
      <c r="F21" s="3">
        <v>0.10635002581311299</v>
      </c>
      <c r="G21" s="4">
        <v>0.111467271879801</v>
      </c>
      <c r="K21" s="1"/>
      <c r="M21" s="2">
        <v>3.81715121247772E-2</v>
      </c>
      <c r="N21" s="3">
        <v>3.9776792101874299E-2</v>
      </c>
      <c r="O21" s="4">
        <v>4.1468641604584099E-2</v>
      </c>
      <c r="R21" s="41"/>
    </row>
    <row r="22" spans="1:23" x14ac:dyDescent="0.35">
      <c r="H22" s="19"/>
      <c r="I22" s="19"/>
      <c r="J22" s="19"/>
      <c r="R22" s="41"/>
    </row>
    <row r="23" spans="1:23" ht="15" thickBot="1" x14ac:dyDescent="0.4">
      <c r="D23" s="36"/>
      <c r="E23" s="37"/>
      <c r="F23" s="37"/>
      <c r="G23" s="37"/>
      <c r="H23" s="5"/>
      <c r="L23" s="36"/>
      <c r="M23" s="37"/>
      <c r="N23" s="37"/>
      <c r="O23" s="37"/>
      <c r="P23" s="5"/>
      <c r="R23" s="41"/>
    </row>
    <row r="24" spans="1:23" ht="15.5" thickTop="1" thickBot="1" x14ac:dyDescent="0.4">
      <c r="C24" s="53" t="s">
        <v>4</v>
      </c>
      <c r="D24" s="54"/>
      <c r="E24" s="55"/>
      <c r="G24" s="53" t="s">
        <v>5</v>
      </c>
      <c r="H24" s="54"/>
      <c r="I24" s="55"/>
      <c r="K24" s="53" t="s">
        <v>4</v>
      </c>
      <c r="L24" s="54"/>
      <c r="M24" s="55"/>
      <c r="N24" s="1"/>
      <c r="O24" s="53" t="s">
        <v>5</v>
      </c>
      <c r="P24" s="54"/>
      <c r="Q24" s="55"/>
      <c r="R24" s="41"/>
      <c r="S24" s="43"/>
    </row>
    <row r="25" spans="1:23" ht="15" thickBot="1" x14ac:dyDescent="0.4">
      <c r="C25" s="11">
        <f>E18*E21</f>
        <v>18.673858052121915</v>
      </c>
      <c r="D25" s="9">
        <f t="shared" ref="D25:E25" si="0">F18*F21</f>
        <v>20.59589062702387</v>
      </c>
      <c r="E25" s="15">
        <f t="shared" si="0"/>
        <v>22.666511581860156</v>
      </c>
      <c r="F25" s="18"/>
      <c r="G25" s="11">
        <f>E18*(1-E21)</f>
        <v>165.30207489250409</v>
      </c>
      <c r="H25" s="9">
        <f t="shared" ref="H25:I25" si="1">F18*(1-F21)</f>
        <v>173.06546929795311</v>
      </c>
      <c r="I25" s="15">
        <f t="shared" si="1"/>
        <v>180.68027532346784</v>
      </c>
      <c r="K25" s="11">
        <f>M18*M21</f>
        <v>24.969422022853159</v>
      </c>
      <c r="L25" s="9">
        <f t="shared" ref="L25" si="2">N18*N21</f>
        <v>27.800015201015562</v>
      </c>
      <c r="M25" s="15">
        <f t="shared" ref="M25" si="3">O18*O21</f>
        <v>30.838700482488278</v>
      </c>
      <c r="N25" s="18"/>
      <c r="O25" s="11">
        <f>M18*(1-M21)</f>
        <v>629.16819613677592</v>
      </c>
      <c r="P25" s="9">
        <f t="shared" ref="P25" si="4">N18*(1-N21)</f>
        <v>671.10036695689132</v>
      </c>
      <c r="Q25" s="15">
        <f t="shared" ref="Q25" si="5">O18*(1-O21)</f>
        <v>712.8244456736968</v>
      </c>
      <c r="R25" s="41"/>
    </row>
    <row r="26" spans="1:23" ht="15" thickTop="1" x14ac:dyDescent="0.35">
      <c r="R26" s="41"/>
    </row>
    <row r="27" spans="1:23" ht="15" thickBot="1" x14ac:dyDescent="0.4">
      <c r="C27" s="56" t="s">
        <v>10</v>
      </c>
      <c r="D27" s="57"/>
      <c r="E27" s="58"/>
      <c r="F27" s="1"/>
      <c r="G27" s="56" t="str">
        <f>C27</f>
        <v>Prob (&gt; 300 Acres | Ignition)</v>
      </c>
      <c r="H27" s="57"/>
      <c r="I27" s="58"/>
      <c r="K27" s="56" t="str">
        <f>C27</f>
        <v>Prob (&gt; 300 Acres | Ignition)</v>
      </c>
      <c r="L27" s="57"/>
      <c r="M27" s="58"/>
      <c r="N27" s="1"/>
      <c r="O27" s="56" t="str">
        <f>C27</f>
        <v>Prob (&gt; 300 Acres | Ignition)</v>
      </c>
      <c r="P27" s="57"/>
      <c r="Q27" s="58"/>
      <c r="R27" s="40"/>
    </row>
    <row r="28" spans="1:23" x14ac:dyDescent="0.35">
      <c r="C28" s="30">
        <v>0.13246276555667599</v>
      </c>
      <c r="D28" s="31">
        <v>0.15048543689320301</v>
      </c>
      <c r="E28" s="32">
        <v>0.17088892267876801</v>
      </c>
      <c r="F28" s="19"/>
      <c r="G28" s="47">
        <v>4.4648968562625404E-3</v>
      </c>
      <c r="H28" s="48">
        <v>5.7770075101097598E-3</v>
      </c>
      <c r="I28" s="49">
        <v>7.51488752197901E-3</v>
      </c>
      <c r="J28" s="20"/>
      <c r="K28" s="30">
        <v>1.2131141195383501E-2</v>
      </c>
      <c r="L28" s="31">
        <v>1.79856115107913E-2</v>
      </c>
      <c r="M28" s="32">
        <v>2.6583979146043098E-2</v>
      </c>
      <c r="N28" s="20"/>
      <c r="O28" s="50">
        <v>1.5531130845749901E-3</v>
      </c>
      <c r="P28" s="51">
        <v>1.9371181642080101E-3</v>
      </c>
      <c r="Q28" s="52">
        <v>2.4297755301883402E-3</v>
      </c>
      <c r="R28" s="41"/>
    </row>
    <row r="29" spans="1:23" x14ac:dyDescent="0.35">
      <c r="R29" s="41"/>
    </row>
    <row r="30" spans="1:23" ht="15" thickBot="1" x14ac:dyDescent="0.4">
      <c r="C30" s="56" t="s">
        <v>11</v>
      </c>
      <c r="D30" s="57"/>
      <c r="E30" s="58"/>
      <c r="F30" s="1"/>
      <c r="G30" s="56" t="str">
        <f>C30</f>
        <v>Prob (Destructive | &gt; 300 Acres)</v>
      </c>
      <c r="H30" s="57"/>
      <c r="I30" s="58"/>
      <c r="K30" s="56" t="str">
        <f>C30</f>
        <v>Prob (Destructive | &gt; 300 Acres)</v>
      </c>
      <c r="L30" s="57"/>
      <c r="M30" s="58"/>
      <c r="N30" s="1"/>
      <c r="O30" s="56" t="str">
        <f>C30</f>
        <v>Prob (Destructive | &gt; 300 Acres)</v>
      </c>
      <c r="P30" s="57"/>
      <c r="Q30" s="58"/>
      <c r="R30" s="40"/>
    </row>
    <row r="31" spans="1:23" x14ac:dyDescent="0.35">
      <c r="C31" s="30">
        <v>0.30714676755835102</v>
      </c>
      <c r="D31" s="31">
        <v>0.4</v>
      </c>
      <c r="E31" s="32">
        <v>0.50059844026701095</v>
      </c>
      <c r="F31" s="19"/>
      <c r="G31" s="30">
        <v>8.7010557070356598E-2</v>
      </c>
      <c r="H31" s="31">
        <v>0.15</v>
      </c>
      <c r="I31" s="32">
        <v>0.242105536078007</v>
      </c>
      <c r="J31" s="19"/>
      <c r="K31" s="30">
        <v>0.20276071739118301</v>
      </c>
      <c r="L31" s="31">
        <v>0.24</v>
      </c>
      <c r="M31" s="32">
        <v>0.28226363987569297</v>
      </c>
      <c r="N31" s="19"/>
      <c r="O31" s="30">
        <v>5.2277498240429703E-2</v>
      </c>
      <c r="P31" s="31">
        <v>6.0679611650485403E-2</v>
      </c>
      <c r="Q31" s="32">
        <v>7.0588285805415596E-2</v>
      </c>
      <c r="R31" s="46"/>
    </row>
    <row r="32" spans="1:23" ht="15" thickBot="1" x14ac:dyDescent="0.4"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</row>
    <row r="33" spans="2:19" ht="15" thickTop="1" x14ac:dyDescent="0.35">
      <c r="C33" s="53" t="s">
        <v>9</v>
      </c>
      <c r="D33" s="54"/>
      <c r="E33" s="55"/>
      <c r="F33" s="17"/>
      <c r="G33" s="53" t="s">
        <v>9</v>
      </c>
      <c r="H33" s="54"/>
      <c r="I33" s="55"/>
      <c r="J33" s="17"/>
      <c r="K33" s="53" t="s">
        <v>9</v>
      </c>
      <c r="L33" s="54"/>
      <c r="M33" s="55"/>
      <c r="N33" s="17"/>
      <c r="O33" s="53" t="s">
        <v>9</v>
      </c>
      <c r="P33" s="54"/>
      <c r="Q33" s="55"/>
    </row>
    <row r="34" spans="2:19" ht="15" thickBot="1" x14ac:dyDescent="0.4">
      <c r="B34" s="23"/>
      <c r="C34" s="12">
        <f>C25*C28*C31</f>
        <v>0.7597554434214322</v>
      </c>
      <c r="D34" s="8">
        <f t="shared" ref="D34:Q34" si="6">D25*D28*D31</f>
        <v>1.2397526396849248</v>
      </c>
      <c r="E34" s="14">
        <f t="shared" si="6"/>
        <v>1.9390459044453086</v>
      </c>
      <c r="F34" s="24"/>
      <c r="G34" s="12">
        <f t="shared" si="6"/>
        <v>6.4218725880008196E-2</v>
      </c>
      <c r="H34" s="8">
        <f t="shared" si="6"/>
        <v>0.14997007738124177</v>
      </c>
      <c r="I34" s="14">
        <f t="shared" si="6"/>
        <v>0.32872894708882927</v>
      </c>
      <c r="J34" s="24"/>
      <c r="K34" s="12">
        <f t="shared" si="6"/>
        <v>6.1417759060688845E-2</v>
      </c>
      <c r="L34" s="8">
        <f t="shared" si="6"/>
        <v>0.12000006561589407</v>
      </c>
      <c r="M34" s="14">
        <f t="shared" si="6"/>
        <v>0.23140407050832004</v>
      </c>
      <c r="N34" s="24"/>
      <c r="O34" s="12">
        <f t="shared" si="6"/>
        <v>5.1083969383956908E-2</v>
      </c>
      <c r="P34" s="8">
        <f t="shared" si="6"/>
        <v>7.8883538279056697E-2</v>
      </c>
      <c r="Q34" s="14">
        <f t="shared" si="6"/>
        <v>0.12225915069171718</v>
      </c>
    </row>
    <row r="35" spans="2:19" ht="15" thickTop="1" x14ac:dyDescent="0.35"/>
    <row r="36" spans="2:19" ht="15" thickBot="1" x14ac:dyDescent="0.4">
      <c r="C36" s="56" t="s">
        <v>14</v>
      </c>
      <c r="D36" s="57"/>
      <c r="E36" s="58"/>
      <c r="G36" s="56" t="str">
        <f>C36</f>
        <v>Destructive Fire CoRE</v>
      </c>
      <c r="H36" s="57"/>
      <c r="I36" s="58"/>
      <c r="K36" s="56" t="str">
        <f>C36</f>
        <v>Destructive Fire CoRE</v>
      </c>
      <c r="L36" s="57"/>
      <c r="M36" s="58"/>
      <c r="O36" s="56" t="str">
        <f>C36</f>
        <v>Destructive Fire CoRE</v>
      </c>
      <c r="P36" s="57"/>
      <c r="Q36" s="58"/>
      <c r="R36" s="42"/>
      <c r="S36" s="42"/>
    </row>
    <row r="37" spans="2:19" x14ac:dyDescent="0.35">
      <c r="B37" s="16"/>
      <c r="C37" s="33">
        <v>8888.9784589249903</v>
      </c>
      <c r="D37" s="34">
        <v>10881.037081786289</v>
      </c>
      <c r="E37" s="35">
        <v>14616.30635170451</v>
      </c>
      <c r="G37" s="33">
        <v>8199.3320157696799</v>
      </c>
      <c r="H37" s="34">
        <v>10191.390638630979</v>
      </c>
      <c r="I37" s="35">
        <v>13926.6599085492</v>
      </c>
      <c r="K37" s="33">
        <v>8760.6200653144606</v>
      </c>
      <c r="L37" s="34">
        <v>10752.678688175762</v>
      </c>
      <c r="M37" s="35">
        <v>14487.947958093981</v>
      </c>
      <c r="O37" s="33">
        <v>7733.3525747493813</v>
      </c>
      <c r="P37" s="34">
        <v>9725.4111976106815</v>
      </c>
      <c r="Q37" s="35">
        <v>13460.680467528902</v>
      </c>
    </row>
    <row r="38" spans="2:19" ht="15" thickBot="1" x14ac:dyDescent="0.4"/>
    <row r="39" spans="2:19" ht="15" thickTop="1" x14ac:dyDescent="0.35">
      <c r="C39" s="53" t="s">
        <v>12</v>
      </c>
      <c r="D39" s="54"/>
      <c r="E39" s="55"/>
      <c r="F39" s="1"/>
      <c r="G39" s="53" t="s">
        <v>13</v>
      </c>
      <c r="H39" s="54"/>
      <c r="I39" s="55"/>
      <c r="K39" s="53" t="s">
        <v>12</v>
      </c>
      <c r="L39" s="54"/>
      <c r="M39" s="55"/>
      <c r="N39" s="1"/>
      <c r="O39" s="53" t="s">
        <v>13</v>
      </c>
      <c r="P39" s="54"/>
      <c r="Q39" s="55"/>
    </row>
    <row r="40" spans="2:19" ht="15" thickBot="1" x14ac:dyDescent="0.4">
      <c r="C40" s="11">
        <f>C34*C37</f>
        <v>6753.4497706241154</v>
      </c>
      <c r="D40" s="9">
        <f t="shared" ref="D40:Q40" si="7">D34*D37</f>
        <v>13489.794444654102</v>
      </c>
      <c r="E40" s="15">
        <f t="shared" si="7"/>
        <v>28341.68896939058</v>
      </c>
      <c r="G40" s="11">
        <f t="shared" si="7"/>
        <v>526.55065511988812</v>
      </c>
      <c r="H40" s="9">
        <f t="shared" si="7"/>
        <v>1528.403642697951</v>
      </c>
      <c r="I40" s="15">
        <f t="shared" si="7"/>
        <v>4578.0962482015902</v>
      </c>
      <c r="K40" s="11">
        <f t="shared" si="7"/>
        <v>538.05765239371976</v>
      </c>
      <c r="L40" s="9">
        <f t="shared" si="7"/>
        <v>1290.3221481277171</v>
      </c>
      <c r="M40" s="15">
        <f t="shared" si="7"/>
        <v>3352.5701308156508</v>
      </c>
      <c r="O40" s="11">
        <f t="shared" si="7"/>
        <v>395.05034616384171</v>
      </c>
      <c r="P40" s="9">
        <f t="shared" si="7"/>
        <v>767.17484648628886</v>
      </c>
      <c r="Q40" s="15">
        <f t="shared" si="7"/>
        <v>1645.6913616926702</v>
      </c>
    </row>
    <row r="41" spans="2:19" ht="15" thickTop="1" x14ac:dyDescent="0.35">
      <c r="D41" s="38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6"/>
    </row>
    <row r="43" spans="2:19" ht="15" thickBot="1" x14ac:dyDescent="0.4"/>
    <row r="44" spans="2:19" ht="15" thickTop="1" x14ac:dyDescent="0.35">
      <c r="I44" s="53" t="s">
        <v>18</v>
      </c>
      <c r="J44" s="54"/>
      <c r="K44" s="55"/>
    </row>
    <row r="45" spans="2:19" ht="15" thickBot="1" x14ac:dyDescent="0.4">
      <c r="I45" s="25">
        <f>C40+G40+K40+O40</f>
        <v>8213.1084243015648</v>
      </c>
      <c r="J45" s="13">
        <f t="shared" ref="J45:K45" si="8">D40+H40+L40+P40</f>
        <v>17075.69508196606</v>
      </c>
      <c r="K45" s="10">
        <f t="shared" si="8"/>
        <v>37918.046710100491</v>
      </c>
    </row>
    <row r="46" spans="2:19" ht="15" thickTop="1" x14ac:dyDescent="0.35">
      <c r="H46" s="26" t="s">
        <v>15</v>
      </c>
      <c r="I46" s="44" t="str">
        <f>ROUND(I45/J45,1)&amp;"x"</f>
        <v>0.5x</v>
      </c>
      <c r="J46" s="17"/>
      <c r="K46" s="45" t="str">
        <f>ROUND(K45/J45,0)&amp;"x"</f>
        <v>2x</v>
      </c>
      <c r="L46" t="s">
        <v>16</v>
      </c>
    </row>
    <row r="47" spans="2:19" ht="15" thickBot="1" x14ac:dyDescent="0.4">
      <c r="I47" s="56" t="s">
        <v>19</v>
      </c>
      <c r="J47" s="57"/>
      <c r="K47" s="58"/>
      <c r="L47" s="42"/>
      <c r="M47" s="42"/>
      <c r="N47" s="42"/>
      <c r="O47" s="42"/>
      <c r="P47" s="42"/>
      <c r="Q47" s="42"/>
      <c r="R47" s="42"/>
      <c r="S47" s="42"/>
    </row>
    <row r="48" spans="2:19" x14ac:dyDescent="0.35">
      <c r="I48" s="27"/>
      <c r="J48" s="28">
        <v>246.35929273990789</v>
      </c>
      <c r="K48" s="29"/>
    </row>
    <row r="49" spans="8:11" ht="15" thickBot="1" x14ac:dyDescent="0.4"/>
    <row r="50" spans="8:11" ht="15" thickTop="1" x14ac:dyDescent="0.35">
      <c r="I50" s="53" t="s">
        <v>17</v>
      </c>
      <c r="J50" s="54"/>
      <c r="K50" s="55"/>
    </row>
    <row r="51" spans="8:11" ht="15" thickBot="1" x14ac:dyDescent="0.4">
      <c r="I51" s="25">
        <f>I45+$J$48</f>
        <v>8459.4677170414725</v>
      </c>
      <c r="J51" s="13">
        <f t="shared" ref="J51:K51" si="9">J45+$J$48</f>
        <v>17322.054374705967</v>
      </c>
      <c r="K51" s="10">
        <f t="shared" si="9"/>
        <v>38164.406002840398</v>
      </c>
    </row>
    <row r="52" spans="8:11" ht="15" thickTop="1" x14ac:dyDescent="0.35">
      <c r="H52" s="26"/>
      <c r="I52" s="44"/>
      <c r="J52" s="17"/>
      <c r="K52" s="45"/>
    </row>
    <row r="53" spans="8:11" x14ac:dyDescent="0.35">
      <c r="J53" s="19"/>
    </row>
  </sheetData>
  <mergeCells count="35">
    <mergeCell ref="I50:K50"/>
    <mergeCell ref="O36:Q36"/>
    <mergeCell ref="A4:W4"/>
    <mergeCell ref="O30:Q30"/>
    <mergeCell ref="O27:Q27"/>
    <mergeCell ref="C33:E33"/>
    <mergeCell ref="G33:I33"/>
    <mergeCell ref="K33:M33"/>
    <mergeCell ref="O33:Q33"/>
    <mergeCell ref="C30:E30"/>
    <mergeCell ref="G30:I30"/>
    <mergeCell ref="K30:M30"/>
    <mergeCell ref="C27:E27"/>
    <mergeCell ref="G27:I27"/>
    <mergeCell ref="K36:M36"/>
    <mergeCell ref="I47:K47"/>
    <mergeCell ref="I44:K44"/>
    <mergeCell ref="C24:E24"/>
    <mergeCell ref="C39:E39"/>
    <mergeCell ref="E17:G17"/>
    <mergeCell ref="E20:G20"/>
    <mergeCell ref="G24:I24"/>
    <mergeCell ref="K24:M24"/>
    <mergeCell ref="G39:I39"/>
    <mergeCell ref="K39:M39"/>
    <mergeCell ref="O39:Q39"/>
    <mergeCell ref="K27:M27"/>
    <mergeCell ref="C36:E36"/>
    <mergeCell ref="G36:I36"/>
    <mergeCell ref="A1:W1"/>
    <mergeCell ref="A2:W2"/>
    <mergeCell ref="A3:W3"/>
    <mergeCell ref="M17:O17"/>
    <mergeCell ref="M20:O20"/>
    <mergeCell ref="O24:Q24"/>
  </mergeCells>
  <printOptions horizontalCentered="1"/>
  <pageMargins left="0.5" right="0.5" top="0.5" bottom="0.5" header="0.3" footer="0.3"/>
  <pageSetup paperSize="3" scale="9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60442C5452334B9E87366606956D10" ma:contentTypeVersion="30" ma:contentTypeDescription="Create a new document." ma:contentTypeScope="" ma:versionID="c16c709006cb33f9919d1158fa1fbf9f">
  <xsd:schema xmlns:xsd="http://www.w3.org/2001/XMLSchema" xmlns:xs="http://www.w3.org/2001/XMLSchema" xmlns:p="http://schemas.microsoft.com/office/2006/metadata/properties" xmlns:ns2="97e57212-3e02-407f-8b2d-05f7d7f19b15" xmlns:ns3="64192cb3-a5ab-49a3-ac6a-26cc30377d2f" xmlns:ns4="1c10ec90-3ec7-4743-91af-7ae5f9839562" xmlns:ns5="http://schemas.microsoft.com/sharepoint/v4" targetNamespace="http://schemas.microsoft.com/office/2006/metadata/properties" ma:root="true" ma:fieldsID="192fdc10cf20f216d60c2e9370045619" ns2:_="" ns3:_="" ns4:_="" ns5:_="">
    <xsd:import namespace="97e57212-3e02-407f-8b2d-05f7d7f19b15"/>
    <xsd:import namespace="64192cb3-a5ab-49a3-ac6a-26cc30377d2f"/>
    <xsd:import namespace="1c10ec90-3ec7-4743-91af-7ae5f9839562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pgeRetentionTriggerDate" minOccurs="0"/>
                <xsd:element ref="ns2:mca9ac2a47d44219b4ff213ace4480ec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lcf76f155ced4ddcb4097134ff3c332f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3:Session_x0023_" minOccurs="0"/>
                <xsd:element ref="ns3:_Flow_SignoffStatus" minOccurs="0"/>
                <xsd:element ref="ns3:Comments" minOccurs="0"/>
                <xsd:element ref="ns3:Subgroup" minOccurs="0"/>
                <xsd:element ref="ns3:MediaServiceObjectDetectorVersions" minOccurs="0"/>
                <xsd:element ref="ns3:MediaServiceBillingMetadata" minOccurs="0"/>
                <xsd:element ref="ns3:Thumbnail" minOccurs="0"/>
                <xsd:element ref="ns3:Image" minOccurs="0"/>
                <xsd:element ref="ns5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57212-3e02-407f-8b2d-05f7d7f19b15" elementFormDefault="qualified">
    <xsd:import namespace="http://schemas.microsoft.com/office/2006/documentManagement/types"/>
    <xsd:import namespace="http://schemas.microsoft.com/office/infopath/2007/PartnerControls"/>
    <xsd:element name="pgeRetentionTriggerDate" ma:index="3" nillable="true" ma:displayName="PGE Event Trigger Date" ma:description="This is a date field it will be populated when an event has occurred that will trigger retention" ma:format="DateOnly" ma:internalName="pgeRetentionTriggerDate">
      <xsd:simpleType>
        <xsd:restriction base="dms:DateTime"/>
      </xsd:simpleType>
    </xsd:element>
    <xsd:element name="mca9ac2a47d44219b4ff213ace4480ec" ma:index="8" nillable="true" ma:taxonomy="true" ma:internalName="mca9ac2a47d44219b4ff213ace4480ec" ma:taxonomyFieldName="pgeRecordCategory" ma:displayName="PGE Schedule Title" ma:fieldId="{6ca9ac2a-47d4-4219-b4ff-213ace4480ec}" ma:sspId="b06c99b3-cd83-43e5-b4c1-d62f316c1e37" ma:termSetId="adcc1c58-aad5-4d6c-b2f3-f9d1112c68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4d1fc78c-11d3-4d9b-8258-6f42ca75c065}" ma:internalName="TaxCatchAll" ma:showField="CatchAllData" ma:web="1c10ec90-3ec7-4743-91af-7ae5f98395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4d1fc78c-11d3-4d9b-8258-6f42ca75c065}" ma:internalName="TaxCatchAllLabel" ma:readOnly="true" ma:showField="CatchAllDataLabel" ma:web="1c10ec90-3ec7-4743-91af-7ae5f98395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192cb3-a5ab-49a3-ac6a-26cc30377d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ession_x0023_" ma:index="28" nillable="true" ma:displayName="Session #" ma:format="Dropdown" ma:internalName="Session_x0023_">
      <xsd:simpleType>
        <xsd:restriction base="dms:Text">
          <xsd:maxLength value="255"/>
        </xsd:restriction>
      </xsd:simpleType>
    </xsd:element>
    <xsd:element name="_Flow_SignoffStatus" ma:index="29" nillable="true" ma:displayName="Sign-off status" ma:internalName="Sign_x002d_off_x0020_status">
      <xsd:simpleType>
        <xsd:restriction base="dms:Text"/>
      </xsd:simpleType>
    </xsd:element>
    <xsd:element name="Comments" ma:index="30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Subgroup" ma:index="31" nillable="true" ma:displayName="Subgroup" ma:format="Dropdown" ma:internalName="Subgroup">
      <xsd:simpleType>
        <xsd:restriction base="dms:Choice">
          <xsd:enumeration value="Environmental"/>
          <xsd:enumeration value="Permitting"/>
          <xsd:enumeration value="Other"/>
        </xsd:restriction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33" nillable="true" ma:displayName="MediaServiceBillingMetadata" ma:hidden="true" ma:internalName="MediaServiceBillingMetadata" ma:readOnly="true">
      <xsd:simpleType>
        <xsd:restriction base="dms:Note"/>
      </xsd:simpleType>
    </xsd:element>
    <xsd:element name="Thumbnail" ma:index="34" nillable="true" ma:displayName="Thumbnail" ma:format="Thumbnail" ma:internalName="Thumbnail">
      <xsd:simpleType>
        <xsd:restriction base="dms:Unknown"/>
      </xsd:simpleType>
    </xsd:element>
    <xsd:element name="Image" ma:index="35" nillable="true" ma:displayName="Image" ma:format="Thumbnail" ma:internalName="Imag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10ec90-3ec7-4743-91af-7ae5f9839562" elementFormDefault="qualified">
    <xsd:import namespace="http://schemas.microsoft.com/office/2006/documentManagement/types"/>
    <xsd:import namespace="http://schemas.microsoft.com/office/infopath/2007/PartnerControls"/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6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b06c99b3-cd83-43e5-b4c1-d62f316c1e37" ContentTypeId="0x0101" PreviousValue="tru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geRetentionTriggerDate xmlns="97e57212-3e02-407f-8b2d-05f7d7f19b15" xsi:nil="true"/>
    <mca9ac2a47d44219b4ff213ace4480ec xmlns="97e57212-3e02-407f-8b2d-05f7d7f19b15">
      <Terms xmlns="http://schemas.microsoft.com/office/infopath/2007/PartnerControls"/>
    </mca9ac2a47d44219b4ff213ace4480ec>
    <IconOverlay xmlns="http://schemas.microsoft.com/sharepoint/v4" xsi:nil="true"/>
    <TaxCatchAll xmlns="97e57212-3e02-407f-8b2d-05f7d7f19b15" xsi:nil="true"/>
    <lcf76f155ced4ddcb4097134ff3c332f xmlns="64192cb3-a5ab-49a3-ac6a-26cc30377d2f">
      <Terms xmlns="http://schemas.microsoft.com/office/infopath/2007/PartnerControls"/>
    </lcf76f155ced4ddcb4097134ff3c332f>
    <Image xmlns="64192cb3-a5ab-49a3-ac6a-26cc30377d2f" xsi:nil="true"/>
    <Session_x0023_ xmlns="64192cb3-a5ab-49a3-ac6a-26cc30377d2f" xsi:nil="true"/>
    <_Flow_SignoffStatus xmlns="64192cb3-a5ab-49a3-ac6a-26cc30377d2f" xsi:nil="true"/>
    <Subgroup xmlns="64192cb3-a5ab-49a3-ac6a-26cc30377d2f" xsi:nil="true"/>
    <Thumbnail xmlns="64192cb3-a5ab-49a3-ac6a-26cc30377d2f" xsi:nil="true"/>
    <Comments xmlns="64192cb3-a5ab-49a3-ac6a-26cc30377d2f" xsi:nil="true"/>
  </documentManagement>
</p:properties>
</file>

<file path=customXml/itemProps1.xml><?xml version="1.0" encoding="utf-8"?>
<ds:datastoreItem xmlns:ds="http://schemas.openxmlformats.org/officeDocument/2006/customXml" ds:itemID="{FEC86B7B-01A5-46FC-AEF8-75051384C5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e57212-3e02-407f-8b2d-05f7d7f19b15"/>
    <ds:schemaRef ds:uri="64192cb3-a5ab-49a3-ac6a-26cc30377d2f"/>
    <ds:schemaRef ds:uri="1c10ec90-3ec7-4743-91af-7ae5f9839562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FF4187-6E1A-4AC1-B4EC-54B4CA5639F9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3A732804-638C-4920-BAFE-9BE13347C7F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CFE5DBF-F10F-4F44-A31C-1833B0E5F50E}">
  <ds:schemaRefs>
    <ds:schemaRef ds:uri="1c10ec90-3ec7-4743-91af-7ae5f9839562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97e57212-3e02-407f-8b2d-05f7d7f19b15"/>
    <ds:schemaRef ds:uri="http://schemas.microsoft.com/sharepoint/v4"/>
    <ds:schemaRef ds:uri="http://purl.org/dc/terms/"/>
    <ds:schemaRef ds:uri="http://schemas.openxmlformats.org/package/2006/metadata/core-properties"/>
    <ds:schemaRef ds:uri="64192cb3-a5ab-49a3-ac6a-26cc30377d2f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4fb56ae-b253-43b2-ae76-5b0fef4d3037}" enabled="1" method="Privileged" siteId="{44ae661a-ece6-41aa-bc96-7c2c85a0894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Toy Problem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Chong, Yanping</dc:creator>
  <cp:keywords/>
  <dc:description/>
  <cp:lastModifiedBy>Snyder, Kelsey</cp:lastModifiedBy>
  <cp:revision/>
  <cp:lastPrinted>2026-09-17T16:51:17Z</cp:lastPrinted>
  <dcterms:created xsi:type="dcterms:W3CDTF">2026-06-05T03:58:58Z</dcterms:created>
  <dcterms:modified xsi:type="dcterms:W3CDTF">2026-09-17T16:51:46Z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fb56ae-b253-43b2-ae76-5b0fef4d3037_Enabled">
    <vt:lpwstr>true</vt:lpwstr>
  </property>
  <property fmtid="{D5CDD505-2E9C-101B-9397-08002B2CF9AE}" pid="3" name="MSIP_Label_64fb56ae-b253-43b2-ae76-5b0fef4d3037_SetDate">
    <vt:lpwstr>2026-06-05T03:58:58Z</vt:lpwstr>
  </property>
  <property fmtid="{D5CDD505-2E9C-101B-9397-08002B2CF9AE}" pid="4" name="MSIP_Label_64fb56ae-b253-43b2-ae76-5b0fef4d3037_Method">
    <vt:lpwstr>Standard</vt:lpwstr>
  </property>
  <property fmtid="{D5CDD505-2E9C-101B-9397-08002B2CF9AE}" pid="5" name="MSIP_Label_64fb56ae-b253-43b2-ae76-5b0fef4d3037_Name">
    <vt:lpwstr>Internal (With Markings)</vt:lpwstr>
  </property>
  <property fmtid="{D5CDD505-2E9C-101B-9397-08002B2CF9AE}" pid="6" name="MSIP_Label_64fb56ae-b253-43b2-ae76-5b0fef4d3037_SiteId">
    <vt:lpwstr>44ae661a-ece6-41aa-bc96-7c2c85a08941</vt:lpwstr>
  </property>
  <property fmtid="{D5CDD505-2E9C-101B-9397-08002B2CF9AE}" pid="7" name="MSIP_Label_64fb56ae-b253-43b2-ae76-5b0fef4d3037_ActionId">
    <vt:lpwstr>7f5db2d5-3cd5-46a0-a3fe-a476e3b78afd</vt:lpwstr>
  </property>
  <property fmtid="{D5CDD505-2E9C-101B-9397-08002B2CF9AE}" pid="8" name="MSIP_Label_64fb56ae-b253-43b2-ae76-5b0fef4d3037_ContentBits">
    <vt:lpwstr>0</vt:lpwstr>
  </property>
  <property fmtid="{D5CDD505-2E9C-101B-9397-08002B2CF9AE}" pid="9" name="ContentTypeId">
    <vt:lpwstr>0x010100C560442C5452334B9E87366606956D10</vt:lpwstr>
  </property>
  <property fmtid="{D5CDD505-2E9C-101B-9397-08002B2CF9AE}" pid="10" name="pgeRecordCategory">
    <vt:lpwstr/>
  </property>
  <property fmtid="{D5CDD505-2E9C-101B-9397-08002B2CF9AE}" pid="11" name="MediaServiceImageTags">
    <vt:lpwstr/>
  </property>
</Properties>
</file>