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libertyutil-my.sharepoint.com/personal/jparrillo_libertyutilities_com/Documents/Desktop/Wildfire Mitigation Plan/2026-2028 WMP/Final Submissions/FINAL - Revision Notice Submission/2026-2028 WMP Tables/"/>
    </mc:Choice>
  </mc:AlternateContent>
  <xr:revisionPtr revIDLastSave="684" documentId="13_ncr:1_{482A98B9-70FD-482C-9B66-E0E6EBEFCF13}" xr6:coauthVersionLast="47" xr6:coauthVersionMax="47" xr10:uidLastSave="{BF0D78B4-EB0D-466D-BFDA-9C7C3BA1E8AC}"/>
  <bookViews>
    <workbookView xWindow="-120" yWindow="-120" windowWidth="29040" windowHeight="15720" tabRatio="832" xr2:uid="{00000000-000D-0000-FFFF-FFFF00000000}"/>
  </bookViews>
  <sheets>
    <sheet name="LU Table 3-1" sheetId="115" r:id="rId1"/>
    <sheet name="Table 3-1" sheetId="116" r:id="rId2"/>
    <sheet name="Table 3-2" sheetId="240" r:id="rId3"/>
    <sheet name="Table 3-3" sheetId="117" r:id="rId4"/>
    <sheet name="Table 4-1" sheetId="118" r:id="rId5"/>
    <sheet name="Table 4-2" sheetId="119" r:id="rId6"/>
    <sheet name="Table 4-3" sheetId="126" r:id="rId7"/>
    <sheet name="LU Table 5-1" sheetId="198" r:id="rId8"/>
    <sheet name="Table 5-1" sheetId="120" r:id="rId9"/>
    <sheet name="Table 5-2" sheetId="121" r:id="rId10"/>
    <sheet name="Table 5-3" sheetId="122" r:id="rId11"/>
    <sheet name="Table 5-6" sheetId="125" r:id="rId12"/>
    <sheet name="Table 5-4" sheetId="123" r:id="rId13"/>
    <sheet name="Table 5-5" sheetId="235" r:id="rId14"/>
    <sheet name="Table 6-1" sheetId="199" r:id="rId15"/>
    <sheet name="LU Table 6-1" sheetId="200" r:id="rId16"/>
    <sheet name="Table 6-2" sheetId="201" r:id="rId17"/>
    <sheet name="Table 6-3" sheetId="236" r:id="rId18"/>
    <sheet name="Table 6-4" sheetId="202" r:id="rId19"/>
    <sheet name="LU Table 7-1" sheetId="203" r:id="rId20"/>
    <sheet name="Table 8-1" sheetId="134" r:id="rId21"/>
    <sheet name="Table 8-2" sheetId="135" r:id="rId22"/>
    <sheet name="Table 8-3" sheetId="136" r:id="rId23"/>
    <sheet name="Table 8-4" sheetId="137" r:id="rId24"/>
    <sheet name="LU Table 8-1" sheetId="210" r:id="rId25"/>
    <sheet name="LU Table 8-2 " sheetId="138" r:id="rId26"/>
    <sheet name="Table 8-5" sheetId="211" r:id="rId27"/>
    <sheet name="Table 8-6" sheetId="212" r:id="rId28"/>
    <sheet name="Table 8-7" sheetId="213" r:id="rId29"/>
    <sheet name="LU Table 8-3" sheetId="214" r:id="rId30"/>
    <sheet name="Table 9-1" sheetId="215" r:id="rId31"/>
    <sheet name="Table 9-2" sheetId="216" r:id="rId32"/>
    <sheet name="Table 9-3" sheetId="145" r:id="rId33"/>
    <sheet name="LU Table 9-1" sheetId="146" r:id="rId34"/>
    <sheet name="LU Table 9-2" sheetId="147" r:id="rId35"/>
    <sheet name="LU Table 9-3" sheetId="148" r:id="rId36"/>
    <sheet name="LU Table 9-4" sheetId="149" r:id="rId37"/>
    <sheet name="LU Table 9-5" sheetId="150" r:id="rId38"/>
    <sheet name="LU Table 9-6" sheetId="151" r:id="rId39"/>
    <sheet name="LU Table 9-7" sheetId="152" r:id="rId40"/>
    <sheet name="LU Table 9-8" sheetId="153" r:id="rId41"/>
    <sheet name="LU Table 9-9" sheetId="154" r:id="rId42"/>
    <sheet name="LU Table 9-10" sheetId="155" r:id="rId43"/>
    <sheet name="LU Table 9-11" sheetId="156" r:id="rId44"/>
    <sheet name="LU Table 9-12" sheetId="157" r:id="rId45"/>
    <sheet name="LU Table 9-13" sheetId="158" r:id="rId46"/>
    <sheet name="Table 9-4" sheetId="159" r:id="rId47"/>
    <sheet name="LU Table 9-14" sheetId="160" r:id="rId48"/>
    <sheet name="LU Table 9-15" sheetId="161" r:id="rId49"/>
    <sheet name="Table 9-5" sheetId="162" r:id="rId50"/>
    <sheet name="Table 9-6" sheetId="163" r:id="rId51"/>
    <sheet name="LU Table 9-16" sheetId="164" r:id="rId52"/>
    <sheet name="LU Table 9-17" sheetId="218" r:id="rId53"/>
    <sheet name="LU Table 9-18" sheetId="166" r:id="rId54"/>
    <sheet name="LU Table 9-19" sheetId="167" r:id="rId55"/>
    <sheet name="LU Table 9-20" sheetId="168" r:id="rId56"/>
    <sheet name="LU Table 9-21" sheetId="169" r:id="rId57"/>
    <sheet name="LU Table 9-22" sheetId="170" r:id="rId58"/>
    <sheet name="Table 9-7" sheetId="171" r:id="rId59"/>
    <sheet name="Table 9-8" sheetId="172" r:id="rId60"/>
    <sheet name="Table 9-9" sheetId="219" r:id="rId61"/>
    <sheet name="LU Table 9-23" sheetId="174" r:id="rId62"/>
    <sheet name="Table 10-1" sheetId="175" r:id="rId63"/>
    <sheet name="Table 10-2" sheetId="176" r:id="rId64"/>
    <sheet name="Table 10-3" sheetId="177" r:id="rId65"/>
    <sheet name="Table 10-4" sheetId="178" r:id="rId66"/>
    <sheet name="Table 10-5" sheetId="239" r:id="rId67"/>
    <sheet name="Table 11-1" sheetId="220" r:id="rId68"/>
    <sheet name="Table 11-2" sheetId="221" r:id="rId69"/>
    <sheet name="LU Table 11-1" sheetId="222" r:id="rId70"/>
    <sheet name="Table 11-3" sheetId="238" r:id="rId71"/>
    <sheet name="Table 11-4" sheetId="223" r:id="rId72"/>
    <sheet name="Table 11-5" sheetId="224" r:id="rId73"/>
    <sheet name="Table 11-6" sheetId="225" r:id="rId74"/>
    <sheet name="Table 11-7" sheetId="226" r:id="rId75"/>
    <sheet name="Table 11-8" sheetId="227" r:id="rId76"/>
    <sheet name="Table 11-9" sheetId="228" r:id="rId77"/>
    <sheet name="Table 11-10" sheetId="229" r:id="rId78"/>
    <sheet name="LU Table 11-2" sheetId="230" r:id="rId79"/>
    <sheet name="LU Table 11-3" sheetId="231" r:id="rId80"/>
    <sheet name="Table 11-11_" sheetId="232" r:id="rId81"/>
    <sheet name="Table 12-1" sheetId="233" r:id="rId82"/>
    <sheet name="Table 13-1" sheetId="234" r:id="rId83"/>
    <sheet name="Table 13-2" sheetId="237" r:id="rId84"/>
  </sheets>
  <definedNames>
    <definedName name="_edn1" localSheetId="31">'Table 9-2'!$A$9</definedName>
    <definedName name="_ednref1" localSheetId="31">'Table 9-2'!$P$2</definedName>
    <definedName name="_ftn1" localSheetId="21">'Table 8-2'!$A$12</definedName>
    <definedName name="_ftn2" localSheetId="20">'Table 8-1'!#REF!</definedName>
    <definedName name="_ftn3" localSheetId="20">'Table 8-1'!$A$35</definedName>
    <definedName name="_ftnref1" localSheetId="21">'Table 8-2'!$A$2</definedName>
    <definedName name="_ftnref2" localSheetId="20">'Table 8-1'!$C$17</definedName>
    <definedName name="_ftnref3" localSheetId="20">'Table 8-1'!$C$20</definedName>
    <definedName name="_Hlk134106900" localSheetId="60">'Table 9-9'!$C$14</definedName>
    <definedName name="_Hlk192071489" localSheetId="0">'LU Table 3-1'!$A$3</definedName>
    <definedName name="_Hlk198822559" localSheetId="21">'Table 8-2'!$Q$5</definedName>
    <definedName name="_Ref114481020" localSheetId="11">'Table 5-6'!$C$1</definedName>
    <definedName name="_Ref170762141" localSheetId="8">'Table 5-1'!$B$1</definedName>
    <definedName name="_Ref170762343" localSheetId="9">'Table 5-2'!$C$1</definedName>
    <definedName name="_Ref170762482" localSheetId="10">'Table 5-3'!$B$1</definedName>
    <definedName name="_Ref191895309" localSheetId="13">'Table 5-5'!$D$1</definedName>
    <definedName name="_Ref191895984" localSheetId="14">'Table 6-1'!$C$1</definedName>
    <definedName name="_Ref191902527" localSheetId="32">'Table 9-3'!$B$1</definedName>
    <definedName name="_Ref191909116" localSheetId="46">'Table 9-4'!$C$1</definedName>
    <definedName name="_Ref191909351" localSheetId="49">'Table 9-5'!$C$1</definedName>
    <definedName name="_Ref191910083" localSheetId="58">'Table 9-7'!$C$1</definedName>
    <definedName name="_Ref191910087" localSheetId="59">'Table 9-8'!$C$1</definedName>
    <definedName name="_Ref192069013" localSheetId="0">'LU Table 3-1'!$B$1</definedName>
    <definedName name="_Ref192069184" localSheetId="1">'Table 3-1'!$C$1</definedName>
    <definedName name="_Ref192069324" localSheetId="2">'Table 3-2'!$A$1</definedName>
    <definedName name="_Ref192069324" localSheetId="3">'Table 3-3'!$A$1</definedName>
    <definedName name="_Ref192072096" localSheetId="20">'Table 8-1'!$F$1</definedName>
    <definedName name="_Ref193272851" localSheetId="5">'Table 4-2'!$C$1</definedName>
    <definedName name="_Ref193743238" localSheetId="22">'Table 8-3'!$C$1</definedName>
    <definedName name="_Ref193746009" localSheetId="25">'LU Table 8-2 '!$E$1</definedName>
    <definedName name="_Ref193746249" localSheetId="26">'Table 8-5'!$C$1</definedName>
    <definedName name="_Ref193746255" localSheetId="27">'Table 8-6'!$C$1</definedName>
    <definedName name="_Ref193748007" localSheetId="28">'Table 8-7'!$C$1</definedName>
    <definedName name="_Ref193802107" localSheetId="62">'Table 10-1'!$E$1</definedName>
    <definedName name="_Ref194066364" localSheetId="63">'Table 10-2'!$C$1</definedName>
    <definedName name="_Ref194069962" localSheetId="64">'Table 10-3'!$B$1</definedName>
    <definedName name="_Ref196814771" localSheetId="33">'LU Table 9-1'!$B$1</definedName>
    <definedName name="_Ref196815827" localSheetId="36">'LU Table 9-4'!$A$1</definedName>
    <definedName name="_Ref196816374" localSheetId="38">'LU Table 9-6'!$C$1</definedName>
    <definedName name="_Ref196816476" localSheetId="34">'LU Table 9-2'!$C$1</definedName>
    <definedName name="_Ref196816622" localSheetId="39">'LU Table 9-7'!$B$1</definedName>
    <definedName name="_Ref196816877" localSheetId="40">'LU Table 9-8'!$B$1</definedName>
    <definedName name="_Ref196817510" localSheetId="41">'LU Table 9-9'!$B$1</definedName>
    <definedName name="_Ref196819320" localSheetId="42">'LU Table 9-10'!$C$1</definedName>
    <definedName name="_Ref196819716" localSheetId="43">'LU Table 9-11'!$C$1</definedName>
    <definedName name="_Ref196819882" localSheetId="44">'LU Table 9-12'!$B$1</definedName>
    <definedName name="_Ref196823567" localSheetId="47">'LU Table 9-14'!$B$1</definedName>
    <definedName name="_Ref196823776" localSheetId="48">'LU Table 9-15'!$B$1</definedName>
    <definedName name="_Ref196827442" localSheetId="51">'LU Table 9-16'!$B$1</definedName>
    <definedName name="_Ref196828050" localSheetId="52">'LU Table 9-17'!$D$1</definedName>
    <definedName name="_Ref196828445" localSheetId="53">'LU Table 9-18'!$B$1</definedName>
    <definedName name="_Ref196828492" localSheetId="54">'LU Table 9-19'!$B$1</definedName>
    <definedName name="_Ref196828693" localSheetId="55">'LU Table 9-20'!$A$1</definedName>
    <definedName name="_Ref196828857" localSheetId="56">'LU Table 9-21'!$A$1</definedName>
    <definedName name="_Ref196828860" localSheetId="57">'LU Table 9-22'!$A$1</definedName>
    <definedName name="_Ref196829308" localSheetId="60">'Table 9-9'!$F$1</definedName>
    <definedName name="_Ref196830870" localSheetId="61">'LU Table 9-23'!$B$1</definedName>
    <definedName name="_Ref196846786" localSheetId="65">'Table 10-4'!$C$1</definedName>
    <definedName name="_Ref196846786" localSheetId="66">'Table 10-5'!$C$1</definedName>
    <definedName name="_Ref197422245" localSheetId="23">'Table 8-4'!$G$1</definedName>
    <definedName name="_Ref197514786" localSheetId="19">'LU Table 7-1'!$B$1</definedName>
    <definedName name="_Ref197960635" localSheetId="68">'Table 11-2'!$B$1</definedName>
    <definedName name="_Ref197960635" localSheetId="70">'Table 11-3'!$B$1</definedName>
    <definedName name="_Ref197964110" localSheetId="71">'Table 11-4'!$B$1</definedName>
    <definedName name="_Ref197964567" localSheetId="73">'Table 11-6'!$B$1</definedName>
    <definedName name="_Ref197965218" localSheetId="74">'Table 11-7'!$B$1</definedName>
    <definedName name="_Ref197971861" localSheetId="77">'Table 11-10'!$B$1</definedName>
    <definedName name="_Ref197972273" localSheetId="78">'LU Table 11-2'!$B$1</definedName>
    <definedName name="_Ref197973291" localSheetId="79">'LU Table 11-3'!$D$1</definedName>
    <definedName name="_Ref197974592" localSheetId="75">'Table 11-8'!$B$1</definedName>
    <definedName name="_Ref197974703" localSheetId="80">'Table 11-11_'!$B$1</definedName>
    <definedName name="_Ref198065887" localSheetId="29">'LU Table 8-3'!$B$1</definedName>
    <definedName name="_Ref198123091" localSheetId="6">'Table 4-3'!$C$1</definedName>
    <definedName name="_Ref198885325" localSheetId="7">'LU Table 5-1'!$B$1</definedName>
    <definedName name="_Ref198890048" localSheetId="12">'Table 5-4'!$D$1</definedName>
    <definedName name="_Ref199233524" localSheetId="21">'Table 8-2'!$J$1</definedName>
    <definedName name="_Ref199234681" localSheetId="45">'LU Table 9-13'!$C$1</definedName>
    <definedName name="_Ref199259919" localSheetId="18">'Table 6-4'!$D$1</definedName>
    <definedName name="_Ref199365049" localSheetId="37">'LU Table 9-5'!$A$1</definedName>
    <definedName name="_Ref199366523" localSheetId="69">'LU Table 11-1'!$C$1</definedName>
    <definedName name="_Ref199366738" localSheetId="72">'Table 11-5'!$C$1</definedName>
    <definedName name="_Ref199366880" localSheetId="76">'Table 11-9'!$C$1</definedName>
    <definedName name="_Toc199367526" localSheetId="15">'LU Table 6-1'!$C$1</definedName>
    <definedName name="_Toc199367527" localSheetId="16">'Table 6-2'!$D$1</definedName>
    <definedName name="_Toc199367541" localSheetId="24">'LU Table 8-1'!$B$1</definedName>
    <definedName name="_Toc199367547" localSheetId="30">'Table 9-1'!$F$1</definedName>
    <definedName name="_Toc199367548" localSheetId="31">'Table 9-2'!$K$1</definedName>
    <definedName name="_Toc199367552" localSheetId="35">'LU Table 9-3'!$C$1</definedName>
    <definedName name="_Toc199367567" localSheetId="50">'Table 9-6'!$H$1</definedName>
    <definedName name="_Toc199367583" localSheetId="67">'Table 11-1'!$D$1</definedName>
    <definedName name="_Toc199367596" localSheetId="81">'Table 12-1'!$C$1</definedName>
    <definedName name="_Toc199367597" localSheetId="82">'Table 13-1'!$E$1</definedName>
    <definedName name="_Toc199367597" localSheetId="83">'Table 13-2'!#REF!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236" l="1"/>
  <c r="I23" i="236"/>
  <c r="J22" i="236"/>
  <c r="I22" i="236"/>
  <c r="J17" i="236"/>
  <c r="I17" i="236"/>
  <c r="J16" i="236"/>
  <c r="I16" i="236"/>
  <c r="J13" i="236"/>
  <c r="I13" i="236"/>
  <c r="J11" i="236"/>
  <c r="I11" i="236"/>
  <c r="J7" i="236"/>
  <c r="I7" i="236"/>
  <c r="J6" i="236"/>
  <c r="I6" i="236"/>
</calcChain>
</file>

<file path=xl/sharedStrings.xml><?xml version="1.0" encoding="utf-8"?>
<sst xmlns="http://schemas.openxmlformats.org/spreadsheetml/2006/main" count="3318" uniqueCount="1867">
  <si>
    <t>WMP Initiative Category</t>
  </si>
  <si>
    <t>WMP Initiative Activity</t>
  </si>
  <si>
    <t>WMP Initiative ID</t>
  </si>
  <si>
    <t>Grid Design, Operations, and Maintenance</t>
  </si>
  <si>
    <t xml:space="preserve">Covered conductor installation  </t>
  </si>
  <si>
    <t>WMP-GDOM-GH-01</t>
  </si>
  <si>
    <t xml:space="preserve">Undergrounding of electric lines and/or equipment  </t>
  </si>
  <si>
    <t>WMP-GDOM-GH-02</t>
  </si>
  <si>
    <t>Distribution pole replacements and reinforcements</t>
  </si>
  <si>
    <t>WMP-GDOM-GH-03</t>
  </si>
  <si>
    <t>Transmission pole/tower replacements and reinforcements</t>
  </si>
  <si>
    <t>WMP-GDOM-GH-04</t>
  </si>
  <si>
    <t>Traditional overhead hardening</t>
  </si>
  <si>
    <t>WMP-GDOM-GH-05</t>
  </si>
  <si>
    <t>Emerging grid hardening technology installations and pilot progress</t>
  </si>
  <si>
    <t>WMP-GDOM-GH-06</t>
  </si>
  <si>
    <t>Microgrids</t>
  </si>
  <si>
    <t>WMP-GDOM-GH-07</t>
  </si>
  <si>
    <t>Installation of system automation equipment</t>
  </si>
  <si>
    <t>WMP-GDOM-GH-08</t>
  </si>
  <si>
    <t>Line removal (in HFTD)</t>
  </si>
  <si>
    <t>WMP-GDOM-GH-09</t>
  </si>
  <si>
    <t>Other grid topology improvements to minimize risk of ignitions</t>
  </si>
  <si>
    <t>WMP-GDOM-GH-10</t>
  </si>
  <si>
    <t>Other grid topology improvements to mitigate or reduce PSPS events</t>
  </si>
  <si>
    <t>WMP-GDOM-GH-11</t>
  </si>
  <si>
    <t xml:space="preserve">Other technologies and systems not listed above: </t>
  </si>
  <si>
    <t>WMP-GDOM-GH-12</t>
  </si>
  <si>
    <t>Tree attachment removals</t>
  </si>
  <si>
    <t>WMP-GDOM-GH-12a</t>
  </si>
  <si>
    <t>Expulsion fuse replacement</t>
  </si>
  <si>
    <t>WMP-GDOM-GH-12b</t>
  </si>
  <si>
    <t>Animal guards</t>
  </si>
  <si>
    <t>WMP-GDOM-GH-12c</t>
  </si>
  <si>
    <t>CalFIRE exempt hardware</t>
  </si>
  <si>
    <t>WMP-GDOM-GH-12d</t>
  </si>
  <si>
    <t>Open wire/grey wire</t>
  </si>
  <si>
    <t>WMP-GDOM-GH-12e</t>
  </si>
  <si>
    <t xml:space="preserve">Detailed inspections of distribution electric lines and equipment  </t>
  </si>
  <si>
    <t>WMP-GDOM-AI-01</t>
  </si>
  <si>
    <t xml:space="preserve">Intrusive pole inspections  </t>
  </si>
  <si>
    <t>WMP-GDOM-AI-02</t>
  </si>
  <si>
    <t xml:space="preserve">Patrol inspections of distribution electric lines and equipment  </t>
  </si>
  <si>
    <t>WMP-GDOM-AI-03</t>
  </si>
  <si>
    <t>WMP-GDOM-AI-04</t>
  </si>
  <si>
    <t xml:space="preserve">Quality assurance / quality control of inspections  </t>
  </si>
  <si>
    <t>WMP-GDOM-AI-05</t>
  </si>
  <si>
    <t xml:space="preserve">Substation inspections  </t>
  </si>
  <si>
    <t>WMP-GDOM-AI-06</t>
  </si>
  <si>
    <t>Equipment maintenance and repair</t>
  </si>
  <si>
    <t>WMP-GDOM-MR-01</t>
  </si>
  <si>
    <t>Equipment settings to reduce wildfire risk</t>
  </si>
  <si>
    <t>WMP-GDOM-GO-01</t>
  </si>
  <si>
    <t>Grid response procedures and notifications</t>
  </si>
  <si>
    <t>WMP-GDOM-GO-02</t>
  </si>
  <si>
    <t xml:space="preserve">Personnel work procedures and training in conditions of elevated fire risk  </t>
  </si>
  <si>
    <t>WMP-GDOM-GO-03</t>
  </si>
  <si>
    <t>Automatic recloser operations</t>
  </si>
  <si>
    <t>WMP-GDOM-GO-04</t>
  </si>
  <si>
    <t>Asset Management and Inspection Enterprise System</t>
  </si>
  <si>
    <t>WMP-GDOM-GO-05</t>
  </si>
  <si>
    <t>Vegetation Management &amp; Inspections</t>
  </si>
  <si>
    <t>Vegetation Management Inspection Program - Detailed</t>
  </si>
  <si>
    <t>WMP-VM-INSP-01</t>
  </si>
  <si>
    <t>Vegetation Management Inspection Program - Patrol</t>
  </si>
  <si>
    <t>WMP-VM-INSP-02</t>
  </si>
  <si>
    <t>Vegetation Management Inspection Program - LiDAR</t>
  </si>
  <si>
    <t>WMP-VM-INSP-03</t>
  </si>
  <si>
    <t>Pole Clearing</t>
  </si>
  <si>
    <t>WMP-VM-VFM-01</t>
  </si>
  <si>
    <t>Wood and Slash Management</t>
  </si>
  <si>
    <t>WMP-VM-VFM-02</t>
  </si>
  <si>
    <t>Substation Defensible Space</t>
  </si>
  <si>
    <t>WMP-VM-VFM-03</t>
  </si>
  <si>
    <t>Fire-Resilient Right-of-Ways</t>
  </si>
  <si>
    <t>WMP-VM-VFM-04</t>
  </si>
  <si>
    <t>Clearance</t>
  </si>
  <si>
    <t>WMP-VM-VFM-05</t>
  </si>
  <si>
    <t>Fall-In Mitigation</t>
  </si>
  <si>
    <t>WMP-VM-VFM-06</t>
  </si>
  <si>
    <t>High-Risk Species</t>
  </si>
  <si>
    <t>WMP-VM-VFM-07</t>
  </si>
  <si>
    <t>Emergency Response Vegetation Management</t>
  </si>
  <si>
    <t>WMP-VM-VFM-08</t>
  </si>
  <si>
    <t>Vegetation Management Enterprise System</t>
  </si>
  <si>
    <t>WMP-VM-ESG-01</t>
  </si>
  <si>
    <t>Quality Assurance and Quality Control</t>
  </si>
  <si>
    <t>WMP-VM-QAQC-01</t>
  </si>
  <si>
    <t>Situational Awareness &amp; Forecasting</t>
  </si>
  <si>
    <t>Environmental monitoring systems</t>
  </si>
  <si>
    <t>WMP-SA-01</t>
  </si>
  <si>
    <t>Grid monitoring systems</t>
  </si>
  <si>
    <t>WMP-SA-02</t>
  </si>
  <si>
    <t>Fire detection and alarm systems</t>
  </si>
  <si>
    <t>WMP-SA-03</t>
  </si>
  <si>
    <t>Weather forecasting</t>
  </si>
  <si>
    <t>WMP-SA-04</t>
  </si>
  <si>
    <t>Fire Potential Index</t>
  </si>
  <si>
    <t>WMP-SA-05</t>
  </si>
  <si>
    <t>Ignition likelihood calculation</t>
  </si>
  <si>
    <t>WMP-SA-06</t>
  </si>
  <si>
    <t>Ignition consequence calculation</t>
  </si>
  <si>
    <t>WMP-SA-07</t>
  </si>
  <si>
    <t>Emergency Preparedness</t>
  </si>
  <si>
    <t>Wildfire and PSPS emergency preparedness plan</t>
  </si>
  <si>
    <t>WMP-EP-01</t>
  </si>
  <si>
    <t>Collaboration and coordination with public safety partners</t>
  </si>
  <si>
    <t>WMP-EP-02</t>
  </si>
  <si>
    <t>Public notification and communication strategy</t>
  </si>
  <si>
    <t>WMP-EP-03</t>
  </si>
  <si>
    <t>Preparedness and planning for service restoration</t>
  </si>
  <si>
    <t>WMP-EP-04</t>
  </si>
  <si>
    <t>Customer support in wildfire and PSPS emergencies</t>
  </si>
  <si>
    <t>WMP-EP-05</t>
  </si>
  <si>
    <t>Learning after wildfire and PSPS events</t>
  </si>
  <si>
    <t>WMP-EP-06</t>
  </si>
  <si>
    <t>Community Outreach and Engagement</t>
  </si>
  <si>
    <t>Public outreach and education awareness for wildfires, PSPS, outages from protective equipment and device settings, and vegetation management</t>
  </si>
  <si>
    <t>WMP-CO-01</t>
  </si>
  <si>
    <t>Public engagement in WMP decision-making process</t>
  </si>
  <si>
    <t>WMP-CO-02</t>
  </si>
  <si>
    <t>Engagement with AFN populations, local governments, and tribal communities</t>
  </si>
  <si>
    <t>WMP-CO-03</t>
  </si>
  <si>
    <t>Collaboration on local wildfire mitigation and planning</t>
  </si>
  <si>
    <t>WMP-CO-04</t>
  </si>
  <si>
    <t>Best practice sharing with other electrical corporations</t>
  </si>
  <si>
    <t>WMP-CO-05</t>
  </si>
  <si>
    <t>Priority</t>
  </si>
  <si>
    <t>Risk</t>
  </si>
  <si>
    <t>Risk Driver</t>
  </si>
  <si>
    <t>% of ignitions in HFTD</t>
  </si>
  <si>
    <t>Topographical and Climatological Risk Factors</t>
  </si>
  <si>
    <t>Equipment / facility failure or damage</t>
  </si>
  <si>
    <t>Connector device</t>
  </si>
  <si>
    <t>Extreme weather, heat, wind</t>
  </si>
  <si>
    <t>Vegetation contact</t>
  </si>
  <si>
    <t>Fall-in (branch failure)</t>
  </si>
  <si>
    <t>Elevation, slope, wind, extreme weather</t>
  </si>
  <si>
    <t>Fall-in (trunk failure)</t>
  </si>
  <si>
    <t>Conductor</t>
  </si>
  <si>
    <t>Wire-to-wire contact</t>
  </si>
  <si>
    <t>Fall-in (root failure)</t>
  </si>
  <si>
    <t>Blow-in</t>
  </si>
  <si>
    <t>Grow-in</t>
  </si>
  <si>
    <t>Contact from object</t>
  </si>
  <si>
    <t>Animal contact</t>
  </si>
  <si>
    <t>N/A</t>
  </si>
  <si>
    <t>Other</t>
  </si>
  <si>
    <t>Anchor/guy</t>
  </si>
  <si>
    <t>Capacitor bank</t>
  </si>
  <si>
    <t>Cross arm</t>
  </si>
  <si>
    <t>Fuse</t>
  </si>
  <si>
    <t>Cutout</t>
  </si>
  <si>
    <t>Insulator and bushing</t>
  </si>
  <si>
    <t>Lightning arrestor</t>
  </si>
  <si>
    <t>Pole</t>
  </si>
  <si>
    <t>Recloser</t>
  </si>
  <si>
    <t>Relay</t>
  </si>
  <si>
    <t>Sectionalizer</t>
  </si>
  <si>
    <t>Splice</t>
  </si>
  <si>
    <t>Switch</t>
  </si>
  <si>
    <t>Tap</t>
  </si>
  <si>
    <t>Tie wire</t>
  </si>
  <si>
    <t>Transformer</t>
  </si>
  <si>
    <t>Voltage regulator / booster</t>
  </si>
  <si>
    <t>Unknown</t>
  </si>
  <si>
    <t>Vandalism/ theft</t>
  </si>
  <si>
    <t>Vandalism / theft</t>
  </si>
  <si>
    <t>Ballon contact</t>
  </si>
  <si>
    <t>Wind</t>
  </si>
  <si>
    <t>Land vehicle contact</t>
  </si>
  <si>
    <t>Aircraft vehicle contact</t>
  </si>
  <si>
    <t>Third-party contact</t>
  </si>
  <si>
    <t>Other contact from object</t>
  </si>
  <si>
    <t>Contamination</t>
  </si>
  <si>
    <t>Protective device operation</t>
  </si>
  <si>
    <t>Lightning</t>
  </si>
  <si>
    <t>Extreme weather</t>
  </si>
  <si>
    <t>Dig-in</t>
  </si>
  <si>
    <t>Table 3‑3: Summary of Liberty Projected WMP Expenditures, 2026-2028</t>
  </si>
  <si>
    <t>Year of WMP Cycle</t>
  </si>
  <si>
    <t>Projected Spend (thousands $USD)</t>
  </si>
  <si>
    <t>Table 4 1. Liberty Service Territory High-Level Statistics</t>
  </si>
  <si>
    <t>Characteristic</t>
  </si>
  <si>
    <t>HFTD Tier 2</t>
  </si>
  <si>
    <t>HFTD Tier 3</t>
  </si>
  <si>
    <t>Non-HFTD</t>
  </si>
  <si>
    <t>Total</t>
  </si>
  <si>
    <t>Area served (square miles)</t>
  </si>
  <si>
    <t>Number of customers served</t>
  </si>
  <si>
    <t>Overhead transmission lines (circuit miles)</t>
  </si>
  <si>
    <t>Overhead distribution lines (circuit miles)</t>
  </si>
  <si>
    <t>Underground transmission lines (circuit miles)</t>
  </si>
  <si>
    <t>Underground distribution lines (circuit miles)</t>
  </si>
  <si>
    <t>Hardened overhead transmission lines (circuit miles)</t>
  </si>
  <si>
    <t>0 </t>
  </si>
  <si>
    <t>Hardened overhead distribution lines (circuit miles)</t>
  </si>
  <si>
    <t>43.57 </t>
  </si>
  <si>
    <t>Substations (#)</t>
  </si>
  <si>
    <t>11 </t>
  </si>
  <si>
    <t>1 </t>
  </si>
  <si>
    <t>2 </t>
  </si>
  <si>
    <t>14 </t>
  </si>
  <si>
    <t>Power generation facilities (#)</t>
  </si>
  <si>
    <t>Distribution transformers (#)</t>
  </si>
  <si>
    <t>7,015 </t>
  </si>
  <si>
    <t>365 </t>
  </si>
  <si>
    <t>581 </t>
  </si>
  <si>
    <t>7,961 </t>
  </si>
  <si>
    <t>Reclosers (#)</t>
  </si>
  <si>
    <t>39 </t>
  </si>
  <si>
    <t>3 </t>
  </si>
  <si>
    <t>42 </t>
  </si>
  <si>
    <t>Poles (#)</t>
  </si>
  <si>
    <t>21,366 </t>
  </si>
  <si>
    <t>1,737 </t>
  </si>
  <si>
    <t>1,815 </t>
  </si>
  <si>
    <t>24,918 </t>
  </si>
  <si>
    <t>Microgrids (#)</t>
  </si>
  <si>
    <t>Table 4‑2: Liberty Catastrophic Wildfire History</t>
  </si>
  <si>
    <t>Ignition Date</t>
  </si>
  <si>
    <t>Fire Name</t>
  </si>
  <si>
    <t>Official Cause</t>
  </si>
  <si>
    <t>Fire Size</t>
  </si>
  <si>
    <t xml:space="preserve">No. of Fatalities </t>
  </si>
  <si>
    <t>No. of Structures Destroyed and Damaged</t>
  </si>
  <si>
    <t>Financial Loss (US$)</t>
  </si>
  <si>
    <t>(acres)</t>
  </si>
  <si>
    <t>Mountain View Fire</t>
  </si>
  <si>
    <t>80 destroyed</t>
  </si>
  <si>
    <t>$184M</t>
  </si>
  <si>
    <t>Table 4‑3: Frequently Deenergized Circuits</t>
  </si>
  <si>
    <t>Circuit ID</t>
  </si>
  <si>
    <t>Name of Circuit</t>
  </si>
  <si>
    <t>Dates of Outages</t>
  </si>
  <si>
    <t>Number of Customer Hours of PSPS per Outage</t>
  </si>
  <si>
    <t>Measures Taken, or Planned to Be Taken to Reduce the Need for and Impact of Future PSPS of Circuit</t>
  </si>
  <si>
    <t>Estimated Annual Decline in PSPS Events and PSPS Impact on Customers</t>
  </si>
  <si>
    <t>Muller 1296</t>
  </si>
  <si>
    <t xml:space="preserve">Muller 1296 </t>
  </si>
  <si>
    <t>11/11/2024, 11/20/2024, and 11/22/2024</t>
  </si>
  <si>
    <t>10,516.33, 12,350.78, and 9,550.23</t>
  </si>
  <si>
    <t>Distribution pole replacements and reinforcements, traditional overhead hardening, situational awareness, sectionalizing devices, and Sensitive Relay Profile</t>
  </si>
  <si>
    <t xml:space="preserve">33%-50% decline in PSPS events </t>
  </si>
  <si>
    <t>Circuit Type</t>
  </si>
  <si>
    <t>Wind Gust (MPH)</t>
  </si>
  <si>
    <t>FFWI</t>
  </si>
  <si>
    <t>Without SRP</t>
  </si>
  <si>
    <t>With SRP</t>
  </si>
  <si>
    <t>Assumption</t>
  </si>
  <si>
    <t>Justification</t>
  </si>
  <si>
    <t>Limitation</t>
  </si>
  <si>
    <t>Applicable Models</t>
  </si>
  <si>
    <t>The physical framework development is based on an idealized situation in steady state spread, which may not fit some extreme behavior of fires.</t>
  </si>
  <si>
    <t>The model is semi-empirical and as a result does not capture all possible wildfire scenarios.</t>
  </si>
  <si>
    <t>The model may not represent unique weather cases.</t>
  </si>
  <si>
    <t>Wildfire Spread Model</t>
  </si>
  <si>
    <t>Fuels are assumed to be continuous and uniform for the scale of the input (typically between 10-to-30-meter (m) resolution)</t>
  </si>
  <si>
    <t>This is the highest resolution data available across the service territory, and the standard for fuels mapping for fire agencies and IOUs in the US.</t>
  </si>
  <si>
    <t>Real fuels are more granular and thus not captured by the fire spread modeling.</t>
  </si>
  <si>
    <t xml:space="preserve">Fire characteristics at a point considers only the conditions at that point (point-functional model). This means that there are certain non-local phenomena like: </t>
  </si>
  <si>
    <t>Point functional models are much faster to solve than non-local ones.</t>
  </si>
  <si>
    <t>Several non-local effects like radiation concentration from different parts of the front are not considered.</t>
  </si>
  <si>
    <r>
      <t>·</t>
    </r>
    <r>
      <rPr>
        <sz val="7"/>
        <color rgb="FF000000"/>
        <rFont val="Times New Roman"/>
        <family val="1"/>
      </rPr>
      <t xml:space="preserve">         </t>
    </r>
    <r>
      <rPr>
        <sz val="10"/>
        <color rgb="FF000000"/>
        <rFont val="Calibri"/>
        <family val="2"/>
        <scheme val="minor"/>
      </rPr>
      <t xml:space="preserve">Increase of ROS due to a concave front. </t>
    </r>
  </si>
  <si>
    <r>
      <t>·</t>
    </r>
    <r>
      <rPr>
        <sz val="7"/>
        <color rgb="FF000000"/>
        <rFont val="Times New Roman"/>
        <family val="1"/>
      </rPr>
      <t xml:space="preserve">         </t>
    </r>
    <r>
      <rPr>
        <sz val="10"/>
        <color rgb="FF000000"/>
        <rFont val="Calibri"/>
        <family val="2"/>
        <scheme val="minor"/>
      </rPr>
      <t>Fire interaction between different parts of the same fire or a different one.</t>
    </r>
  </si>
  <si>
    <t>Fire spread is assumed to be elliptical although there are several variations such as double ellipse, oval, egg-shape, etc.</t>
  </si>
  <si>
    <t>Fire perimeters obtained in constant wind and slope conditions are known to have a pseudo elliptical shape. The difference between existing fire shape models is small and it is not clear which one is the correct one.</t>
  </si>
  <si>
    <t>This approach only captures a macroscopic shape of the perimeter.</t>
  </si>
  <si>
    <t>Weather is given hourly and is assumed to remain constant during that time. There is no interpolation in time to compute evolution of weather between hours.</t>
  </si>
  <si>
    <t>Computing sub hourly wind speeds is expensive and not the standard among fire agencies or IOUs.  Sub hourly data is not readily available.</t>
  </si>
  <si>
    <t>Winds change more rapidly than at the hour level and thus are not captured by the fire spread model.</t>
  </si>
  <si>
    <t>Reliability of weather inputs in the mid-range forecast (2 to 5 days)</t>
  </si>
  <si>
    <t>Weather forecasts become less accurate the further out in time you model, however WRF models are proven to be very accurate in reflecting past weather scenarios and predicting future short-term weather scenarios.</t>
  </si>
  <si>
    <t>Fire spread models are impacted due to imperfect weather.</t>
  </si>
  <si>
    <t xml:space="preserve">Fire is not coupled with the atmosphere in any way. This may seem like a major limitation in the model as wind is a main contribution to fire spread and at present many models (especially physical ones) try to couple wind and fire.  </t>
  </si>
  <si>
    <t xml:space="preserve">It is not technically feasible to run millions of simulations considering the coupling effect given current science and technology.  Empirical and semiempirical models have been developed using an average wind speed as an input, so it is not clear that considering more granular wind at the front is advisable or performs less.  </t>
  </si>
  <si>
    <t>Fire atmosphere interactions are not captured.</t>
  </si>
  <si>
    <t>Fire is assumed to be fully developed. Fire acceleration, flashover, or decay is not considered.</t>
  </si>
  <si>
    <t>Fire acceleration only affects the initial time of the fire expansion and its effect on an 8-hour simulation may not be too significant.</t>
  </si>
  <si>
    <t>Models are not valid for short duration fires.</t>
  </si>
  <si>
    <t>Atmospheric instability,  which may have a deep impact on ROS (beer 1991), is not considered in the model.</t>
  </si>
  <si>
    <t>Capturing atmospheric instability is challenging with the present forecast available.</t>
  </si>
  <si>
    <t>There is a significant range of fire behavior that may not be considered in the model.</t>
  </si>
  <si>
    <t>Gusts are not considered in the model.</t>
  </si>
  <si>
    <t>Gust duration is highly unpredictable and that could affect the fire very differently.</t>
  </si>
  <si>
    <t>Fire behavior at a lower scale is not expected to follow a simple symmetrical behavior with respect to wind and slope.</t>
  </si>
  <si>
    <t>No interaction between slope and wind other than creating an effective or equivalent wind. This means that fire is assumed to have an elliptical shape no matter the alignment of wind and slope.</t>
  </si>
  <si>
    <t>The slope-wind effect is known to be significantly symmetrical in fires under control conditions. There are not many nonphysical models that describe the wind-slope effect in a non-symmetrical way.</t>
  </si>
  <si>
    <t>Fuel array description of the vegetation may not perfectly describe fuel characteristics.</t>
  </si>
  <si>
    <t>There are no perfect fuel datasets available at the territory scale. However, additional custom fuel models have been developed and used to reflect more accurate spread in WUI, agricultural and timber areas.</t>
  </si>
  <si>
    <t>Fuel characteristics are not captured perfectly by the fire spread model.</t>
  </si>
  <si>
    <t>Spotting is only considered in surface fires.</t>
  </si>
  <si>
    <t xml:space="preserve">Calculating crown spotting would require having an accurate tree inventory (height, species, width, etc.). </t>
  </si>
  <si>
    <t>Wildfire spread for crown fires is impacted.</t>
  </si>
  <si>
    <t>Asset Risk Condition Modifier weights are projected based on manufacturer, historical, and scientific data.</t>
  </si>
  <si>
    <t>To project the condition of an asset in the future, the condition must be modified to account for work performed on the system to calculate risk.</t>
  </si>
  <si>
    <t>Condition modifiers may not accurately portray the projected risk.</t>
  </si>
  <si>
    <t>Probability of Failure (APF)</t>
  </si>
  <si>
    <t>Condition Modifiers influence POI or POF</t>
  </si>
  <si>
    <t>Weibull for Asset Failure</t>
  </si>
  <si>
    <t>POI should be scaled on the same scale as the other models.</t>
  </si>
  <si>
    <t>To make the risk interpretable, the POI is scaled from 1 to 9.</t>
  </si>
  <si>
    <t>There’s no logical threshold between 1, 2 and 3.</t>
  </si>
  <si>
    <t>Consequence of Failure (ACF)</t>
  </si>
  <si>
    <t>Probability of Fire (POF)</t>
  </si>
  <si>
    <t>Conductor risk factors are equivalent.</t>
  </si>
  <si>
    <t xml:space="preserve">There is not sufficient knowledge to accurately weight the conductor risk factors. </t>
  </si>
  <si>
    <t>It is considered that the material is equivalent in risk to length of span, even if it’s not.</t>
  </si>
  <si>
    <t>Conductor does not have a degradation factor.</t>
  </si>
  <si>
    <t>Lack of information on the present number of splices on the network, age of conductor, and failure model.</t>
  </si>
  <si>
    <t>The conductor will not degrade over time in the model.</t>
  </si>
  <si>
    <t>Projected Vegetation work orders are based on past work orders.</t>
  </si>
  <si>
    <t xml:space="preserve"> Using historical work order information has been effective in estimating accurate  work volume .</t>
  </si>
  <si>
    <t>The model will mimic what was done in the past, which may not be accurate.</t>
  </si>
  <si>
    <t>Degradation of vegetation uses data outside of Liberty’s available data.</t>
  </si>
  <si>
    <t>The  model simulates growth of vegetation.</t>
  </si>
  <si>
    <t>Vegetation Degradation is based on scientific research and not historical data.</t>
  </si>
  <si>
    <t>The decision trees may suggest interventions that would not be typically done in the field.</t>
  </si>
  <si>
    <t>Over time, Liberty will fine tune the decision trees based on usage of the tool.</t>
  </si>
  <si>
    <t>Until the model is validated the decision tree output are subject to SME review.</t>
  </si>
  <si>
    <t>Deterministic methods can pinpoint the exact time of asset failure.</t>
  </si>
  <si>
    <t>Direxyon uses Monte Carlo Simulation Methodology.</t>
  </si>
  <si>
    <t>Asset failures are inherently unpredictable in real-world situations.</t>
  </si>
  <si>
    <t>Asset Failure Risk (AFR)</t>
  </si>
  <si>
    <t>Deterministic methods can estimate cost.</t>
  </si>
  <si>
    <t>Costs are inherently unpredictable in real-world situations.</t>
  </si>
  <si>
    <t>Restoration time is a factor of PSPS Consequence</t>
  </si>
  <si>
    <t>Repair times can vary, and future work will analyze a method for solving this component</t>
  </si>
  <si>
    <t>Post PSPS/SRP event restoration time is not accounted for.</t>
  </si>
  <si>
    <t>PSPS Consequence (PC)</t>
  </si>
  <si>
    <t>Entire circuits are de-energized during PSPS/SRP Outage Events</t>
  </si>
  <si>
    <t>It may be possible to isolate or shutdown parts of a circuit</t>
  </si>
  <si>
    <t>This simplification may overestimate the impact of these events.</t>
  </si>
  <si>
    <t>PSPS Risk (PR)</t>
  </si>
  <si>
    <t>Environmental factors remain constant over time</t>
  </si>
  <si>
    <t>DRAT does not consider environmental or climatic changes</t>
  </si>
  <si>
    <t>Potential long-term shifts in wind behavior or FFWI due to climate change are not considered.</t>
  </si>
  <si>
    <t>A uniform random distribution is assumed for the secondary conductor asset type</t>
  </si>
  <si>
    <t>DRAT recognizes a uniform distribution of Tree Attachments between 5 and 50</t>
  </si>
  <si>
    <t>Actuality of Tree Attachments in the Liberty’s system maybe statistically incorrect.</t>
  </si>
  <si>
    <t>Scenario ID</t>
  </si>
  <si>
    <t>Design Scenario</t>
  </si>
  <si>
    <t>Purpose</t>
  </si>
  <si>
    <t>WLC1</t>
  </si>
  <si>
    <t>Wind Load</t>
  </si>
  <si>
    <t>Baseline wind load used in design, construction, and maintenance.</t>
  </si>
  <si>
    <t>WLC2</t>
  </si>
  <si>
    <t>95th percentile wind gusts based on maximum daily values over a 30-year history.</t>
  </si>
  <si>
    <t>WLC3</t>
  </si>
  <si>
    <t>Wind gusts with a probability of exceedance of five percent over the three-year WMP cycle (i.e. 60-year return interval)</t>
  </si>
  <si>
    <t>WLC4</t>
  </si>
  <si>
    <t>Wind gusts with a probability of exceedance of one percent over the three-year WMP cycle (i.e. 300-year return interval).</t>
  </si>
  <si>
    <t>WLC5</t>
  </si>
  <si>
    <t>WFA models wind speeds to identify at what point a specific transmission or distribution circuit may fail in windy conditions. The results are based on three-hour aggregated probabilities based on the maximum wind gust during that three-hour period.</t>
  </si>
  <si>
    <t>WC1</t>
  </si>
  <si>
    <t>Weather Condition</t>
  </si>
  <si>
    <t>Anticipated weather conditions over the next three years. This is based on historical weather days that best represents the days when weather and fuel conditions can lead to increased risk of ignition.</t>
  </si>
  <si>
    <t>WC2</t>
  </si>
  <si>
    <t>Long-term conditions. Technosylva has calculated the historical weather days that best represent the days when weather and fuel conditions can lead to increased risk of ignition based on their Weather Research and Forecast (WRF) Model. WRF is calculated annually to capture new days that should be incorporated into the historical weather days to account for changing conditions in locations.</t>
  </si>
  <si>
    <t>VC1</t>
  </si>
  <si>
    <t>Vegetation Condition</t>
  </si>
  <si>
    <t>Modeling of current vegetation conditions to identify where current vegetation fuels risk.</t>
  </si>
  <si>
    <t>VC2</t>
  </si>
  <si>
    <t>Modeling of projected 2025 vegetation conditions to identify potential mid-range vegetation fuels risk.</t>
  </si>
  <si>
    <t>VC3</t>
  </si>
  <si>
    <t>Modeling of projected 2030 vegetation conditions to identify potential long-range vegetation fuels risk.</t>
  </si>
  <si>
    <t>Extreme-Event Scenario</t>
  </si>
  <si>
    <t>ES1</t>
  </si>
  <si>
    <t>Climate Change 1</t>
  </si>
  <si>
    <t xml:space="preserve">Impact of climate change on long-term weather and vegetation conditions that impact fire behavior. </t>
  </si>
  <si>
    <t>Weather Condition 2</t>
  </si>
  <si>
    <t>Vegetation Condition 3</t>
  </si>
  <si>
    <t>FIRE RISK MODEL</t>
  </si>
  <si>
    <t>ID</t>
  </si>
  <si>
    <t>Risk Component</t>
  </si>
  <si>
    <t>Design Scenario(s)</t>
  </si>
  <si>
    <t>Key Inputs</t>
  </si>
  <si>
    <t>Source of Inputs (Data and/or Models)</t>
  </si>
  <si>
    <t>Key Outputs</t>
  </si>
  <si>
    <t>Units</t>
  </si>
  <si>
    <t>UR</t>
  </si>
  <si>
    <t>Utility Risk</t>
  </si>
  <si>
    <t>Previous modeling scenarios</t>
  </si>
  <si>
    <t>Wildfire Risk</t>
  </si>
  <si>
    <t>Previous modeling steps</t>
  </si>
  <si>
    <t>Risk score between 0-1</t>
  </si>
  <si>
    <t>PSPS Risk</t>
  </si>
  <si>
    <t>Asset Failure Risk</t>
  </si>
  <si>
    <t xml:space="preserve">WR </t>
  </si>
  <si>
    <t>WC1, WC2, VC1, VC2, VC3, WLC5</t>
  </si>
  <si>
    <t>Wildfire Likelihood</t>
  </si>
  <si>
    <t>Fire Risk Score 0-81</t>
  </si>
  <si>
    <t>Wildfire Consequence</t>
  </si>
  <si>
    <t>WC</t>
  </si>
  <si>
    <t>WC1, WC2, WLC5</t>
  </si>
  <si>
    <t>Population Impact</t>
  </si>
  <si>
    <t>WFA Conditional Fire Risk</t>
  </si>
  <si>
    <t>Fire Size Potential, Buildings Threatened/Destroyed, Population Impacts</t>
  </si>
  <si>
    <t>Impacted structures</t>
  </si>
  <si>
    <t>WFA Expected Fire Risk</t>
  </si>
  <si>
    <t>Acres burned</t>
  </si>
  <si>
    <t>Spatial/Temporal ignition patterns</t>
  </si>
  <si>
    <t>WL</t>
  </si>
  <si>
    <t>Probability of Outage (“POU”)</t>
  </si>
  <si>
    <t>Probability of wildfire caused by electrical equipment</t>
  </si>
  <si>
    <t>0-1 probability</t>
  </si>
  <si>
    <t>Probability of Ignition (“POI”)</t>
  </si>
  <si>
    <t>Probability of Failure (“POF”)</t>
  </si>
  <si>
    <t>AFR</t>
  </si>
  <si>
    <t>VC1, VC2</t>
  </si>
  <si>
    <t>Probability of Failure</t>
  </si>
  <si>
    <t>Consequence of Failure</t>
  </si>
  <si>
    <t>APF</t>
  </si>
  <si>
    <t>Utility Asset Data</t>
  </si>
  <si>
    <t>GIS System</t>
  </si>
  <si>
    <t>Asset Probability of Failure Score</t>
  </si>
  <si>
    <t>Outage Data</t>
  </si>
  <si>
    <t>OMS</t>
  </si>
  <si>
    <t>Condition Modifiers</t>
  </si>
  <si>
    <t>ACF</t>
  </si>
  <si>
    <t>Fire Consequence Metrics</t>
  </si>
  <si>
    <t>Technosylva WFA</t>
  </si>
  <si>
    <t>Asset Consequence of Failure Score</t>
  </si>
  <si>
    <t>Community Resilience</t>
  </si>
  <si>
    <t>Probability of Ignition</t>
  </si>
  <si>
    <t>PSPS RISK MODEL</t>
  </si>
  <si>
    <t>PR</t>
  </si>
  <si>
    <t>PSPS Consequence</t>
  </si>
  <si>
    <t>PSPS Likelihood</t>
  </si>
  <si>
    <t>PC</t>
  </si>
  <si>
    <t>Outage duration</t>
  </si>
  <si>
    <t>Customer records</t>
  </si>
  <si>
    <t>PSPS Consequence Risk</t>
  </si>
  <si>
    <t>Customer count by circuit</t>
  </si>
  <si>
    <t>PL</t>
  </si>
  <si>
    <r>
      <t xml:space="preserve">WC1, </t>
    </r>
    <r>
      <rPr>
        <sz val="10"/>
        <color rgb="FF000000"/>
        <rFont val="Calibri"/>
        <family val="2"/>
        <scheme val="minor"/>
      </rPr>
      <t>WLC3</t>
    </r>
  </si>
  <si>
    <t>PSPS thresholds relative to weather conditions</t>
  </si>
  <si>
    <t>Gridded hourly weather data</t>
  </si>
  <si>
    <t>PSPS Likelihood Risk</t>
  </si>
  <si>
    <t>SRP Availability</t>
  </si>
  <si>
    <t>OPR</t>
  </si>
  <si>
    <t>Outage Program Risk</t>
  </si>
  <si>
    <t>SRP Outage Risk</t>
  </si>
  <si>
    <t>SOR</t>
  </si>
  <si>
    <t>SRP Outage Likelihood</t>
  </si>
  <si>
    <t>SRP Outage Consequence</t>
  </si>
  <si>
    <t>SOL</t>
  </si>
  <si>
    <t>WC1, WLC3</t>
  </si>
  <si>
    <t>Technosylva</t>
  </si>
  <si>
    <t>SOC</t>
  </si>
  <si>
    <t>Customer count driven by circuit</t>
  </si>
  <si>
    <t>Utility Risk Rank</t>
  </si>
  <si>
    <t>Circuit</t>
  </si>
  <si>
    <t>Top Risk Contributors</t>
  </si>
  <si>
    <t>Version of Risk Model used</t>
  </si>
  <si>
    <t>Age of Assets</t>
  </si>
  <si>
    <t>Key Risk Assessment Area</t>
  </si>
  <si>
    <t xml:space="preserve">Proposed Improvement </t>
  </si>
  <si>
    <t>Type of Improvement</t>
  </si>
  <si>
    <t>Expected Value Add</t>
  </si>
  <si>
    <t>Timeframe and Key Milestones</t>
  </si>
  <si>
    <t>Programmatic</t>
  </si>
  <si>
    <t>Length (miles)</t>
  </si>
  <si>
    <t>Associated Risk Drivers</t>
  </si>
  <si>
    <t>MEY3400</t>
  </si>
  <si>
    <t>TPZ1202</t>
  </si>
  <si>
    <t>MULLER1296</t>
  </si>
  <si>
    <t>Activity</t>
  </si>
  <si>
    <t>Risk Reduction</t>
  </si>
  <si>
    <t>Estimated Cost</t>
  </si>
  <si>
    <t>Impacts</t>
  </si>
  <si>
    <t>Implementation Schedule</t>
  </si>
  <si>
    <t>Pole Replacement</t>
  </si>
  <si>
    <t>Refer to Section 8</t>
  </si>
  <si>
    <t>Fuse Replacements</t>
  </si>
  <si>
    <t>Refer to Section 9</t>
  </si>
  <si>
    <t>Stakeholder</t>
  </si>
  <si>
    <t>Stakeholder Point of Contact</t>
  </si>
  <si>
    <t>Electrical Corporation Point of Contact</t>
  </si>
  <si>
    <t>Stakeholder Role</t>
  </si>
  <si>
    <t>Engagement Methods</t>
  </si>
  <si>
    <t>Level of Engagement Activity</t>
  </si>
  <si>
    <t>Liberty Executive Leadership</t>
  </si>
  <si>
    <t>Chief Executive Officer;       Chief Transformation Officer</t>
  </si>
  <si>
    <t>Liberty President</t>
  </si>
  <si>
    <t>Informed; Consulted; Decision-maker</t>
  </si>
  <si>
    <t>Quarterly Meetings; Emails; Phone Calls</t>
  </si>
  <si>
    <t>All WMP activities</t>
  </si>
  <si>
    <t>Local; State; Federal; Tribal</t>
  </si>
  <si>
    <t>County</t>
  </si>
  <si>
    <t>County Supervisor</t>
  </si>
  <si>
    <t>Senior Manager, Customer Solutions; Emergency Manager</t>
  </si>
  <si>
    <t>Informed</t>
  </si>
  <si>
    <t>Meetings, exercises, workshops</t>
  </si>
  <si>
    <t>System hardening; vegetation management; emergency preparedness</t>
  </si>
  <si>
    <t>Local</t>
  </si>
  <si>
    <t>Tahoe Regional Planning Agency</t>
  </si>
  <si>
    <t>Special Projects Manager; Associate Environmental Specialist; Forester</t>
  </si>
  <si>
    <t>Manager, Vegetation Management; Environmental Specialist</t>
  </si>
  <si>
    <t>Decision-maker; consulted</t>
  </si>
  <si>
    <t>Planning and prioritizing all WF mitigations </t>
  </si>
  <si>
    <t>System hardening; vegetation management</t>
  </si>
  <si>
    <t>Sheriff's Department</t>
  </si>
  <si>
    <t>Sherriff; Office of Emergency Services</t>
  </si>
  <si>
    <t>Manager, Emergency Management</t>
  </si>
  <si>
    <t>informed; decision-maker</t>
  </si>
  <si>
    <t>Emergency preparedness</t>
  </si>
  <si>
    <t>Cal Fire</t>
  </si>
  <si>
    <t>Battalion Chief; Assistant Chief</t>
  </si>
  <si>
    <t>Fire Protection Specialist; System Forester; Manager, Emergency Management</t>
  </si>
  <si>
    <t>Meetings, Emails, Phone Calls, Exercises</t>
  </si>
  <si>
    <t>Vegetation management, emergency preparedness; community outreach</t>
  </si>
  <si>
    <t>Local, State</t>
  </si>
  <si>
    <t>California Tahoe Conservancy</t>
  </si>
  <si>
    <t>Public Land Management Specialist, Associate Environmental Planner</t>
  </si>
  <si>
    <t>Meetings, Emails, Phone Calls</t>
  </si>
  <si>
    <t>California State Parks</t>
  </si>
  <si>
    <t>Senior Environmental Scientist, California State Parks - Sierra District</t>
  </si>
  <si>
    <t xml:space="preserve">City </t>
  </si>
  <si>
    <t>City Manager</t>
  </si>
  <si>
    <t>System hardening, vegetation management, emergency preparedness, community outreach</t>
  </si>
  <si>
    <t>US Forest Service</t>
  </si>
  <si>
    <t>Recreation Management Specialist, Lands and Special Uses</t>
  </si>
  <si>
    <t>Meetings, Emails, Phone Calls, Operating Plans</t>
  </si>
  <si>
    <t>Local, Federal</t>
  </si>
  <si>
    <t>Cal Trans</t>
  </si>
  <si>
    <t>District Permit Engineer</t>
  </si>
  <si>
    <t>Manager, Vegetation Management;      Manager, Lands</t>
  </si>
  <si>
    <t>Meetings, Emails</t>
  </si>
  <si>
    <t>Fire Department</t>
  </si>
  <si>
    <t>Fire Chief</t>
  </si>
  <si>
    <t>Fire Protection Specialist; Manager, Emergency Management; System Forester</t>
  </si>
  <si>
    <t>Decision-maker; informed; consulted</t>
  </si>
  <si>
    <t>Meetings; Emails, Exercises</t>
  </si>
  <si>
    <t>Public; customers</t>
  </si>
  <si>
    <t>Varies; Manager, Communications</t>
  </si>
  <si>
    <t>Varies</t>
  </si>
  <si>
    <t>Workshops, outreach events, bill inserts, social media</t>
  </si>
  <si>
    <t>System hardening, vegetation management, emergency preparedness</t>
  </si>
  <si>
    <t>Washoe Tribe</t>
  </si>
  <si>
    <t>Emergency Manager, California Tribal Historic Preservation Officer</t>
  </si>
  <si>
    <t>Key Account Manager, Emergency Manager, Environmental Specialist</t>
  </si>
  <si>
    <t>Decision-maker, Consulted, Informed</t>
  </si>
  <si>
    <t>Meetings, Email, Phone Call</t>
  </si>
  <si>
    <t>Emergency preparedness, community outreach, cultural consultation and monitoring</t>
  </si>
  <si>
    <t>Tribal</t>
  </si>
  <si>
    <t>Key Accounts; Critical Facilities</t>
  </si>
  <si>
    <t>Key Account Manager; Sr. Manager Customer Solutions</t>
  </si>
  <si>
    <t>Informed; Consulted</t>
  </si>
  <si>
    <t>Meetings, Emails, Phone Call</t>
  </si>
  <si>
    <t>Bureau of Land Management</t>
  </si>
  <si>
    <t>Sierra Front Office - Assistant Field Manager</t>
  </si>
  <si>
    <t>Environmental Specialist</t>
  </si>
  <si>
    <t>System hardening, vegetation management</t>
  </si>
  <si>
    <t>Federal</t>
  </si>
  <si>
    <t>NV Energy</t>
  </si>
  <si>
    <t>Emergency Manager; Principal Meteorologist</t>
  </si>
  <si>
    <t>Manager, Emergency Management; Sr. Manager, Wildfire Prevention</t>
  </si>
  <si>
    <t>Decision-maker; consulted; informed</t>
  </si>
  <si>
    <t>Community Based Organizations</t>
  </si>
  <si>
    <t>workshops, outreach events, meetings, emails, phone calls</t>
  </si>
  <si>
    <t>Emergency preparedness, community outreach</t>
  </si>
  <si>
    <t>Activity Effectiveness – Overall Risk</t>
  </si>
  <si>
    <t>Activity Effectiveness – Wildfire Risk</t>
  </si>
  <si>
    <t>Activity Effectiveness – Outage Program Risk</t>
  </si>
  <si>
    <t>% HFTD Covered</t>
  </si>
  <si>
    <t>% HFTD/HFRA Covered</t>
  </si>
  <si>
    <t>Expected % Risk Reduction</t>
  </si>
  <si>
    <t>Model used to Calculate Risk Impact</t>
  </si>
  <si>
    <t>Vegetation Inspection -  LiDAR and Patrol</t>
  </si>
  <si>
    <t>2026 Activities</t>
  </si>
  <si>
    <t>2027 Activities</t>
  </si>
  <si>
    <t>2028 Activities</t>
  </si>
  <si>
    <t>Grid hardening, including covered conductor, VM, patrol inspections</t>
  </si>
  <si>
    <t>Grid hardening, VM, patrol inspections</t>
  </si>
  <si>
    <t>Grid hardening, VM, detailed inspections</t>
  </si>
  <si>
    <t>Grid hardening, including covered conductor, VM, detailed inspections</t>
  </si>
  <si>
    <t>Observation</t>
  </si>
  <si>
    <t>Corrective Action</t>
  </si>
  <si>
    <t>Status of Corrective Action</t>
  </si>
  <si>
    <t>Medical Baseline (MBL) customer tags on meters needed to be updated.</t>
  </si>
  <si>
    <t>Perform field audit of all MBL meters on the system to confirm proper tags are in place.</t>
  </si>
  <si>
    <t>To be completed as of  12/31/2025</t>
  </si>
  <si>
    <t>Improved communication is needed between regulatory liaisons and other members of the IMT to record event information more efficiently, such as customer impact counts and communications with Public Safety Partners (“PSPs”).</t>
  </si>
  <si>
    <t>Improvements to the incident tracking spreadsheet.</t>
  </si>
  <si>
    <t>Completed</t>
  </si>
  <si>
    <t>Improved logistics are needed to support the Washoe CRC location, which is relatively remote. More affordable options for lunch items at the CRC and more timely transport and distribution of repair supplies to the Walker and Coleville areas are needed.</t>
  </si>
  <si>
    <t>Put contracts in place with vendors for CRC lunches. Stage repair materials in Liberty’s CONEX boxes for use in the Walker and Coleville areas.</t>
  </si>
  <si>
    <t>During 2024 PSPS events, Liberty’s Community Outreach team took responsibility for notifying PSPs, community officials, and key accounts instead of the PSP liaison, who has multiple duties.</t>
  </si>
  <si>
    <t>Officially assign PSP notification responsibility to the community outreach team.</t>
  </si>
  <si>
    <t xml:space="preserve">WMP Initiative Category </t>
  </si>
  <si>
    <t xml:space="preserve">Quantitative or Qualitative Target </t>
  </si>
  <si>
    <t>WMP Initiative Tracking ID</t>
  </si>
  <si>
    <t xml:space="preserve">Target Unit </t>
  </si>
  <si>
    <t xml:space="preserve">2026 Target / Status </t>
  </si>
  <si>
    <t xml:space="preserve">% Planned in HFTD for 2026 </t>
  </si>
  <si>
    <t xml:space="preserve">% Planned in HFRA for 2026 </t>
  </si>
  <si>
    <t xml:space="preserve">% Risk Reduction for 2026 </t>
  </si>
  <si>
    <t xml:space="preserve">2027 Target / Status </t>
  </si>
  <si>
    <t xml:space="preserve">% Planned in HFTD for 2027 </t>
  </si>
  <si>
    <t xml:space="preserve">% Planned in HFRA in 2027 </t>
  </si>
  <si>
    <t xml:space="preserve">% Risk Reduction for 2027 </t>
  </si>
  <si>
    <t xml:space="preserve">2028 Target / Status </t>
  </si>
  <si>
    <t xml:space="preserve">% Planned in HFTD for 2028 </t>
  </si>
  <si>
    <t xml:space="preserve">% HFRA planned in 2028 </t>
  </si>
  <si>
    <t xml:space="preserve">% Risk Reduction for 2028 </t>
  </si>
  <si>
    <t xml:space="preserve">Three- Year Total </t>
  </si>
  <si>
    <t xml:space="preserve">Section; Page Number </t>
  </si>
  <si>
    <t>Quantitative</t>
  </si>
  <si>
    <t>Circuit miles</t>
  </si>
  <si>
    <t>8.2.1; pp.117-119</t>
  </si>
  <si>
    <t>8.2.2; pp. 119-120</t>
  </si>
  <si>
    <t>Distribution pole replacements and reinforcements[1]</t>
  </si>
  <si>
    <t>Poles</t>
  </si>
  <si>
    <t>8.2.3; pp. 120-122</t>
  </si>
  <si>
    <t>TBD</t>
  </si>
  <si>
    <t>8.2.5; pp. 122-124</t>
  </si>
  <si>
    <t>8.2.6; p. 124</t>
  </si>
  <si>
    <t>8.2.7; pp. 124-125</t>
  </si>
  <si>
    <t>Automatic Reclosers</t>
  </si>
  <si>
    <t>Complete</t>
  </si>
  <si>
    <t>8.2.8; p. 125</t>
  </si>
  <si>
    <t>8.2.9; p. 126</t>
  </si>
  <si>
    <t>8.2.12; pp. 126-130</t>
  </si>
  <si>
    <t>Tree attachments</t>
  </si>
  <si>
    <t>8.2.12.1; pp. 126-128</t>
  </si>
  <si>
    <t>Expulsion fuses</t>
  </si>
  <si>
    <t>8.2.12.2; pp. 128-129</t>
  </si>
  <si>
    <t>8.2.12.3; p. 129</t>
  </si>
  <si>
    <t>8.2.12.5; pp. 129-130</t>
  </si>
  <si>
    <t xml:space="preserve">Detailed inspections of distribution electric lines and equipment[2]  </t>
  </si>
  <si>
    <t>8.3.1; pp. 134-135</t>
  </si>
  <si>
    <t>8.3.2; pp. 135-136</t>
  </si>
  <si>
    <t xml:space="preserve">Patrol inspections of distribution electric lines and equipment[3]  </t>
  </si>
  <si>
    <t>8.3.3; p. 136</t>
  </si>
  <si>
    <t>8.3.4; p. 137-138</t>
  </si>
  <si>
    <t>% of detailed inspections</t>
  </si>
  <si>
    <t>Substations</t>
  </si>
  <si>
    <t>8.3.5; p.138</t>
  </si>
  <si>
    <t xml:space="preserve">Grid Design, Operations, and Maintenance </t>
  </si>
  <si>
    <t>Qualitative</t>
  </si>
  <si>
    <t>Equipment Maintenance and Repair</t>
  </si>
  <si>
    <t>Utilization of Asset Tracking Application</t>
  </si>
  <si>
    <t>All Asset Inspections and Repairs recorded in Asset Tracking</t>
  </si>
  <si>
    <t># of circuits with SRP</t>
  </si>
  <si>
    <t>Complete - SRP implemented on 100% of Liberty circuits</t>
  </si>
  <si>
    <t>Grid Design, Operations, and Maintenance – Grid Operations and Procedures</t>
  </si>
  <si>
    <t>SRP circuit settings</t>
  </si>
  <si>
    <t>Review settings of 1/3 of SRP circuits</t>
  </si>
  <si>
    <t>Work Orders</t>
  </si>
  <si>
    <t>WMP-GDOM-AI</t>
  </si>
  <si>
    <r>
      <t>Complete all work orders within specified timeframe according to priority level</t>
    </r>
    <r>
      <rPr>
        <sz val="10"/>
        <color rgb="FFD13438"/>
        <rFont val="Calibri"/>
        <family val="2"/>
        <scheme val="minor"/>
      </rPr>
      <t> </t>
    </r>
  </si>
  <si>
    <t xml:space="preserve">No new past due work orders from inspections </t>
  </si>
  <si>
    <t>No past due work orders</t>
  </si>
  <si>
    <t>Workforce Planning</t>
  </si>
  <si>
    <t>Inspector Training Program – Standards for Development</t>
  </si>
  <si>
    <t>Approval and adoption of Standards for Inspector Development</t>
  </si>
  <si>
    <t>Implement Inspector Training Program</t>
  </si>
  <si>
    <t>All new inspectors complete Inspector Training Program</t>
  </si>
  <si>
    <t>[1] Liberty does not have a separate WMP initiative for transmission pole and tower replacements. Liberty captures pole replacements on its transmission system within WMP-GDOM-03.</t>
  </si>
  <si>
    <t>[2] Liberty does not have a separate program for transmission inspections. Liberty has approximately 75 miles of 60kV lines and 19 miles of 120kV lines that are included in the distribution inspection program.</t>
  </si>
  <si>
    <t>[3] Liberty does not have a separate program for transmission inspections. Liberty has approximately 75 miles of 60kV lines and 19 miles of 120kV lines that are included in the distribution inspection program.</t>
  </si>
  <si>
    <t>Type [1]</t>
  </si>
  <si>
    <t xml:space="preserve">Inspection Activity (Program) </t>
  </si>
  <si>
    <t xml:space="preserve">Frequency or Trigger (Note 1) </t>
  </si>
  <si>
    <t xml:space="preserve">Method of Inspection (Note 2) </t>
  </si>
  <si>
    <t xml:space="preserve">Governing Standards &amp; Operating Procedures </t>
  </si>
  <si>
    <t xml:space="preserve">Cumulative Quarterly Target 2026, Q1 </t>
  </si>
  <si>
    <t xml:space="preserve">Cumulative Quarterly Target 2026, Q2 </t>
  </si>
  <si>
    <t xml:space="preserve">Cumulative Quarterly Target 2026, Q3 </t>
  </si>
  <si>
    <t xml:space="preserve">Cumulative Quarterly Target 2026, Q4 </t>
  </si>
  <si>
    <t xml:space="preserve">Cumulative Quarterly Target 2027, Q1 </t>
  </si>
  <si>
    <t xml:space="preserve">Cumulative Quarterly Target 2027, Q2 </t>
  </si>
  <si>
    <t xml:space="preserve">Cumulative Quarterly Target 2027, Q3 </t>
  </si>
  <si>
    <t xml:space="preserve">Cumulative Quarterly Target 2027, Q4 </t>
  </si>
  <si>
    <t xml:space="preserve">Cumulative Quarterly Target 2028, Q1 </t>
  </si>
  <si>
    <t xml:space="preserve">Cumulative Quarterly Target 2028, Q2 </t>
  </si>
  <si>
    <t xml:space="preserve">Cumulative Quarterly Target 2028, Q3 </t>
  </si>
  <si>
    <t xml:space="preserve">Cumulative Quarterly Target 2028, Q4 </t>
  </si>
  <si>
    <t xml:space="preserve">% of HFRA and HFTD Covered Annually by Inspection Type </t>
  </si>
  <si>
    <t xml:space="preserve">Condition Find Rate Level 1 </t>
  </si>
  <si>
    <t xml:space="preserve">Condition Find Rate Level 2 </t>
  </si>
  <si>
    <t xml:space="preserve">Condition Find Rate Level 3 </t>
  </si>
  <si>
    <t>Distribution</t>
  </si>
  <si>
    <t>Detailed Inspections</t>
  </si>
  <si>
    <t xml:space="preserve">5-year cycle for OH; </t>
  </si>
  <si>
    <t>Ground</t>
  </si>
  <si>
    <t>G.O. 165</t>
  </si>
  <si>
    <t>20 circuit miles</t>
  </si>
  <si>
    <t>50 circuit miles</t>
  </si>
  <si>
    <t>150 circuit miles</t>
  </si>
  <si>
    <t>207 circuit miles</t>
  </si>
  <si>
    <t>198.5 circuit miles</t>
  </si>
  <si>
    <t>219.5 circuit miles</t>
  </si>
  <si>
    <t>30.1% (Assets)</t>
  </si>
  <si>
    <t>3-year cycle for UG</t>
  </si>
  <si>
    <t>Intrusive Pole Inspections</t>
  </si>
  <si>
    <t>10-year cycle</t>
  </si>
  <si>
    <t>-</t>
  </si>
  <si>
    <t>2,031 poles</t>
  </si>
  <si>
    <t>2,389 poles</t>
  </si>
  <si>
    <t>2,860 poles</t>
  </si>
  <si>
    <t>Patrol Inspections</t>
  </si>
  <si>
    <t>Annually</t>
  </si>
  <si>
    <t>Ground and Aerial</t>
  </si>
  <si>
    <t>200 circuit miles</t>
  </si>
  <si>
    <t>553.4 circuit miles</t>
  </si>
  <si>
    <t>568.8 circuit miles</t>
  </si>
  <si>
    <t>542.8 circuit miles</t>
  </si>
  <si>
    <t>0.04% (Assets)</t>
  </si>
  <si>
    <t>No specified frequency</t>
  </si>
  <si>
    <t xml:space="preserve">G.O. 165 </t>
  </si>
  <si>
    <t>Substation</t>
  </si>
  <si>
    <t>Substation Inspections</t>
  </si>
  <si>
    <t>Quarterly</t>
  </si>
  <si>
    <t>G.O. 174</t>
  </si>
  <si>
    <t>10 substations</t>
  </si>
  <si>
    <t>22 substations</t>
  </si>
  <si>
    <t>34 substations</t>
  </si>
  <si>
    <t>44 substations</t>
  </si>
  <si>
    <t>[1] Liberty does not have a separate program for transmission inspections. Liberty has approximately 75 miles of 60kV lines and 19 miles of 120kV lines that are included in the distribution inspection program.</t>
  </si>
  <si>
    <t xml:space="preserve">Initiative/Activity Being Audited </t>
  </si>
  <si>
    <t xml:space="preserve">Tracking ID </t>
  </si>
  <si>
    <t xml:space="preserve">Quality Program Type </t>
  </si>
  <si>
    <t xml:space="preserve">Objective of the Quality Program </t>
  </si>
  <si>
    <t>New construction in Grid Hardening WMP initiatives (i.e., Covered Conductor Installation)</t>
  </si>
  <si>
    <t>(i.e., WMP-GDOM-GH-01)</t>
  </si>
  <si>
    <t>Post-construction inspections</t>
  </si>
  <si>
    <t>Confirm new construction meets applicable standards. New construction follows Liberty’s construction standards and best practices in construction.</t>
  </si>
  <si>
    <t>Detailed Asset Inspections</t>
  </si>
  <si>
    <t>QC</t>
  </si>
  <si>
    <r>
      <t>Confirm that the inspection and corrective action process for existing electric distribution and transmission assets are conducted. and documented in an accurate and effective manner. Inspections are performed on all assets at the time of construction, while conducting G.O. 165 and G.O. 174 mandated patrols and detailed inspections and in compliance with Liberty’s OQ/QC 3</t>
    </r>
    <r>
      <rPr>
        <vertAlign val="superscript"/>
        <sz val="11"/>
        <color rgb="FF000000"/>
        <rFont val="Calibri"/>
        <family val="2"/>
        <scheme val="minor"/>
      </rPr>
      <t>rd</t>
    </r>
    <r>
      <rPr>
        <sz val="11"/>
        <color rgb="FF000000"/>
        <rFont val="Calibri"/>
        <family val="2"/>
        <scheme val="minor"/>
      </rPr>
      <t xml:space="preserve"> party validation process to ensure accuracy is being met and constructions process are following the standards. </t>
    </r>
  </si>
  <si>
    <t>Equipment Settings to Reduce Wildfire Risk</t>
  </si>
  <si>
    <t>QA/QC</t>
  </si>
  <si>
    <t>Relay settings are peer reviewed before being issued to the field. In-service settings are reviewed on a three-year cycle.</t>
  </si>
  <si>
    <t>Initiative/ Activity Being Audited</t>
  </si>
  <si>
    <t>Type of Audit</t>
  </si>
  <si>
    <t>Population/ Sample Unit</t>
  </si>
  <si>
    <t>2026: Population Size</t>
  </si>
  <si>
    <t>2026: Sample Size</t>
  </si>
  <si>
    <t>2027: Population Size</t>
  </si>
  <si>
    <t>2027: Sample Size</t>
  </si>
  <si>
    <t>2028: Population Size</t>
  </si>
  <si>
    <t>2028: Sample Size</t>
  </si>
  <si>
    <t>Percent of Sample in the HFTD</t>
  </si>
  <si>
    <t>Confidence level / MOE</t>
  </si>
  <si>
    <t>2026: Pass Rate Target</t>
  </si>
  <si>
    <t>2027: Pass Rate Target</t>
  </si>
  <si>
    <t>2028: Pass Rate Target</t>
  </si>
  <si>
    <t>Field</t>
  </si>
  <si>
    <t>Detailed asset inspections</t>
  </si>
  <si>
    <t>All detailed inspections completed in 2026</t>
  </si>
  <si>
    <t>All detailed inspections completed in 2027</t>
  </si>
  <si>
    <t>95/10</t>
  </si>
  <si>
    <t>Completed new construction</t>
  </si>
  <si>
    <t>All new construction completed in 2026</t>
  </si>
  <si>
    <t>100% of new construction completed by contractors and 10% of new construction completed by Liberty</t>
  </si>
  <si>
    <t>All new construction completed in 2027</t>
  </si>
  <si>
    <t>All new construction completed in 2028</t>
  </si>
  <si>
    <t>Document Name and ID</t>
  </si>
  <si>
    <t>Version</t>
  </si>
  <si>
    <t>Effective Date</t>
  </si>
  <si>
    <t>Asset Inspection QA-QC 2023 Final</t>
  </si>
  <si>
    <t>Underground Electric Standards</t>
  </si>
  <si>
    <t>Overhead Electric Standards</t>
  </si>
  <si>
    <t>Inspection Type</t>
  </si>
  <si>
    <t>Cycle</t>
  </si>
  <si>
    <t>Total Circuit Miles</t>
  </si>
  <si>
    <t>Total Units</t>
  </si>
  <si>
    <t>Annual Circuit Miles</t>
  </si>
  <si>
    <t>Annual Units</t>
  </si>
  <si>
    <t>Statistical Sampling</t>
  </si>
  <si>
    <t>CL/MoE</t>
  </si>
  <si>
    <t>%</t>
  </si>
  <si>
    <t>Annual Sample Units</t>
  </si>
  <si>
    <t>OH Poles, Devices, and Conductors</t>
  </si>
  <si>
    <t>5-year</t>
  </si>
  <si>
    <t>Units N/A</t>
  </si>
  <si>
    <t>17 miles</t>
  </si>
  <si>
    <t>Intrusive Pole</t>
  </si>
  <si>
    <t>10-year</t>
  </si>
  <si>
    <t>99/7</t>
  </si>
  <si>
    <t>34 poles</t>
  </si>
  <si>
    <t>Does not apply</t>
  </si>
  <si>
    <t>2 substations</t>
  </si>
  <si>
    <t>HTFD Area</t>
  </si>
  <si>
    <t>0-30 Days</t>
  </si>
  <si>
    <t>31-90 Days</t>
  </si>
  <si>
    <t>91-180 Days</t>
  </si>
  <si>
    <t>181+ Days</t>
  </si>
  <si>
    <t xml:space="preserve">Non-HFTD </t>
  </si>
  <si>
    <t xml:space="preserve">HFTD Tier 2 </t>
  </si>
  <si>
    <t xml:space="preserve">HFTD Tier 3 </t>
  </si>
  <si>
    <t>Priority Level</t>
  </si>
  <si>
    <t xml:space="preserve">Priority 1 </t>
  </si>
  <si>
    <t xml:space="preserve">Priority 2 </t>
  </si>
  <si>
    <t xml:space="preserve">Priority 3 </t>
  </si>
  <si>
    <t xml:space="preserve">Circuit/Circuit Segment ID </t>
  </si>
  <si>
    <t xml:space="preserve">Circuit/Circuit Segment Name </t>
  </si>
  <si>
    <t xml:space="preserve">Circuit/Circuit Segment Length (overhead circuit miles) </t>
  </si>
  <si>
    <t xml:space="preserve">Number of Outages in Past Three Years </t>
  </si>
  <si>
    <t xml:space="preserve">Cumulative Outage Duration </t>
  </si>
  <si>
    <t xml:space="preserve">Cumulative Number of Customers Impacted by Outages </t>
  </si>
  <si>
    <t>MEY3300</t>
  </si>
  <si>
    <t>Meyers 3300</t>
  </si>
  <si>
    <t>Worker Title</t>
  </si>
  <si>
    <t>Minimum Qualifications</t>
  </si>
  <si>
    <t>Training Practices</t>
  </si>
  <si>
    <t>Inspector Foreman</t>
  </si>
  <si>
    <r>
      <t>•</t>
    </r>
    <r>
      <rPr>
        <sz val="7"/>
        <color rgb="FF000000"/>
        <rFont val="Times New Roman"/>
        <family val="1"/>
      </rPr>
      <t xml:space="preserve">         </t>
    </r>
    <r>
      <rPr>
        <sz val="11"/>
        <color rgb="FF000000"/>
        <rFont val="Calibri"/>
        <family val="2"/>
        <scheme val="minor"/>
      </rPr>
      <t>Journeyman lineman</t>
    </r>
  </si>
  <si>
    <r>
      <t>•</t>
    </r>
    <r>
      <rPr>
        <sz val="7"/>
        <color rgb="FF000000"/>
        <rFont val="Times New Roman"/>
        <family val="1"/>
      </rPr>
      <t xml:space="preserve">         </t>
    </r>
    <r>
      <rPr>
        <sz val="11"/>
        <color rgb="FF000000"/>
        <rFont val="Calibri"/>
        <family val="2"/>
        <scheme val="minor"/>
      </rPr>
      <t>Fulcrum application and database training</t>
    </r>
  </si>
  <si>
    <r>
      <t>•</t>
    </r>
    <r>
      <rPr>
        <sz val="7"/>
        <color rgb="FF000000"/>
        <rFont val="Times New Roman"/>
        <family val="1"/>
      </rPr>
      <t xml:space="preserve">         </t>
    </r>
    <r>
      <rPr>
        <sz val="11"/>
        <color rgb="FF000000"/>
        <rFont val="Calibri"/>
        <family val="2"/>
        <scheme val="minor"/>
      </rPr>
      <t>Minimum two years journeyman lineman experience</t>
    </r>
  </si>
  <si>
    <r>
      <t>·</t>
    </r>
    <r>
      <rPr>
        <sz val="7"/>
        <color rgb="FF000000"/>
        <rFont val="Times New Roman"/>
        <family val="1"/>
      </rPr>
      <t xml:space="preserve">         </t>
    </r>
    <r>
      <rPr>
        <sz val="11"/>
        <color rgb="FF000000"/>
        <rFont val="Calibri"/>
        <family val="2"/>
        <scheme val="minor"/>
      </rPr>
      <t>On the job training of company standards and G.O. 95</t>
    </r>
  </si>
  <si>
    <r>
      <t>•</t>
    </r>
    <r>
      <rPr>
        <sz val="7"/>
        <color rgb="FF000000"/>
        <rFont val="Times New Roman"/>
        <family val="1"/>
      </rPr>
      <t xml:space="preserve">         </t>
    </r>
    <r>
      <rPr>
        <sz val="11"/>
        <color rgb="FF000000"/>
        <rFont val="Calibri"/>
        <family val="2"/>
        <scheme val="minor"/>
      </rPr>
      <t>Class A Driver’s License</t>
    </r>
  </si>
  <si>
    <r>
      <t>·</t>
    </r>
    <r>
      <rPr>
        <sz val="7"/>
        <color rgb="FF000000"/>
        <rFont val="Times New Roman"/>
        <family val="1"/>
      </rPr>
      <t xml:space="preserve">         </t>
    </r>
    <r>
      <rPr>
        <sz val="11"/>
        <color rgb="FF000000"/>
        <rFont val="Calibri"/>
        <family val="2"/>
        <scheme val="minor"/>
      </rPr>
      <t>Expert knowledge of G.O. 95 and company’s construction standards.</t>
    </r>
  </si>
  <si>
    <t>Inspector</t>
  </si>
  <si>
    <r>
      <t>•</t>
    </r>
    <r>
      <rPr>
        <sz val="7"/>
        <color rgb="FF000000"/>
        <rFont val="Times New Roman"/>
        <family val="1"/>
      </rPr>
      <t xml:space="preserve">         </t>
    </r>
    <r>
      <rPr>
        <sz val="11"/>
        <color rgb="FF000000"/>
        <rFont val="Calibri"/>
        <family val="2"/>
        <scheme val="minor"/>
      </rPr>
      <t>Minimum one year journeyman lineman experience</t>
    </r>
  </si>
  <si>
    <r>
      <t>•</t>
    </r>
    <r>
      <rPr>
        <sz val="7"/>
        <color rgb="FF000000"/>
        <rFont val="Times New Roman"/>
        <family val="1"/>
      </rPr>
      <t xml:space="preserve">         </t>
    </r>
    <r>
      <rPr>
        <sz val="11"/>
        <color rgb="FF000000"/>
        <rFont val="Calibri"/>
        <family val="2"/>
        <scheme val="minor"/>
      </rPr>
      <t>On the job training of company standards and G.O. 95</t>
    </r>
  </si>
  <si>
    <r>
      <t>•</t>
    </r>
    <r>
      <rPr>
        <sz val="7"/>
        <color rgb="FF000000"/>
        <rFont val="Times New Roman"/>
        <family val="1"/>
      </rPr>
      <t xml:space="preserve">         </t>
    </r>
    <r>
      <rPr>
        <sz val="11"/>
        <color rgb="FF000000"/>
        <rFont val="Calibri"/>
        <family val="2"/>
        <scheme val="minor"/>
      </rPr>
      <t>General knowledge of G.O. 95 and company’s construction standards</t>
    </r>
  </si>
  <si>
    <t>Qualified Electrical Worker (“QEW”)</t>
  </si>
  <si>
    <r>
      <t>•</t>
    </r>
    <r>
      <rPr>
        <sz val="7"/>
        <color rgb="FF000000"/>
        <rFont val="Times New Roman"/>
        <family val="1"/>
      </rPr>
      <t xml:space="preserve">         </t>
    </r>
    <r>
      <rPr>
        <sz val="11"/>
        <color rgb="FF000000"/>
        <rFont val="Calibri"/>
        <family val="2"/>
        <scheme val="minor"/>
      </rPr>
      <t>Minimum one-year journeyman lineman experience</t>
    </r>
  </si>
  <si>
    <r>
      <t>•</t>
    </r>
    <r>
      <rPr>
        <sz val="7"/>
        <color rgb="FF000000"/>
        <rFont val="Times New Roman"/>
        <family val="1"/>
      </rPr>
      <t xml:space="preserve">         </t>
    </r>
    <r>
      <rPr>
        <sz val="11"/>
        <color rgb="FF000000"/>
        <rFont val="Calibri"/>
        <family val="2"/>
        <scheme val="minor"/>
      </rPr>
      <t>General knowledge of G.O. 95 and Liberty’s construction standards</t>
    </r>
  </si>
  <si>
    <t>Lineman</t>
  </si>
  <si>
    <r>
      <t>•</t>
    </r>
    <r>
      <rPr>
        <sz val="7"/>
        <color rgb="FF000000"/>
        <rFont val="Times New Roman"/>
        <family val="1"/>
      </rPr>
      <t xml:space="preserve">         </t>
    </r>
    <r>
      <rPr>
        <sz val="11"/>
        <color rgb="FF000000"/>
        <rFont val="Calibri"/>
        <family val="2"/>
        <scheme val="minor"/>
      </rPr>
      <t>On the job training of covered conductor</t>
    </r>
  </si>
  <si>
    <t>Lineman Working Foreman</t>
  </si>
  <si>
    <r>
      <t>•</t>
    </r>
    <r>
      <rPr>
        <sz val="7"/>
        <color rgb="FF000000"/>
        <rFont val="Times New Roman"/>
        <family val="1"/>
      </rPr>
      <t xml:space="preserve">         </t>
    </r>
    <r>
      <rPr>
        <sz val="11"/>
        <color rgb="FF000000"/>
        <rFont val="Calibri"/>
        <family val="2"/>
        <scheme val="minor"/>
      </rPr>
      <t>Minimum two years’ experience as Journeyman</t>
    </r>
  </si>
  <si>
    <r>
      <t>•</t>
    </r>
    <r>
      <rPr>
        <sz val="7"/>
        <color rgb="FF000000"/>
        <rFont val="Times New Roman"/>
        <family val="1"/>
      </rPr>
      <t xml:space="preserve">         </t>
    </r>
    <r>
      <rPr>
        <sz val="11"/>
        <color rgb="FF000000"/>
        <rFont val="Calibri"/>
        <family val="2"/>
        <scheme val="minor"/>
      </rPr>
      <t>Hendrix training of covered conductor installation (ACS and Tree Wire)</t>
    </r>
  </si>
  <si>
    <r>
      <t>•</t>
    </r>
    <r>
      <rPr>
        <sz val="7"/>
        <color rgb="FF000000"/>
        <rFont val="Times New Roman"/>
        <family val="1"/>
      </rPr>
      <t xml:space="preserve">         </t>
    </r>
    <r>
      <rPr>
        <sz val="11"/>
        <color rgb="FF000000"/>
        <rFont val="Calibri"/>
        <family val="2"/>
        <scheme val="minor"/>
      </rPr>
      <t>Lineman</t>
    </r>
  </si>
  <si>
    <t>Engineer IV</t>
  </si>
  <si>
    <r>
      <t>•</t>
    </r>
    <r>
      <rPr>
        <sz val="7"/>
        <color rgb="FF000000"/>
        <rFont val="Times New Roman"/>
        <family val="1"/>
      </rPr>
      <t xml:space="preserve">         </t>
    </r>
    <r>
      <rPr>
        <sz val="11"/>
        <color rgb="FF000000"/>
        <rFont val="Calibri"/>
        <family val="2"/>
        <scheme val="minor"/>
      </rPr>
      <t>Must possess a Bachelor of Science in Electrical Engineering or an equivalent engineering degree from an accredited four-year college or university</t>
    </r>
  </si>
  <si>
    <r>
      <t>•</t>
    </r>
    <r>
      <rPr>
        <sz val="7"/>
        <color rgb="FF000000"/>
        <rFont val="Times New Roman"/>
        <family val="1"/>
      </rPr>
      <t xml:space="preserve">         </t>
    </r>
    <r>
      <rPr>
        <sz val="11"/>
        <color rgb="FF000000"/>
        <rFont val="Calibri"/>
        <family val="2"/>
        <scheme val="minor"/>
      </rPr>
      <t>SEL, GIS, CAD, OCalc, Quadra, OSI PI, Aspen Oneliner</t>
    </r>
  </si>
  <si>
    <r>
      <t>•</t>
    </r>
    <r>
      <rPr>
        <sz val="7"/>
        <color rgb="FF000000"/>
        <rFont val="Times New Roman"/>
        <family val="1"/>
      </rPr>
      <t xml:space="preserve">         </t>
    </r>
    <r>
      <rPr>
        <sz val="11"/>
        <color rgb="FF000000"/>
        <rFont val="Calibri"/>
        <family val="2"/>
        <scheme val="minor"/>
      </rPr>
      <t>Must hold PE certification</t>
    </r>
  </si>
  <si>
    <t>Capital Administrator</t>
  </si>
  <si>
    <r>
      <t>•</t>
    </r>
    <r>
      <rPr>
        <sz val="7"/>
        <color rgb="FF000000"/>
        <rFont val="Times New Roman"/>
        <family val="1"/>
      </rPr>
      <t xml:space="preserve">         </t>
    </r>
    <r>
      <rPr>
        <sz val="11"/>
        <color rgb="FF000000"/>
        <rFont val="Calibri"/>
        <family val="2"/>
        <scheme val="minor"/>
      </rPr>
      <t>Associates or Bachelor’s degree in Construction Administration, Accounting or a related field or a minimum of three years of technical experience with a utility or other related field</t>
    </r>
  </si>
  <si>
    <r>
      <t>•</t>
    </r>
    <r>
      <rPr>
        <sz val="7"/>
        <color rgb="FF000000"/>
        <rFont val="Times New Roman"/>
        <family val="1"/>
      </rPr>
      <t xml:space="preserve">         </t>
    </r>
    <r>
      <rPr>
        <sz val="11"/>
        <color rgb="FF000000"/>
        <rFont val="Calibri"/>
        <family val="2"/>
        <scheme val="minor"/>
      </rPr>
      <t>Great Plains Job Cost Training, FERC Code Training, SOX Policy Training, Capital Expenditure Policy Training, Excel Training</t>
    </r>
  </si>
  <si>
    <r>
      <t>•</t>
    </r>
    <r>
      <rPr>
        <sz val="7"/>
        <color rgb="FF000000"/>
        <rFont val="Times New Roman"/>
        <family val="1"/>
      </rPr>
      <t xml:space="preserve">         </t>
    </r>
    <r>
      <rPr>
        <sz val="11"/>
        <color rgb="FF000000"/>
        <rFont val="Calibri"/>
        <family val="2"/>
        <scheme val="minor"/>
      </rPr>
      <t>Working knowledge of accounting, project management and construction management practices</t>
    </r>
  </si>
  <si>
    <t>Project Manager</t>
  </si>
  <si>
    <r>
      <t>•</t>
    </r>
    <r>
      <rPr>
        <sz val="7"/>
        <color rgb="FF000000"/>
        <rFont val="Times New Roman"/>
        <family val="1"/>
      </rPr>
      <t xml:space="preserve">         </t>
    </r>
    <r>
      <rPr>
        <sz val="11"/>
        <color rgb="FF000000"/>
        <rFont val="Calibri"/>
        <family val="2"/>
        <scheme val="minor"/>
      </rPr>
      <t>Associates or Bachelor’s degree in Project Management, Construction Administration, Engineering in a related field or a PMP certification and a minimum of five years of technical experience with a utility or other related field. Must have a demonstrated working knowledge of project management and construction management practices.</t>
    </r>
  </si>
  <si>
    <r>
      <t>•</t>
    </r>
    <r>
      <rPr>
        <sz val="7"/>
        <color rgb="FF000000"/>
        <rFont val="Times New Roman"/>
        <family val="1"/>
      </rPr>
      <t xml:space="preserve">         </t>
    </r>
    <r>
      <rPr>
        <sz val="11"/>
        <color rgb="FF000000"/>
        <rFont val="Calibri"/>
        <family val="2"/>
        <scheme val="minor"/>
      </rPr>
      <t>PM Basics, Capital Expenditure Policy Training, Great Plains training, MS Project, Excel Training, Electrical Distribution 101, OH &amp; UG Const Training</t>
    </r>
  </si>
  <si>
    <t>Substation Electrician</t>
  </si>
  <si>
    <r>
      <t>•</t>
    </r>
    <r>
      <rPr>
        <sz val="7"/>
        <color rgb="FF000000"/>
        <rFont val="Times New Roman"/>
        <family val="1"/>
      </rPr>
      <t xml:space="preserve">         </t>
    </r>
    <r>
      <rPr>
        <sz val="11"/>
        <color rgb="FF000000"/>
        <rFont val="Calibri"/>
        <family val="2"/>
        <scheme val="minor"/>
      </rPr>
      <t>Must have successfully completed the Electrician Apprentice training program or equivalent</t>
    </r>
  </si>
  <si>
    <r>
      <t>•</t>
    </r>
    <r>
      <rPr>
        <sz val="7"/>
        <color rgb="FF000000"/>
        <rFont val="Times New Roman"/>
        <family val="1"/>
      </rPr>
      <t xml:space="preserve">         </t>
    </r>
    <r>
      <rPr>
        <sz val="11"/>
        <color rgb="FF000000"/>
        <rFont val="Calibri"/>
        <family val="2"/>
        <scheme val="minor"/>
      </rPr>
      <t>On the job training of substation equipment maintenance and replacement</t>
    </r>
  </si>
  <si>
    <r>
      <t>•</t>
    </r>
    <r>
      <rPr>
        <sz val="7"/>
        <color rgb="FF000000"/>
        <rFont val="Times New Roman"/>
        <family val="1"/>
      </rPr>
      <t xml:space="preserve">         </t>
    </r>
    <r>
      <rPr>
        <sz val="11"/>
        <color rgb="FF000000"/>
        <rFont val="Calibri"/>
        <family val="2"/>
        <scheme val="minor"/>
      </rPr>
      <t>Must be qualified to perform switching</t>
    </r>
  </si>
  <si>
    <r>
      <t>•</t>
    </r>
    <r>
      <rPr>
        <sz val="7"/>
        <color rgb="FF000000"/>
        <rFont val="Times New Roman"/>
        <family val="1"/>
      </rPr>
      <t xml:space="preserve">         </t>
    </r>
    <r>
      <rPr>
        <sz val="11"/>
        <color rgb="FF000000"/>
        <rFont val="Calibri"/>
        <family val="2"/>
        <scheme val="minor"/>
      </rPr>
      <t>On the job training of PZM application</t>
    </r>
  </si>
  <si>
    <t>Substation Electrician Foreman</t>
  </si>
  <si>
    <r>
      <t>•</t>
    </r>
    <r>
      <rPr>
        <sz val="7"/>
        <color rgb="FF000000"/>
        <rFont val="Times New Roman"/>
        <family val="1"/>
      </rPr>
      <t xml:space="preserve">         </t>
    </r>
    <r>
      <rPr>
        <sz val="11"/>
        <color rgb="FF000000"/>
        <rFont val="Calibri"/>
        <family val="2"/>
        <scheme val="minor"/>
      </rPr>
      <t>Journeyman Electrician</t>
    </r>
  </si>
  <si>
    <r>
      <t>•</t>
    </r>
    <r>
      <rPr>
        <sz val="7"/>
        <color rgb="FF000000"/>
        <rFont val="Times New Roman"/>
        <family val="1"/>
      </rPr>
      <t xml:space="preserve">         </t>
    </r>
    <r>
      <rPr>
        <sz val="11"/>
        <color rgb="FF000000"/>
        <rFont val="Calibri"/>
        <family val="2"/>
        <scheme val="minor"/>
      </rPr>
      <t>Minimum two years’ experience as journeyman electrician</t>
    </r>
  </si>
  <si>
    <r>
      <t>•</t>
    </r>
    <r>
      <rPr>
        <sz val="7"/>
        <color rgb="FF000000"/>
        <rFont val="Times New Roman"/>
        <family val="1"/>
      </rPr>
      <t xml:space="preserve">         </t>
    </r>
    <r>
      <rPr>
        <sz val="11"/>
        <color rgb="FF000000"/>
        <rFont val="Calibri"/>
        <family val="2"/>
        <scheme val="minor"/>
      </rPr>
      <t>Must be qualified to perform switching.</t>
    </r>
  </si>
  <si>
    <t>Job Facilitator</t>
  </si>
  <si>
    <r>
      <t>•</t>
    </r>
    <r>
      <rPr>
        <sz val="7"/>
        <color rgb="FF000000"/>
        <rFont val="Times New Roman"/>
        <family val="1"/>
      </rPr>
      <t xml:space="preserve">         </t>
    </r>
    <r>
      <rPr>
        <sz val="11"/>
        <color rgb="FF000000"/>
        <rFont val="Calibri"/>
        <family val="2"/>
        <scheme val="minor"/>
      </rPr>
      <t>Minimum two years’ experience as journeyman lineman</t>
    </r>
  </si>
  <si>
    <r>
      <t>•</t>
    </r>
    <r>
      <rPr>
        <sz val="7"/>
        <color rgb="FF000000"/>
        <rFont val="Times New Roman"/>
        <family val="1"/>
      </rPr>
      <t xml:space="preserve">         </t>
    </r>
    <r>
      <rPr>
        <sz val="11"/>
        <color rgb="FF000000"/>
        <rFont val="Calibri"/>
        <family val="2"/>
        <scheme val="minor"/>
      </rPr>
      <t>On the job training of covered conductor installation (ACS and Tree Wire)</t>
    </r>
  </si>
  <si>
    <r>
      <t>•</t>
    </r>
    <r>
      <rPr>
        <sz val="7"/>
        <color rgb="FF000000"/>
        <rFont val="Times New Roman"/>
        <family val="1"/>
      </rPr>
      <t xml:space="preserve">         </t>
    </r>
    <r>
      <rPr>
        <sz val="11"/>
        <color rgb="FF000000"/>
        <rFont val="Calibri"/>
        <family val="2"/>
        <scheme val="minor"/>
      </rPr>
      <t>On the job training of internal QA/QC process</t>
    </r>
  </si>
  <si>
    <t>Table 9‑1: Liberty Vegetation Management Targets by Year (Non-inspection Targets)</t>
  </si>
  <si>
    <t xml:space="preserve">Initiative </t>
  </si>
  <si>
    <t>Quantitative or Qualitative</t>
  </si>
  <si>
    <t>Activity (Tracking ID)</t>
  </si>
  <si>
    <t>Target Unit</t>
  </si>
  <si>
    <t>2026 Target/Status</t>
  </si>
  <si>
    <t>x% Risk Impact</t>
  </si>
  <si>
    <t>2027 Target/Status</t>
  </si>
  <si>
    <t>2028 Target/Status</t>
  </si>
  <si>
    <t>Three-Year Total</t>
  </si>
  <si>
    <t>Section; Page Number</t>
  </si>
  <si>
    <t>Integrated Vegetation Management</t>
  </si>
  <si>
    <t>Maintain Tree Line USA (WMP-VM-VFM-04)</t>
  </si>
  <si>
    <t>Complete by December 31, 2026</t>
  </si>
  <si>
    <t>Complete by December 31, 2027</t>
  </si>
  <si>
    <t>Complete by December 31, 2028</t>
  </si>
  <si>
    <t>Liberty will continue to report annually on its recruitment, retention, and training of vegetation management and inspection personnel.</t>
  </si>
  <si>
    <t>Wood and Slash Management </t>
  </si>
  <si>
    <t>Acres</t>
  </si>
  <si>
    <t xml:space="preserve">Substation inspections </t>
  </si>
  <si>
    <t>Table 9‑2: Liberty Vegetation Management Inspections and Pole Clearing Targets by Year</t>
  </si>
  <si>
    <t>Activity (Program)</t>
  </si>
  <si>
    <t>Tracking ID</t>
  </si>
  <si>
    <t>Cumulative (Cml.) Quarterly Target 2026, Q1</t>
  </si>
  <si>
    <t>Cml. Quarterly Target 2026, Q2</t>
  </si>
  <si>
    <t>Cml. Quarterly Target 2026, Q3</t>
  </si>
  <si>
    <t>Cml. Quarterly Target 2026, Q4</t>
  </si>
  <si>
    <t>Cml. Quarterly Target 2027, Q1</t>
  </si>
  <si>
    <t>Cml. Quarterly Target 2027, Q2</t>
  </si>
  <si>
    <t>Cml. Quarterly Target 2027, Q3</t>
  </si>
  <si>
    <t>Cml. Quarterly Target 2027, Q4</t>
  </si>
  <si>
    <t>Cml. Quarterly Target 2028, Q1</t>
  </si>
  <si>
    <t>Cml. Quarterly Target 2028, Q2</t>
  </si>
  <si>
    <t>Cml. Quarterly Target 2028, Q3</t>
  </si>
  <si>
    <t>Cml. Quarterly Target 2028, Q4</t>
  </si>
  <si>
    <t>% HFTD Covered in 2026</t>
  </si>
  <si>
    <t>% Risk Reduction 2026</t>
  </si>
  <si>
    <t>% Risk Reduction 2027</t>
  </si>
  <si>
    <t>% Risk Reduction 2028</t>
  </si>
  <si>
    <t>Activity Timeline Target</t>
  </si>
  <si>
    <t>Vegetation Management Inspection Program  - Detailed</t>
  </si>
  <si>
    <t>365 days</t>
  </si>
  <si>
    <t>Vegetation Management Program - LiDAR</t>
  </si>
  <si>
    <t>Approx. 90 days for acquisition to data delivery</t>
  </si>
  <si>
    <t>Approx. 150 days</t>
  </si>
  <si>
    <t>Table 9‑3: Vegetation Management Inspection Frequency, Method, and Criteria</t>
  </si>
  <si>
    <t>Inspection Activity (Program)</t>
  </si>
  <si>
    <t>Area Inspected</t>
  </si>
  <si>
    <t>Frequency</t>
  </si>
  <si>
    <t>Transmission and Distribution</t>
  </si>
  <si>
    <t>Territory</t>
  </si>
  <si>
    <t>Annual</t>
  </si>
  <si>
    <t>Vegetation Management Program – Detailed</t>
  </si>
  <si>
    <t>Three-year cycle</t>
  </si>
  <si>
    <t>Vegetation Management Program – Patrol</t>
  </si>
  <si>
    <t>As needed</t>
  </si>
  <si>
    <t>Vegetation Management Plan (VM-02)</t>
  </si>
  <si>
    <t>Hazard Tree Management Plan (VM-03)</t>
  </si>
  <si>
    <t>Post Work Verification Procedure (VM-04)</t>
  </si>
  <si>
    <t>Vegetation Threat Procedure (VM-05)</t>
  </si>
  <si>
    <t>Vegetation Management Notification and Refusal Resolution Policy (VM-06)</t>
  </si>
  <si>
    <t>Vegetation Management Inspection Manual (VM-07)</t>
  </si>
  <si>
    <t>Voltage</t>
  </si>
  <si>
    <t>Regulation Clearance Distance</t>
  </si>
  <si>
    <t>Maintenance Action Threshold</t>
  </si>
  <si>
    <t>Maintenance Clearance Distance</t>
  </si>
  <si>
    <t>(“RCD”)</t>
  </si>
  <si>
    <t>(“MAT”)</t>
  </si>
  <si>
    <t>(“MCD”)</t>
  </si>
  <si>
    <t>12kV - 25kV</t>
  </si>
  <si>
    <t>4’</t>
  </si>
  <si>
    <t>6’</t>
  </si>
  <si>
    <t>12’-15’</t>
  </si>
  <si>
    <t>60kV</t>
  </si>
  <si>
    <t>120kV</t>
  </si>
  <si>
    <t>10’</t>
  </si>
  <si>
    <t>15’</t>
  </si>
  <si>
    <t>30-35'</t>
  </si>
  <si>
    <t>1.5’</t>
  </si>
  <si>
    <t>1.7’</t>
  </si>
  <si>
    <t>Hazard Tree Attributes</t>
  </si>
  <si>
    <t>Basal wound</t>
  </si>
  <si>
    <t>Bleeding or resinous</t>
  </si>
  <si>
    <t>Bulges and/or swellings</t>
  </si>
  <si>
    <t>Cankers, including bleeding &amp; gall rust</t>
  </si>
  <si>
    <t>Cavities</t>
  </si>
  <si>
    <t>Codominant or multiple stems from base or higher on trunk</t>
  </si>
  <si>
    <t>Conks indicating heart rot, root rot, sap rot or canker rot</t>
  </si>
  <si>
    <t>Cracks including shear</t>
  </si>
  <si>
    <t>Dead branches and/or top</t>
  </si>
  <si>
    <t>Dieback of twigs and/or branches</t>
  </si>
  <si>
    <t>Embedded wires or cables</t>
  </si>
  <si>
    <t>Excessive lean toward electrical facilities or excessive bow</t>
  </si>
  <si>
    <t>Fire damage</t>
  </si>
  <si>
    <t>Foliage – off color, flagging or loss</t>
  </si>
  <si>
    <t>Hazard beam</t>
  </si>
  <si>
    <t>History of limb failure(s) on tree</t>
  </si>
  <si>
    <t>Included bark</t>
  </si>
  <si>
    <t>Insect activity such as frass from termites, bark beetles or carpenter ants</t>
  </si>
  <si>
    <t>Lightning damage</t>
  </si>
  <si>
    <t>Live crown ration below 30%</t>
  </si>
  <si>
    <t>Mistletoe – dwarf or broad-leaf</t>
  </si>
  <si>
    <t>Nesting holes – birds, mammals, insects</t>
  </si>
  <si>
    <t>Past poor pruning practices</t>
  </si>
  <si>
    <t>Roots injured, exposed, undermined, or uplifted</t>
  </si>
  <si>
    <t>Seam</t>
  </si>
  <si>
    <t>Species failure patterns</t>
  </si>
  <si>
    <t>Unnatural or structurally unsound canopy weight distribution</t>
  </si>
  <si>
    <t>Weak, unsound branch attachments</t>
  </si>
  <si>
    <t>Site Attributes</t>
  </si>
  <si>
    <t>Areas known to be affected by introduced tree pathogens</t>
  </si>
  <si>
    <t>Areas of recent clearing/new edge</t>
  </si>
  <si>
    <t>Change in drainage</t>
  </si>
  <si>
    <t>Change in grade</t>
  </si>
  <si>
    <t>Construction – including trenching, paving or road construction</t>
  </si>
  <si>
    <t>Cultural disturbance to landscape – natural or unnatural</t>
  </si>
  <si>
    <t>Diseased center – dead tree in middle and dying trees around it</t>
  </si>
  <si>
    <t>High stand density with single species composition</t>
  </si>
  <si>
    <t>High winds (fire watch)</t>
  </si>
  <si>
    <t>History of failure(s) at site</t>
  </si>
  <si>
    <t>History of repeated outages on circuit</t>
  </si>
  <si>
    <t>Recent thinning or logging</t>
  </si>
  <si>
    <t>Slope (by grade or percentage)</t>
  </si>
  <si>
    <t>Soils prone to slides</t>
  </si>
  <si>
    <t>Specific conditions like high winds</t>
  </si>
  <si>
    <t>Storm damage</t>
  </si>
  <si>
    <t>Type</t>
  </si>
  <si>
    <t>Plan</t>
  </si>
  <si>
    <t>Process</t>
  </si>
  <si>
    <t>Category</t>
  </si>
  <si>
    <t>Grow-In Zone 1</t>
  </si>
  <si>
    <t>0 - 1.5 feet</t>
  </si>
  <si>
    <t>0 - 4 feet</t>
  </si>
  <si>
    <t>Grow-In Zone 2</t>
  </si>
  <si>
    <t>1.5 – 4 feet</t>
  </si>
  <si>
    <t>4 - 10 feet</t>
  </si>
  <si>
    <t>Grow-In Zone 3</t>
  </si>
  <si>
    <t>4 – 6 feet</t>
  </si>
  <si>
    <t>10 - 15 feet</t>
  </si>
  <si>
    <t>Grow-In Zone 4</t>
  </si>
  <si>
    <t>6 – 12 feet</t>
  </si>
  <si>
    <t>15 - 30 feet</t>
  </si>
  <si>
    <t>Zone Category</t>
  </si>
  <si>
    <t>Criteria</t>
  </si>
  <si>
    <t>Fall-In Zone 1</t>
  </si>
  <si>
    <t>Overstrike over 6 feet</t>
  </si>
  <si>
    <t>Fall-In Zone 2</t>
  </si>
  <si>
    <t>Strike/overstrike less than 6 feet</t>
  </si>
  <si>
    <t>Fall-In Zone 3</t>
  </si>
  <si>
    <t>Fall within 6 feet of wire</t>
  </si>
  <si>
    <t>Partnering Agency/Org.</t>
  </si>
  <si>
    <t>Activities</t>
  </si>
  <si>
    <t>Objectives</t>
  </si>
  <si>
    <t>Liberty Role</t>
  </si>
  <si>
    <t>Anticipated Accomplishments</t>
  </si>
  <si>
    <t>National Forest Foundation and Lake Tahoe Basin Management Unit</t>
  </si>
  <si>
    <t>Implementation of the Forest Resilience Corridor Project on National Forest Land adjacent to Liberty electrical infrastructure.</t>
  </si>
  <si>
    <t>Forest Resiliency Corridors, Fire Resilient ROWs</t>
  </si>
  <si>
    <t>Liberty provides funding and in-kind contributions for project work. Liberty is a key stakeholder and involved in the planning and implementation process.</t>
  </si>
  <si>
    <t>1,138 acres along 28 miles of overhead powerlines on National Forest Land treated.</t>
  </si>
  <si>
    <t>Arbor Day Foundation</t>
  </si>
  <si>
    <t>Coordinate Tree Replacement Program in Liberty’s service territory</t>
  </si>
  <si>
    <t>Tree Replacement Program</t>
  </si>
  <si>
    <t>Client</t>
  </si>
  <si>
    <t>5,000 compatible plants distributed since the project began in 2022. Maintain Tree Line USA recognition.</t>
  </si>
  <si>
    <t>Truckee Meadows Fire Protection District</t>
  </si>
  <si>
    <t>Mastication, chipping, fuels removal, pole grubbing, fire standby, community outreach</t>
  </si>
  <si>
    <t>Fuel Management, Asset Protection</t>
  </si>
  <si>
    <t>Implement fuel reduction projects and provide fire standby services to exempt PAL or other restricted operations during fire season.</t>
  </si>
  <si>
    <t>Truckee Fire Protection District</t>
  </si>
  <si>
    <r>
      <t>Fuel management, forest thinning, community outreach</t>
    </r>
    <r>
      <rPr>
        <sz val="12"/>
        <color rgb="FF000000"/>
        <rFont val="Calibri"/>
        <family val="2"/>
        <scheme val="minor"/>
      </rPr>
      <t>.</t>
    </r>
  </si>
  <si>
    <t>Fuel reduction and wildfire mitigation work in Truckee Fire Protection jurisdiction and Liberty service area overlap.</t>
  </si>
  <si>
    <t>Liberty develops specifications and implements fuels and thinning work around powerlines within Truckee Fire Protection District project footprints. Liberty has participated in joint utility and fire agency collaboration and ordinance review as a result of this partnership.</t>
  </si>
  <si>
    <t>Continue collaboration on additional joint projects in the Truckee area.</t>
  </si>
  <si>
    <t>Local Fire, Forestry, Resource Conservation, and Special Interest Groups</t>
  </si>
  <si>
    <t>Coordination of fuels reduction and wildfire mitigation efforts; knowledge sharing</t>
  </si>
  <si>
    <t>Wildfire risk reduction.</t>
  </si>
  <si>
    <t>Participates in weekly meetings with representatives from agencies and organizations invested in wildfire mitigation efforts in the Tahoe Basin. Liberty may implement work based on feedback or to meet mutual objectives of stakeholders.</t>
  </si>
  <si>
    <t>Leverage opportunities to implement joint projects aimed at mitigating wildfire risk.</t>
  </si>
  <si>
    <t>Fire Prevention Plan</t>
  </si>
  <si>
    <t>Initiative/Activity Being Audited</t>
  </si>
  <si>
    <t>Quality Program Type</t>
  </si>
  <si>
    <t>Objective of the Quality Program</t>
  </si>
  <si>
    <t>Completed Tree Work</t>
  </si>
  <si>
    <t>To provide reasonable assurance that Tree Work is being completed as prescribed and in compliance with applicable regulations</t>
  </si>
  <si>
    <t>To provide reasonable assurance that Detailed Inspections are being performed as scheduled</t>
  </si>
  <si>
    <t>Hazard Tree Work</t>
  </si>
  <si>
    <t>To provide reasonable assurance that Hazard Tree Work is being completed as prescribed and in compliance with applicable regulations</t>
  </si>
  <si>
    <t>To provide reasonable assurance that Pole Clearing Work is being completed as prescribed and in compliance with applicable regulations</t>
  </si>
  <si>
    <t xml:space="preserve">Initiative/ Activity Being Audited </t>
  </si>
  <si>
    <t xml:space="preserve">Population /Sample Unit </t>
  </si>
  <si>
    <t xml:space="preserve">2026 Population Size </t>
  </si>
  <si>
    <t xml:space="preserve">2026 Sample Size </t>
  </si>
  <si>
    <t xml:space="preserve">2026 % of Sample in HFTD </t>
  </si>
  <si>
    <t xml:space="preserve">2027 Population Size </t>
  </si>
  <si>
    <t xml:space="preserve">2027 Sample Size </t>
  </si>
  <si>
    <t xml:space="preserve">2027 % of Sample in HFTD </t>
  </si>
  <si>
    <t xml:space="preserve">2028: Population Size </t>
  </si>
  <si>
    <t xml:space="preserve">2028 Sample Size </t>
  </si>
  <si>
    <t xml:space="preserve">2028 % of Sample in HFTD </t>
  </si>
  <si>
    <t xml:space="preserve">Confidence level / MOE </t>
  </si>
  <si>
    <t xml:space="preserve">2026 Pass Rate Target </t>
  </si>
  <si>
    <t xml:space="preserve">2027 Pass Rate Target </t>
  </si>
  <si>
    <t xml:space="preserve">2028 Pass Rate Target </t>
  </si>
  <si>
    <t>700 Miles</t>
  </si>
  <si>
    <t>228 Miles</t>
  </si>
  <si>
    <t>Annual Hazard Trees</t>
  </si>
  <si>
    <t>6,000 Trees</t>
  </si>
  <si>
    <t>597 Trees</t>
  </si>
  <si>
    <t>99/5</t>
  </si>
  <si>
    <t>Annual Poles</t>
  </si>
  <si>
    <t>4,900 Poles</t>
  </si>
  <si>
    <t>584 Poles</t>
  </si>
  <si>
    <t>Work Type</t>
  </si>
  <si>
    <r>
      <t>%</t>
    </r>
    <r>
      <rPr>
        <sz val="8"/>
        <color rgb="FF000000"/>
        <rFont val="Calibri"/>
        <family val="2"/>
        <scheme val="minor"/>
      </rPr>
      <t>  </t>
    </r>
  </si>
  <si>
    <t>Sample Unit</t>
  </si>
  <si>
    <t xml:space="preserve">Completed Tree Work </t>
  </si>
  <si>
    <t>Single Tree</t>
  </si>
  <si>
    <t xml:space="preserve">Hazard Tree Work </t>
  </si>
  <si>
    <t xml:space="preserve">Pole Clearing </t>
  </si>
  <si>
    <t>Single Pole</t>
  </si>
  <si>
    <t>Work Performed as Prescribed</t>
  </si>
  <si>
    <t>Pass / Fail</t>
  </si>
  <si>
    <t>Maintenance Clearance Distance Achieved</t>
  </si>
  <si>
    <t>Will Hold Until Next Inspection</t>
  </si>
  <si>
    <t>Potential Hazard Remains</t>
  </si>
  <si>
    <t>Site Clean</t>
  </si>
  <si>
    <t>ANSI Pruning Applied</t>
  </si>
  <si>
    <t>Other Trees Affected</t>
  </si>
  <si>
    <t>Location Information Correct</t>
  </si>
  <si>
    <t>Species Correct</t>
  </si>
  <si>
    <t>Quantity Correct</t>
  </si>
  <si>
    <t>Tree Health Noted</t>
  </si>
  <si>
    <t>Priority Noted</t>
  </si>
  <si>
    <t>Project Type Noted</t>
  </si>
  <si>
    <t>Clean Up Method Noted</t>
  </si>
  <si>
    <t>Quantity of Non-Listed Trees</t>
  </si>
  <si>
    <t>Site Condition Stable</t>
  </si>
  <si>
    <t>Subject Pole</t>
  </si>
  <si>
    <t>Pole Clearing Tag</t>
  </si>
  <si>
    <t>PRC 4292 Radial Clearance</t>
  </si>
  <si>
    <t>PRC 4292 Vertical Clearance 0-8ft</t>
  </si>
  <si>
    <t>PRC 4292 Vertical Clearance &gt;8ft</t>
  </si>
  <si>
    <t xml:space="preserve">HTFD Area </t>
  </si>
  <si>
    <t xml:space="preserve">0-30 Days </t>
  </si>
  <si>
    <t xml:space="preserve">31-90 Days </t>
  </si>
  <si>
    <t xml:space="preserve">91-180 Days </t>
  </si>
  <si>
    <t xml:space="preserve">181+ Days </t>
  </si>
  <si>
    <t>Priority 1</t>
  </si>
  <si>
    <t>Priority 2</t>
  </si>
  <si>
    <t>Priority 3</t>
  </si>
  <si>
    <t>Minimum Qualifications for Target Role</t>
  </si>
  <si>
    <t>Applicable Certifications</t>
  </si>
  <si>
    <t># of Electrical Corporation</t>
  </si>
  <si>
    <t># of Contracted Employees with Min Quals</t>
  </si>
  <si>
    <t># of Contracted Employees with Applicable Certifications</t>
  </si>
  <si>
    <t>Total # of Employees</t>
  </si>
  <si>
    <t>Reference to Electrical Corporation Training/Qualification Programs</t>
  </si>
  <si>
    <t>Employees with Min Quals</t>
  </si>
  <si>
    <t>Employees with</t>
  </si>
  <si>
    <t>Supervisor, Vegetation Management</t>
  </si>
  <si>
    <t xml:space="preserve">Five years’ experience in utility arboriculture; Bachelor's degree or equivalent </t>
  </si>
  <si>
    <t>ISA Certified Arborist or Registered Professional Forester, ISA Utility Specialist</t>
  </si>
  <si>
    <t>No formal training program required for this position.</t>
  </si>
  <si>
    <t xml:space="preserve">System Arborist/Forester </t>
  </si>
  <si>
    <t>Three years’ experience in utility arboriculture; Bachelor’s degree or equivalent</t>
  </si>
  <si>
    <t xml:space="preserve">Supervisor, Utility Forester </t>
  </si>
  <si>
    <t>Three years’ experience in utility arboriculture</t>
  </si>
  <si>
    <t>ISA Certified Arborist or Registered Professional Forester</t>
  </si>
  <si>
    <t xml:space="preserve">Utility Forester I </t>
  </si>
  <si>
    <t>Less than one year experience in utility arboriculture</t>
  </si>
  <si>
    <t>None</t>
  </si>
  <si>
    <t xml:space="preserve">Utility Forester II </t>
  </si>
  <si>
    <t>One year experience in utility arboriculture</t>
  </si>
  <si>
    <t xml:space="preserve">Utility Forester III </t>
  </si>
  <si>
    <t>Two years' experience in utility arboricultural</t>
  </si>
  <si>
    <t xml:space="preserve">Utility Forester IV </t>
  </si>
  <si>
    <t xml:space="preserve">Utility Forester V </t>
  </si>
  <si>
    <t>Five years’ experience in utility arboriculture</t>
  </si>
  <si>
    <t>ISA Certified Arborist, ISA Certified Utility Specialist or Registered Professional Forester</t>
  </si>
  <si>
    <t>Vegetation Coordinator</t>
  </si>
  <si>
    <t>Tree Crew Supervisor</t>
  </si>
  <si>
    <t>18 months experience as Line Clearance Certified Tree Worker</t>
  </si>
  <si>
    <t>ISA Certified Arborist, EHAP, CPR + First Aid, OSHA 10, OSHA 30, CTSP</t>
  </si>
  <si>
    <t>2 ISA Certified Arborist, 5 EHAP, CPR + First Aid; 1 OSHA 10, OSHA 30, CTSP</t>
  </si>
  <si>
    <t>Line Clearance Certified Tree Worker</t>
  </si>
  <si>
    <t>18 months experience as Apprentice Line Clearance Certified Tree Worker</t>
  </si>
  <si>
    <t>EHAP, CPR + First Aid, OSHA 10, OSHA 30, OSHA 40</t>
  </si>
  <si>
    <t>12 EHAP, CPR + First Aid; 2 OSHA 10; 1 OSHA 30, OSHA 40</t>
  </si>
  <si>
    <t>Apprentice Line Clearance Certified Tree Worker</t>
  </si>
  <si>
    <t>Two years’ experience as a Groundperson</t>
  </si>
  <si>
    <t xml:space="preserve">EHAP, CPR + First Aid, OSHA 10, CTSP </t>
  </si>
  <si>
    <t>11 EHAP, CPR + First Aid; 1 OSHA 10; 1 CTSP</t>
  </si>
  <si>
    <t xml:space="preserve">Equipment Operator </t>
  </si>
  <si>
    <t>Commercial Driver’s License</t>
  </si>
  <si>
    <t xml:space="preserve">EHAP, CPR + First Aid </t>
  </si>
  <si>
    <t xml:space="preserve">Groundperson/Flagger </t>
  </si>
  <si>
    <t>Related training and on the job experience</t>
  </si>
  <si>
    <t>Liberty Internal VM Full-Time Employees with Credentials</t>
  </si>
  <si>
    <t>Number</t>
  </si>
  <si>
    <t>Percentage</t>
  </si>
  <si>
    <t>ISA Certified Arborist</t>
  </si>
  <si>
    <t>ISA Tree Risk Assessment Qualification</t>
  </si>
  <si>
    <t>ISA Certified Utility Specialist</t>
  </si>
  <si>
    <t>ISA Board Certified Master Arborist</t>
  </si>
  <si>
    <t>ISA Prescription Pruning Qualification</t>
  </si>
  <si>
    <t>Certified Tree Safety Professional</t>
  </si>
  <si>
    <t>Utility Vegetation Management Professional Certificate</t>
  </si>
  <si>
    <t>PMI Project Management Professional</t>
  </si>
  <si>
    <t>Table 10‑1: Situational Awareness WMP Initiative Targets</t>
  </si>
  <si>
    <t>Initiative</t>
  </si>
  <si>
    <t>Activity (Tracking ID #)</t>
  </si>
  <si>
    <t>Quantitative or Qualitative Target</t>
  </si>
  <si>
    <t>2026 End of Year Total / Completion Date</t>
  </si>
  <si>
    <r>
      <t>% Risk Reduction for 2026 </t>
    </r>
    <r>
      <rPr>
        <sz val="10"/>
        <color rgb="FF000000"/>
        <rFont val="Calibri"/>
        <family val="2"/>
        <scheme val="minor"/>
      </rPr>
      <t> </t>
    </r>
  </si>
  <si>
    <t>2027 Total / Status</t>
  </si>
  <si>
    <r>
      <t>% Risk Reduction for 2027 </t>
    </r>
    <r>
      <rPr>
        <sz val="10"/>
        <color rgb="FF000000"/>
        <rFont val="Calibri"/>
        <family val="2"/>
        <scheme val="minor"/>
      </rPr>
      <t> </t>
    </r>
  </si>
  <si>
    <r>
      <t>2028 Total / Status </t>
    </r>
    <r>
      <rPr>
        <sz val="10"/>
        <color rgb="FF000000"/>
        <rFont val="Calibri"/>
        <family val="2"/>
        <scheme val="minor"/>
      </rPr>
      <t> </t>
    </r>
  </si>
  <si>
    <r>
      <t>% Risk Reduction for 2028 </t>
    </r>
    <r>
      <rPr>
        <sz val="10"/>
        <color rgb="FF000000"/>
        <rFont val="Calibri"/>
        <family val="2"/>
        <scheme val="minor"/>
      </rPr>
      <t> </t>
    </r>
  </si>
  <si>
    <r>
      <t>Three- Year Total </t>
    </r>
    <r>
      <rPr>
        <sz val="10"/>
        <color rgb="FF000000"/>
        <rFont val="Calibri"/>
        <family val="2"/>
        <scheme val="minor"/>
      </rPr>
      <t> </t>
    </r>
  </si>
  <si>
    <r>
      <t>Section; Page Number </t>
    </r>
    <r>
      <rPr>
        <sz val="10"/>
        <color rgb="FF000000"/>
        <rFont val="Calibri"/>
        <family val="2"/>
        <scheme val="minor"/>
      </rPr>
      <t> </t>
    </r>
  </si>
  <si>
    <t>Situational Awareness and Forecasting </t>
  </si>
  <si>
    <t>Environmental monitoring systems </t>
  </si>
  <si>
    <t>Fuel Moisture Sampling   (WMP-SA-01) </t>
  </si>
  <si>
    <t>Fuel sampling locations monitored </t>
  </si>
  <si>
    <t>Use field collected fuel moisture samples to supplement automated ERC percentiles </t>
  </si>
  <si>
    <t>Grid monitoring systems </t>
  </si>
  <si>
    <t>WMP-SA-02 </t>
  </si>
  <si>
    <t>Fault Indicators Installed</t>
  </si>
  <si>
    <t>Complete December 31, 2025</t>
  </si>
  <si>
    <t>Sensitive Earth Fault (SEF) protection module study</t>
  </si>
  <si>
    <t>Complete December 31, 2026</t>
  </si>
  <si>
    <t>Complete </t>
  </si>
  <si>
    <t>ACI: LU-25U-08</t>
  </si>
  <si>
    <t>Ignition Detection Systems</t>
  </si>
  <si>
    <t>WMP-SA-03 </t>
  </si>
  <si>
    <t>Wildfire Cameras Sponsored</t>
  </si>
  <si>
    <t>Finalize Agreement with UNR for wildfire camera sponsorship</t>
  </si>
  <si>
    <t>Weather forecasting </t>
  </si>
  <si>
    <t>WMP-SA-04 </t>
  </si>
  <si>
    <t>Percent of weather stations in service</t>
  </si>
  <si>
    <t> 80%</t>
  </si>
  <si>
    <t>Weather Station Maintenance and Calibration</t>
  </si>
  <si>
    <t>Weather Station Inspections (WMP-SA-01) </t>
  </si>
  <si>
    <t>Weather Stations Inspected</t>
  </si>
  <si>
    <t> 117</t>
  </si>
  <si>
    <t>Weather Station Health       (WMP-SA-01) </t>
  </si>
  <si>
    <t>Conduct necessary repairs and updates to maintain weather station network health</t>
  </si>
  <si>
    <t>Table 10‑2: Liberty Environmental Monitoring Systems</t>
  </si>
  <si>
    <t>System</t>
  </si>
  <si>
    <t>Measurement/ Observation</t>
  </si>
  <si>
    <t>Purpose and Integration</t>
  </si>
  <si>
    <t>Weather stations</t>
  </si>
  <si>
    <r>
      <t>•</t>
    </r>
    <r>
      <rPr>
        <sz val="7"/>
        <color rgb="FF000000"/>
        <rFont val="Times New Roman"/>
        <family val="1"/>
      </rPr>
      <t xml:space="preserve">      </t>
    </r>
    <r>
      <rPr>
        <sz val="11"/>
        <color rgb="FF000000"/>
        <rFont val="Calibri"/>
        <family val="2"/>
        <scheme val="minor"/>
      </rPr>
      <t>Temperature (</t>
    </r>
    <r>
      <rPr>
        <sz val="12"/>
        <color rgb="FF000000"/>
        <rFont val="Calibri"/>
        <family val="2"/>
        <scheme val="minor"/>
      </rPr>
      <t>°F)</t>
    </r>
  </si>
  <si>
    <t>6 observations per hour</t>
  </si>
  <si>
    <r>
      <t>•</t>
    </r>
    <r>
      <rPr>
        <sz val="7"/>
        <color rgb="FF000000"/>
        <rFont val="Times New Roman"/>
        <family val="1"/>
      </rPr>
      <t xml:space="preserve">      </t>
    </r>
    <r>
      <rPr>
        <sz val="11"/>
        <color rgb="FF000000"/>
        <rFont val="Calibri"/>
        <family val="2"/>
        <scheme val="minor"/>
      </rPr>
      <t>Improve weather forecasts with observed weather station data</t>
    </r>
  </si>
  <si>
    <r>
      <t>•</t>
    </r>
    <r>
      <rPr>
        <sz val="7"/>
        <color rgb="FF000000"/>
        <rFont val="Times New Roman"/>
        <family val="1"/>
      </rPr>
      <t xml:space="preserve">      </t>
    </r>
    <r>
      <rPr>
        <sz val="11"/>
        <color rgb="FF000000"/>
        <rFont val="Calibri"/>
        <family val="2"/>
        <scheme val="minor"/>
      </rPr>
      <t>Dew Point (%)</t>
    </r>
  </si>
  <si>
    <r>
      <t>•</t>
    </r>
    <r>
      <rPr>
        <sz val="7"/>
        <color rgb="FF000000"/>
        <rFont val="Times New Roman"/>
        <family val="1"/>
      </rPr>
      <t xml:space="preserve">      </t>
    </r>
    <r>
      <rPr>
        <sz val="11"/>
        <color rgb="FF000000"/>
        <rFont val="Calibri"/>
        <family val="2"/>
        <scheme val="minor"/>
      </rPr>
      <t>Configure alerts</t>
    </r>
  </si>
  <si>
    <r>
      <t>•</t>
    </r>
    <r>
      <rPr>
        <sz val="7"/>
        <color rgb="FF000000"/>
        <rFont val="Times New Roman"/>
        <family val="1"/>
      </rPr>
      <t xml:space="preserve">      </t>
    </r>
    <r>
      <rPr>
        <sz val="11"/>
        <color rgb="FF000000"/>
        <rFont val="Calibri"/>
        <family val="2"/>
        <scheme val="minor"/>
      </rPr>
      <t>Wind Speed (mph)</t>
    </r>
  </si>
  <si>
    <r>
      <t>•</t>
    </r>
    <r>
      <rPr>
        <sz val="7"/>
        <color rgb="FF000000"/>
        <rFont val="Times New Roman"/>
        <family val="1"/>
      </rPr>
      <t xml:space="preserve">      </t>
    </r>
    <r>
      <rPr>
        <sz val="11"/>
        <color rgb="FF000000"/>
        <rFont val="Calibri"/>
        <family val="2"/>
        <scheme val="minor"/>
      </rPr>
      <t>Generate reports</t>
    </r>
  </si>
  <si>
    <r>
      <t>•</t>
    </r>
    <r>
      <rPr>
        <sz val="7"/>
        <color rgb="FF000000"/>
        <rFont val="Times New Roman"/>
        <family val="1"/>
      </rPr>
      <t xml:space="preserve">      </t>
    </r>
    <r>
      <rPr>
        <sz val="11"/>
        <color rgb="FF000000"/>
        <rFont val="Calibri"/>
        <family val="2"/>
        <scheme val="minor"/>
      </rPr>
      <t xml:space="preserve">Wind Direction </t>
    </r>
  </si>
  <si>
    <r>
      <t>•</t>
    </r>
    <r>
      <rPr>
        <sz val="7"/>
        <color rgb="FF000000"/>
        <rFont val="Times New Roman"/>
        <family val="1"/>
      </rPr>
      <t xml:space="preserve">      </t>
    </r>
    <r>
      <rPr>
        <sz val="11"/>
        <color rgb="FF000000"/>
        <rFont val="Calibri"/>
        <family val="2"/>
        <scheme val="minor"/>
      </rPr>
      <t>Wind Gust (mph)</t>
    </r>
  </si>
  <si>
    <r>
      <t>•</t>
    </r>
    <r>
      <rPr>
        <sz val="7"/>
        <color rgb="FF000000"/>
        <rFont val="Times New Roman"/>
        <family val="1"/>
      </rPr>
      <t xml:space="preserve">      </t>
    </r>
    <r>
      <rPr>
        <sz val="11"/>
        <color rgb="FF000000"/>
        <rFont val="Calibri"/>
        <family val="2"/>
        <scheme val="minor"/>
      </rPr>
      <t>Wind Gust Direction</t>
    </r>
  </si>
  <si>
    <r>
      <t>•</t>
    </r>
    <r>
      <rPr>
        <sz val="7"/>
        <color rgb="FF000000"/>
        <rFont val="Times New Roman"/>
        <family val="1"/>
      </rPr>
      <t xml:space="preserve">      </t>
    </r>
    <r>
      <rPr>
        <sz val="11"/>
        <color rgb="FF000000"/>
        <rFont val="Calibri"/>
        <family val="2"/>
        <scheme val="minor"/>
      </rPr>
      <t>Latest Rain (inches)</t>
    </r>
  </si>
  <si>
    <r>
      <t>•</t>
    </r>
    <r>
      <rPr>
        <sz val="7"/>
        <color rgb="FF000000"/>
        <rFont val="Times New Roman"/>
        <family val="1"/>
      </rPr>
      <t xml:space="preserve">      </t>
    </r>
    <r>
      <rPr>
        <sz val="11"/>
        <color rgb="FF000000"/>
        <rFont val="Calibri"/>
        <family val="2"/>
        <scheme val="minor"/>
      </rPr>
      <t>Fuel Moisture (%)</t>
    </r>
  </si>
  <si>
    <r>
      <t>•</t>
    </r>
    <r>
      <rPr>
        <sz val="7"/>
        <color rgb="FF000000"/>
        <rFont val="Times New Roman"/>
        <family val="1"/>
      </rPr>
      <t xml:space="preserve">      </t>
    </r>
    <r>
      <rPr>
        <sz val="11"/>
        <color rgb="FF000000"/>
        <rFont val="Calibri"/>
        <family val="2"/>
        <scheme val="minor"/>
      </rPr>
      <t>Soil Moisture (%)</t>
    </r>
  </si>
  <si>
    <r>
      <t>•</t>
    </r>
    <r>
      <rPr>
        <sz val="7"/>
        <color rgb="FF000000"/>
        <rFont val="Times New Roman"/>
        <family val="1"/>
      </rPr>
      <t xml:space="preserve">      </t>
    </r>
    <r>
      <rPr>
        <sz val="11"/>
        <color rgb="FF000000"/>
        <rFont val="Calibri"/>
        <family val="2"/>
        <scheme val="minor"/>
      </rPr>
      <t>Soil Temperature (</t>
    </r>
    <r>
      <rPr>
        <sz val="12"/>
        <color rgb="FF000000"/>
        <rFont val="Calibri"/>
        <family val="2"/>
        <scheme val="minor"/>
      </rPr>
      <t>°F)</t>
    </r>
  </si>
  <si>
    <t>Remote sensing fuel moisture</t>
  </si>
  <si>
    <r>
      <t>•</t>
    </r>
    <r>
      <rPr>
        <sz val="7"/>
        <color rgb="FF000000"/>
        <rFont val="Times New Roman"/>
        <family val="1"/>
      </rPr>
      <t xml:space="preserve">      </t>
    </r>
    <r>
      <rPr>
        <sz val="11"/>
        <color rgb="FF000000"/>
        <rFont val="Calibri"/>
        <family val="2"/>
        <scheme val="minor"/>
      </rPr>
      <t>Calculate fuel moisture content</t>
    </r>
  </si>
  <si>
    <t>Remote sensing soil moisture</t>
  </si>
  <si>
    <r>
      <t>•</t>
    </r>
    <r>
      <rPr>
        <sz val="7"/>
        <color rgb="FF000000"/>
        <rFont val="Times New Roman"/>
        <family val="1"/>
      </rPr>
      <t xml:space="preserve">      </t>
    </r>
    <r>
      <rPr>
        <sz val="11"/>
        <color rgb="FF000000"/>
        <rFont val="Calibri"/>
        <family val="2"/>
        <scheme val="minor"/>
      </rPr>
      <t>Calculate soil moisture content</t>
    </r>
  </si>
  <si>
    <t>Fuel moisture field sampling</t>
  </si>
  <si>
    <r>
      <t>•</t>
    </r>
    <r>
      <rPr>
        <sz val="7"/>
        <color rgb="FF000000"/>
        <rFont val="Times New Roman"/>
        <family val="1"/>
      </rPr>
      <t xml:space="preserve">      </t>
    </r>
    <r>
      <rPr>
        <sz val="11"/>
        <color rgb="FF000000"/>
        <rFont val="Calibri"/>
        <family val="2"/>
        <scheme val="minor"/>
      </rPr>
      <t>Live woody (%)</t>
    </r>
  </si>
  <si>
    <t>1 per week</t>
  </si>
  <si>
    <r>
      <t>•</t>
    </r>
    <r>
      <rPr>
        <sz val="7"/>
        <color rgb="FF000000"/>
        <rFont val="Times New Roman"/>
        <family val="1"/>
      </rPr>
      <t xml:space="preserve">      </t>
    </r>
    <r>
      <rPr>
        <sz val="11"/>
        <color rgb="FF000000"/>
        <rFont val="Calibri"/>
        <family val="2"/>
        <scheme val="minor"/>
      </rPr>
      <t>Calculate Energy Release Component</t>
    </r>
  </si>
  <si>
    <r>
      <t>•</t>
    </r>
    <r>
      <rPr>
        <sz val="7"/>
        <color rgb="FF000000"/>
        <rFont val="Times New Roman"/>
        <family val="1"/>
      </rPr>
      <t xml:space="preserve">      </t>
    </r>
    <r>
      <rPr>
        <sz val="11"/>
        <color rgb="FF000000"/>
        <rFont val="Calibri"/>
        <family val="2"/>
        <scheme val="minor"/>
      </rPr>
      <t>1,000 hour (%)</t>
    </r>
  </si>
  <si>
    <r>
      <t>•</t>
    </r>
    <r>
      <rPr>
        <sz val="7"/>
        <color rgb="FF000000"/>
        <rFont val="Times New Roman"/>
        <family val="1"/>
      </rPr>
      <t xml:space="preserve">      </t>
    </r>
    <r>
      <rPr>
        <sz val="11"/>
        <color rgb="FF000000"/>
        <rFont val="Calibri"/>
        <family val="2"/>
        <scheme val="minor"/>
      </rPr>
      <t>Fire behavior calculations</t>
    </r>
  </si>
  <si>
    <r>
      <t>•</t>
    </r>
    <r>
      <rPr>
        <sz val="7"/>
        <color rgb="FF000000"/>
        <rFont val="Times New Roman"/>
        <family val="1"/>
      </rPr>
      <t xml:space="preserve">      </t>
    </r>
    <r>
      <rPr>
        <sz val="11"/>
        <color rgb="FF000000"/>
        <rFont val="Calibri"/>
        <family val="2"/>
        <scheme val="minor"/>
      </rPr>
      <t>Live fuel moisture by predominant species</t>
    </r>
  </si>
  <si>
    <t>Table 10‑3: Liberty Grid Monitoring Systems</t>
  </si>
  <si>
    <t>Fault indicators</t>
  </si>
  <si>
    <t>Line tripped or Line not tripped</t>
  </si>
  <si>
    <t>Varies based on trip events</t>
  </si>
  <si>
    <t>Expedite response and location of tripped lines</t>
  </si>
  <si>
    <t>Recloser Controllers</t>
  </si>
  <si>
    <t>Real-time SCADA data, fault event data, SER data</t>
  </si>
  <si>
    <t>Continuous</t>
  </si>
  <si>
    <t>Provide real-time visibility into recloser operations, fault detection, and event logging. Majority integrated with SCADA for system-wide situational awareness and control.</t>
  </si>
  <si>
    <t>Substation Protective Relays</t>
  </si>
  <si>
    <t>SCADA data, fault event records, Sequence of Events (“SER”) logs</t>
  </si>
  <si>
    <t>Enable monitoring and diagnostics of substation events. Relay-triggered events automatically notify engineers via ArcSELerator TEAM. Supports root cause analysis and corrective action planning.</t>
  </si>
  <si>
    <t>Table 10‑4: Fire Detection Systems Currently Deployed</t>
  </si>
  <si>
    <t>Detection System</t>
  </si>
  <si>
    <t>Capabilities</t>
  </si>
  <si>
    <t>Companion Technologies</t>
  </si>
  <si>
    <t>Contribution to Fire Detection and Confirmation</t>
  </si>
  <si>
    <t>Video Cameras (ALERTWest)</t>
  </si>
  <si>
    <t>AI wildfire detection</t>
  </si>
  <si>
    <t>Confirmed detections will generate alerts to assist in quicker response and suppression times.</t>
  </si>
  <si>
    <t>Fire growth potential software (PyreCast)</t>
  </si>
  <si>
    <t>Forecasts for active fires, risk, and fire weather</t>
  </si>
  <si>
    <t>Satellite-based heat detection, weather models, weather station data</t>
  </si>
  <si>
    <t>By combining satellite-based detection, predictive modeling, and weather forecast integration, PyreCast offers a comprehensive tool for fire detection and confirmation, enhancing wildfire situational awareness and response strategies.</t>
  </si>
  <si>
    <t>Fire growth potential software (Technosylva Wildfire Analyst)</t>
  </si>
  <si>
    <t>Wildfire spread predictions</t>
  </si>
  <si>
    <t>FireRisk, FireSight</t>
  </si>
  <si>
    <t>The ability to simulate fire spread under forecast weather conditions helps identify areas at greatest risk, supporting proactive planning and mitigation efforts.</t>
  </si>
  <si>
    <t>Table 11‑1: Emergency Preparedness and Community Outreach Targets by Year</t>
  </si>
  <si>
    <t>WMP Initiative</t>
  </si>
  <si>
    <t>Activity (Tracking ID#)</t>
  </si>
  <si>
    <t>2027 Status</t>
  </si>
  <si>
    <t>2028 Status</t>
  </si>
  <si>
    <t>Collaboration and coordination with public safety partners (“PSPs”)</t>
  </si>
  <si>
    <t>Conduct emergency drills; continue engagement with local stakeholders and PSPs to prepare for and respond to fire-related event; meet with Community Advisory Boards.</t>
  </si>
  <si>
    <t>Conduct emergency drills; continue engagement with local stakeholders and PSPs to prepare for and respond to fire-related event; meet with Community Advisory Boards</t>
  </si>
  <si>
    <t>Conduct Incident Command Training for all identified IC members and hold a PSPS Tabletop exercise; continue implementation of Liberty’s AFN Plan; continue maintenance of emergency response plans; enhance documentation and use of lessons learned to update plans.</t>
  </si>
  <si>
    <t>After action reports for each event</t>
  </si>
  <si>
    <t xml:space="preserve">7;  p.105-108                              </t>
  </si>
  <si>
    <t>Two wildfire and PSPS outreach surveys</t>
  </si>
  <si>
    <t>9 Events</t>
  </si>
  <si>
    <t>Enhance accessibility based on community feedback and evolve best practices where possible</t>
  </si>
  <si>
    <t>Table 11‑2: Liberty Gaps and Limitations in Integrating Wildfire- and PSPS-Specific Strategies into Emergency Plan</t>
  </si>
  <si>
    <t>Gap or Limitation Subject</t>
  </si>
  <si>
    <t>Remedial Brief Description</t>
  </si>
  <si>
    <t>Remedial Action Plan</t>
  </si>
  <si>
    <t>Liberty’s 2024 CEMP lacked detailed descriptions of Incident Management Team Liaison functions.</t>
  </si>
  <si>
    <t>Manager, Emergency management should work with IMT to update CEMP.</t>
  </si>
  <si>
    <t>Liberty’s CEMP was updated on 05/06/2025 to include these descriptions.</t>
  </si>
  <si>
    <t>Liberty’s 2024 CEMP included a description of how its Incident Command System (“ICS”) was organized, but not the Incident Action Planning Process.</t>
  </si>
  <si>
    <t>Liberty’s CEMP was updated on 05/06/2025 to list the steps in the Incident Action Planning Process.</t>
  </si>
  <si>
    <t>Training Topic</t>
  </si>
  <si>
    <t>Purpose and Scope</t>
  </si>
  <si>
    <t>Training Method</t>
  </si>
  <si>
    <t>Training Frequency</t>
  </si>
  <si>
    <t>Position or Title of Personnel Required to Take Training</t>
  </si>
  <si>
    <t>Form of Verification or Reference</t>
  </si>
  <si>
    <t>Community Resource Center (“CRC”) Response</t>
  </si>
  <si>
    <r>
      <t>•</t>
    </r>
    <r>
      <rPr>
        <sz val="7"/>
        <color rgb="FF000000"/>
        <rFont val="Times New Roman"/>
        <family val="1"/>
      </rPr>
      <t xml:space="preserve">      </t>
    </r>
    <r>
      <rPr>
        <sz val="11"/>
        <color rgb="FF000000"/>
        <rFont val="Calibri"/>
        <family val="2"/>
        <scheme val="minor"/>
      </rPr>
      <t>Train internal employees in Community Resource Center Lead positions. Training for the process of setting up and supporting Community Resource Center locations in the event of PSPS</t>
    </r>
  </si>
  <si>
    <t>Virtual or in-person</t>
  </si>
  <si>
    <t>Community Resource Center Lead, CRC Contractor</t>
  </si>
  <si>
    <t>Training logs</t>
  </si>
  <si>
    <t>Introduction to the electrical corporation’s emergency preparedness plan</t>
  </si>
  <si>
    <r>
      <t>•</t>
    </r>
    <r>
      <rPr>
        <sz val="7"/>
        <color rgb="FF000000"/>
        <rFont val="Times New Roman"/>
        <family val="1"/>
      </rPr>
      <t xml:space="preserve">      </t>
    </r>
    <r>
      <rPr>
        <sz val="11"/>
        <color rgb="FF000000"/>
        <rFont val="Calibri"/>
        <family val="2"/>
        <scheme val="minor"/>
      </rPr>
      <t>The contents of emergency response plans, in particular those for wildfire- and PSPS specific incidents</t>
    </r>
  </si>
  <si>
    <t>Online course, workshop, or in-person training</t>
  </si>
  <si>
    <t>All-staff</t>
  </si>
  <si>
    <t>Training materials and training logs</t>
  </si>
  <si>
    <r>
      <t>•</t>
    </r>
    <r>
      <rPr>
        <sz val="7"/>
        <color rgb="FF000000"/>
        <rFont val="Times New Roman"/>
        <family val="1"/>
      </rPr>
      <t xml:space="preserve">      </t>
    </r>
    <r>
      <rPr>
        <sz val="11"/>
        <color rgb="FF000000"/>
        <rFont val="Calibri"/>
        <family val="2"/>
        <scheme val="minor"/>
      </rPr>
      <t>The electrical corporation’s overall safety practices and those specific to wildfire and PSPS incidents</t>
    </r>
  </si>
  <si>
    <r>
      <t>•</t>
    </r>
    <r>
      <rPr>
        <sz val="7"/>
        <color rgb="FF000000"/>
        <rFont val="Times New Roman"/>
        <family val="1"/>
      </rPr>
      <t xml:space="preserve">      </t>
    </r>
    <r>
      <rPr>
        <sz val="11"/>
        <color rgb="FF000000"/>
        <rFont val="Calibri"/>
        <family val="2"/>
        <scheme val="minor"/>
      </rPr>
      <t>The organizational structure of how the electrical corporation responds to, manages, and recovers from incidents</t>
    </r>
  </si>
  <si>
    <r>
      <t>•</t>
    </r>
    <r>
      <rPr>
        <sz val="7"/>
        <color rgb="FF000000"/>
        <rFont val="Times New Roman"/>
        <family val="1"/>
      </rPr>
      <t xml:space="preserve">      </t>
    </r>
    <r>
      <rPr>
        <sz val="11"/>
        <color rgb="FF000000"/>
        <rFont val="Calibri"/>
        <family val="2"/>
        <scheme val="minor"/>
      </rPr>
      <t>The electrical corporation’s and public safety partners’ roles and responsibilities before, during, and after a wildfire or PSPS incident</t>
    </r>
  </si>
  <si>
    <r>
      <t>•</t>
    </r>
    <r>
      <rPr>
        <sz val="7"/>
        <color rgb="FF000000"/>
        <rFont val="Times New Roman"/>
        <family val="1"/>
      </rPr>
      <t xml:space="preserve">      </t>
    </r>
    <r>
      <rPr>
        <sz val="11"/>
        <color rgb="FF000000"/>
        <rFont val="Calibri"/>
        <family val="2"/>
        <scheme val="minor"/>
      </rPr>
      <t>The electrical corporation’s notification and activation protocols for wildfires and PSPS incidents</t>
    </r>
  </si>
  <si>
    <t>Emergency response procedures during a wildfire</t>
  </si>
  <si>
    <r>
      <t>•</t>
    </r>
    <r>
      <rPr>
        <sz val="7"/>
        <color rgb="FF000000"/>
        <rFont val="Times New Roman"/>
        <family val="1"/>
      </rPr>
      <t xml:space="preserve">      </t>
    </r>
    <r>
      <rPr>
        <sz val="11"/>
        <color rgb="FF000000"/>
        <rFont val="Calibri"/>
        <family val="2"/>
        <scheme val="minor"/>
      </rPr>
      <t>Incident Management Team Assignments during a wildfire scenario</t>
    </r>
  </si>
  <si>
    <t>Workshop or in-person training</t>
  </si>
  <si>
    <t>Annually, prior to fire season</t>
  </si>
  <si>
    <t>Incident Management Team</t>
  </si>
  <si>
    <r>
      <t>•</t>
    </r>
    <r>
      <rPr>
        <sz val="7"/>
        <color rgb="FF000000"/>
        <rFont val="Times New Roman"/>
        <family val="1"/>
      </rPr>
      <t xml:space="preserve">      </t>
    </r>
    <r>
      <rPr>
        <sz val="11"/>
        <color rgb="FF000000"/>
        <rFont val="Calibri"/>
        <family val="2"/>
        <scheme val="minor"/>
      </rPr>
      <t>Wildfire response procedures during Incident</t>
    </r>
  </si>
  <si>
    <r>
      <t>•</t>
    </r>
    <r>
      <rPr>
        <sz val="7"/>
        <color rgb="FF000000"/>
        <rFont val="Times New Roman"/>
        <family val="1"/>
      </rPr>
      <t xml:space="preserve">      </t>
    </r>
    <r>
      <rPr>
        <sz val="11"/>
        <color rgb="FF000000"/>
        <rFont val="Calibri"/>
        <family val="2"/>
        <scheme val="minor"/>
      </rPr>
      <t>Immediate Response, 0-2 hours</t>
    </r>
  </si>
  <si>
    <r>
      <t>•</t>
    </r>
    <r>
      <rPr>
        <sz val="7"/>
        <color rgb="FF000000"/>
        <rFont val="Times New Roman"/>
        <family val="1"/>
      </rPr>
      <t xml:space="preserve">      </t>
    </r>
    <r>
      <rPr>
        <sz val="11"/>
        <color rgb="FF000000"/>
        <rFont val="Calibri"/>
        <family val="2"/>
        <scheme val="minor"/>
      </rPr>
      <t>Intermediate Response, 2-12 hours</t>
    </r>
  </si>
  <si>
    <r>
      <t>•</t>
    </r>
    <r>
      <rPr>
        <sz val="7"/>
        <color rgb="FF000000"/>
        <rFont val="Times New Roman"/>
        <family val="1"/>
      </rPr>
      <t xml:space="preserve">      </t>
    </r>
    <r>
      <rPr>
        <sz val="11"/>
        <color rgb="FF000000"/>
        <rFont val="Calibri"/>
        <family val="2"/>
        <scheme val="minor"/>
      </rPr>
      <t>Extended Response, Greater than 12 hours</t>
    </r>
  </si>
  <si>
    <r>
      <t>•</t>
    </r>
    <r>
      <rPr>
        <sz val="7"/>
        <color rgb="FF000000"/>
        <rFont val="Times New Roman"/>
        <family val="1"/>
      </rPr>
      <t xml:space="preserve">      </t>
    </r>
    <r>
      <rPr>
        <sz val="11"/>
        <color rgb="FF000000"/>
        <rFont val="Calibri"/>
        <family val="2"/>
        <scheme val="minor"/>
      </rPr>
      <t>Demobilization/System Recovery</t>
    </r>
  </si>
  <si>
    <t>Practices, policies, and procedures for emergency response and service restoration for PSPS events</t>
  </si>
  <si>
    <r>
      <t>•</t>
    </r>
    <r>
      <rPr>
        <sz val="7"/>
        <color rgb="FF000000"/>
        <rFont val="Times New Roman"/>
        <family val="1"/>
      </rPr>
      <t xml:space="preserve">      </t>
    </r>
    <r>
      <rPr>
        <sz val="11"/>
        <color rgb="FF000000"/>
        <rFont val="Calibri"/>
        <family val="2"/>
        <scheme val="minor"/>
      </rPr>
      <t>Incident Management Team actions for PSPS Stages 1, 2a, 2b, 2c, 3, 4, and 5 as outlined in the PSPS Playbook</t>
    </r>
  </si>
  <si>
    <t>TTX and FSX</t>
  </si>
  <si>
    <t>Introduction to the electrical corporation’s mutual aid agreement with aid partner (contractor training)</t>
  </si>
  <si>
    <r>
      <t>•</t>
    </r>
    <r>
      <rPr>
        <sz val="7"/>
        <color rgb="FF000000"/>
        <rFont val="Times New Roman"/>
        <family val="1"/>
      </rPr>
      <t xml:space="preserve">      </t>
    </r>
    <r>
      <rPr>
        <sz val="11"/>
        <color rgb="FF000000"/>
        <rFont val="Calibri"/>
        <family val="2"/>
        <scheme val="minor"/>
      </rPr>
      <t xml:space="preserve">Familiarize aid partners with the concepts and actions in the mutual aid operations plan prior to implementation </t>
    </r>
  </si>
  <si>
    <t>All potential mutual aid resources</t>
  </si>
  <si>
    <r>
      <t>•</t>
    </r>
    <r>
      <rPr>
        <sz val="7"/>
        <color rgb="FF000000"/>
        <rFont val="Times New Roman"/>
        <family val="1"/>
      </rPr>
      <t xml:space="preserve">      </t>
    </r>
    <r>
      <rPr>
        <sz val="11"/>
        <color rgb="FF000000"/>
        <rFont val="Calibri"/>
        <family val="2"/>
        <scheme val="minor"/>
      </rPr>
      <t>Allow responding resources the opportunity to practice their procedures and responsibilities</t>
    </r>
  </si>
  <si>
    <r>
      <t>•</t>
    </r>
    <r>
      <rPr>
        <sz val="7"/>
        <color rgb="FF000000"/>
        <rFont val="Times New Roman"/>
        <family val="1"/>
      </rPr>
      <t xml:space="preserve">      </t>
    </r>
    <r>
      <rPr>
        <sz val="11"/>
        <color rgb="FF000000"/>
        <rFont val="Calibri"/>
        <family val="2"/>
        <scheme val="minor"/>
      </rPr>
      <t>Scope items include:</t>
    </r>
  </si>
  <si>
    <r>
      <t>o</t>
    </r>
    <r>
      <rPr>
        <sz val="7"/>
        <color rgb="FF000000"/>
        <rFont val="Times New Roman"/>
        <family val="1"/>
      </rPr>
      <t xml:space="preserve">   </t>
    </r>
    <r>
      <rPr>
        <sz val="11"/>
        <color rgb="FF000000"/>
        <rFont val="Calibri"/>
        <family val="2"/>
        <scheme val="minor"/>
      </rPr>
      <t>Contents of mutual aid operations plan, in particular those on wildfire- and PSPS-specific incidents</t>
    </r>
  </si>
  <si>
    <r>
      <t>o</t>
    </r>
    <r>
      <rPr>
        <sz val="7"/>
        <color rgb="FF000000"/>
        <rFont val="Times New Roman"/>
        <family val="1"/>
      </rPr>
      <t xml:space="preserve">   </t>
    </r>
    <r>
      <rPr>
        <sz val="11"/>
        <color rgb="FF000000"/>
        <rFont val="Calibri"/>
        <family val="2"/>
        <scheme val="minor"/>
      </rPr>
      <t>The electrical corporation’s overall safety practices and those specific to wildfire and PSPS incidents</t>
    </r>
  </si>
  <si>
    <r>
      <t>o</t>
    </r>
    <r>
      <rPr>
        <sz val="7"/>
        <color rgb="FF000000"/>
        <rFont val="Times New Roman"/>
        <family val="1"/>
      </rPr>
      <t xml:space="preserve">   </t>
    </r>
    <r>
      <rPr>
        <sz val="11"/>
        <color rgb="FF000000"/>
        <rFont val="Calibri"/>
        <family val="2"/>
        <scheme val="minor"/>
      </rPr>
      <t>The organizational structure and interoperability of how the mutual aid partners and resources collaborate and coordinate</t>
    </r>
  </si>
  <si>
    <r>
      <t>o</t>
    </r>
    <r>
      <rPr>
        <sz val="7"/>
        <color rgb="FF000000"/>
        <rFont val="Times New Roman"/>
        <family val="1"/>
      </rPr>
      <t xml:space="preserve">   </t>
    </r>
    <r>
      <rPr>
        <sz val="11"/>
        <color rgb="FF000000"/>
        <rFont val="Calibri"/>
        <family val="2"/>
        <scheme val="minor"/>
      </rPr>
      <t>The electrical corporation’s and public safety partners’ roles and responsibilities before, during, and after a wildfire or PSPS incident</t>
    </r>
  </si>
  <si>
    <r>
      <t>o</t>
    </r>
    <r>
      <rPr>
        <sz val="7"/>
        <color rgb="FF000000"/>
        <rFont val="Times New Roman"/>
        <family val="1"/>
      </rPr>
      <t xml:space="preserve">   </t>
    </r>
    <r>
      <rPr>
        <sz val="11"/>
        <color rgb="FF000000"/>
        <rFont val="Calibri"/>
        <family val="2"/>
        <scheme val="minor"/>
      </rPr>
      <t>The electrical corporation’s notification and activation protocols for wildfires and PSPS events</t>
    </r>
  </si>
  <si>
    <t>Table 11‑4: Gaps and Limitations in Communication Coordination with PSPs</t>
  </si>
  <si>
    <t>During an event, a complete list of Public Safety Partners (“PSPs”) that have been contacted is needed by the Regulatory Liaison in a timely manner to facilitate reporting to regulatory agencies.</t>
  </si>
  <si>
    <t>A record of PSP contact should be added to Liberty’s in-event tracking spreadsheet for more efficient reporting by the Regulatory Liaison.</t>
  </si>
  <si>
    <t>Strategy: IMT members will update the in -event tracking spreadsheet to create a section for PSP contact.</t>
  </si>
  <si>
    <t>Target timeline: Completed</t>
  </si>
  <si>
    <t>For 2024 events, Liberty’s Customer Solutions team took over responsibility of notification to PSPs, community officials, and key accounts from the PSP Liaison position, which worked well. The PSP Liaison already has multiple duties.</t>
  </si>
  <si>
    <t>Assign PSP notification officially to Liberty’s Customer Solutions team.</t>
  </si>
  <si>
    <t>Strategy: Re-assignment of duties.</t>
  </si>
  <si>
    <t>Table 11‑5: Liberty Collaboration in Local Wildfire Mitigation Planning</t>
  </si>
  <si>
    <r>
      <t>Name of County, City, or Tribal Agency or Civil Society Organization (</t>
    </r>
    <r>
      <rPr>
        <b/>
        <i/>
        <sz val="11"/>
        <rFont val="Calibri"/>
        <family val="2"/>
        <scheme val="minor"/>
      </rPr>
      <t>e.g.</t>
    </r>
    <r>
      <rPr>
        <b/>
        <sz val="11"/>
        <rFont val="Calibri"/>
        <family val="2"/>
        <scheme val="minor"/>
      </rPr>
      <t>, nongovernmental organization, fire safe council)</t>
    </r>
  </si>
  <si>
    <t>Program, Plan, or Document</t>
  </si>
  <si>
    <t>Last Version of Collaboration</t>
  </si>
  <si>
    <t>Level of Collaboration</t>
  </si>
  <si>
    <t>Sierra County Fire Safe and Watershed Council</t>
  </si>
  <si>
    <t>Home/FireSafe Sierra County (firesafesierracounty.org)</t>
  </si>
  <si>
    <t>Wildland Urban Interface Project to reduce hazardous fuels upon 65 acres adjacent to Sierraville, CA.</t>
  </si>
  <si>
    <t xml:space="preserve">Liberty is a Council stakeholder. Attended meetings: 02/27/2025 </t>
  </si>
  <si>
    <t>Nevada County Quarterly Wildfire Stakeholder Meeting</t>
  </si>
  <si>
    <t>Fire adapted communities and community archetypes</t>
  </si>
  <si>
    <t>Meets quarterly; Attended meetings: 03/07/2025</t>
  </si>
  <si>
    <t>Liberty and NV Energy Fire Mitigation/PSPS Collaboration</t>
  </si>
  <si>
    <t>Coordination on PSPS exercises and wildfire mitigation.</t>
  </si>
  <si>
    <t>Meets monthly; Attended meetings: 05/19/2024</t>
  </si>
  <si>
    <t>Tribal Government Wildfire Safety</t>
  </si>
  <si>
    <t>Briefed on the Community Resource Center (CRC) MOU between Liberty Utilities and the Washoe Tribe</t>
  </si>
  <si>
    <t>Attended meetings: 05/02/2024</t>
  </si>
  <si>
    <t>Table 11‑6: Gaps and Limitations in Collaborating on Local Wildfire Mitigation Planning</t>
  </si>
  <si>
    <t>Subject of Gap or Limitation</t>
  </si>
  <si>
    <t>Brief Description of Gap or Limitation</t>
  </si>
  <si>
    <t>Strategy for Improvement</t>
  </si>
  <si>
    <t>More timely transport and distribution of repair supplies to the Walker / Coleville area is needed as well.</t>
  </si>
  <si>
    <t>Repair materials for Walker / Coleville should be pre-staged.</t>
  </si>
  <si>
    <t>Strategy: Store repair materials in CONEX boxes for more timely repairs.</t>
  </si>
  <si>
    <t>Table 11‑7: Collaboration with Tribal Agencies</t>
  </si>
  <si>
    <t>Name of Tribal Agency</t>
  </si>
  <si>
    <t>Memorandum of Understanding (“MOU”)</t>
  </si>
  <si>
    <t>Agreement reached for sue of tribal facility as CRC location.</t>
  </si>
  <si>
    <t>Table 11‑8: Gaps and Limitations in Collaborating with Tribal Agencies</t>
  </si>
  <si>
    <t>Description of Gap or Limitation</t>
  </si>
  <si>
    <t>The Washoe CRC location is somewhat remote. More affordable options are needed by the logistics team for lunch items at this CRC.</t>
  </si>
  <si>
    <t>Vendor contracts are needed for acquisition of CRC lunches.</t>
  </si>
  <si>
    <t>Strategy: Execute new contracts with vendors for food options.</t>
  </si>
  <si>
    <t>Target timeline: Complete</t>
  </si>
  <si>
    <t>Table 11‑9: Protocols for Emergency Communication to Stakeholder Groups</t>
  </si>
  <si>
    <t>Stakeholder Group</t>
  </si>
  <si>
    <t>Event Type</t>
  </si>
  <si>
    <t>Method(s) for Communicating</t>
  </si>
  <si>
    <t>Means to Verify Message Receipt</t>
  </si>
  <si>
    <t>General public</t>
  </si>
  <si>
    <t>Wildfire</t>
  </si>
  <si>
    <t>Wildfire-specific communications are conducted in three phases: before, during, and following an emergency event. Efforts before focus on immediate actions customers and the public can employ to remain safe, resilient, and updated during the emergency. This applies to all Liberty constituents to include the General Public, Priority Services, AFN populations, populations with limited English-speaking ability, and tribal populations.</t>
  </si>
  <si>
    <t>Community Outreach; Public Workshops; Yearly surveys</t>
  </si>
  <si>
    <t>Wildfire-related outage</t>
  </si>
  <si>
    <t>Liberty will employ standard communication channels to communicate wildfire-related outages including, but not limited to social media channels, broadcast and print media, and the Liberty website. As part of its expanded outreach, Liberty will coordinate roadside changeable message signs with Caltrans throughout affected communities to keep impacted residents informed. These signs will be critically important to educate tourists in Liberty’s service territory. Liberty Customers are notified via the OnSolve Communication system.</t>
  </si>
  <si>
    <t>OnSolve acknowledgement receipt</t>
  </si>
  <si>
    <t>PSPS-related outage</t>
  </si>
  <si>
    <t>Liberty will employ standard communication channels to promote emergency service resources including, but not limited to social media channels, broadcast and print media, and the Liberty website. As part of its expanded outreach, Liberty will coordinate roadside changeable message signs with Caltrans throughout affected communities to keep impacted residents informed. These signs will be critically important to educate tourists in Liberty’s service territory. Liberty has a PSPS Playbook with pre-scripted messages to deliver during all five stages of a PSPS. Liberty Customers are notified via the OnSolve Communication system.</t>
  </si>
  <si>
    <t>Restoration of service</t>
  </si>
  <si>
    <t>Following the event, Liberty focuses on transparency in educating customers and the public on the impact of the event and soliciting customer feedback to improve communication efforts for any future event. Liberty Customers are notified via the OnSolve Communication system.</t>
  </si>
  <si>
    <t>OnSolve acknowledgement receipt, After Action Briefings and Reports</t>
  </si>
  <si>
    <t>Priority essential services</t>
  </si>
  <si>
    <t>Wildfire-specific communications are conducted in three phases: before, during, and following an emergency event. These efforts focus on immediate actions that customers and priority essential services can take to remain safe, resilient, and informed during an emergency.</t>
  </si>
  <si>
    <t>Wildfire related outage</t>
  </si>
  <si>
    <t>During a major outage or emergency that affects a significant number of customers, an email is sent to personnel, agencies, and media to provide information, detail, and status of the outage. As the outage or emergency continues, status update emails and/or phone calls will be made to keep the agencies and media informed. Liberty will also disseminate detailed information on the wildfire including a list and maps of impacted communities, critical facilities, and estimated number of impacted customers and share it with local public safety partners and elected officials via our Public Safety Partner Portal. Public Safety Partners are notified via the OnSolve Communication system.</t>
  </si>
  <si>
    <t>Notification receipt via OnSolve.</t>
  </si>
  <si>
    <t>Liberty will disseminate detailed information on the PSPS event, including a list and maps of impacted communities, critical facilities, and estimated number of impacted customers and share it with local public safety partners and elected officials via our Public Safety Partner Portal. Public Safety Partners are notified via the OnSolve Communication system.</t>
  </si>
  <si>
    <t>Notification receipt via OnSolve, feedback from public workshops.</t>
  </si>
  <si>
    <t>Once the outage has concluded and the system is back to normal, a final email will be sent to close out the communication of the incident, and Public Safety Partners are notified via the OnSolve Communication system.</t>
  </si>
  <si>
    <t>AFN populations</t>
  </si>
  <si>
    <t>Wildfire Related outage</t>
  </si>
  <si>
    <t>Medical Baseline or Green Cross customers who will be affected by the outage will receive a direct phone call from Liberty CalPeco staff notifying them of outage details, including but not limited to time, duration, and reason. Liberty’s goal, whenever possible, is to notify the medical baseline customer group 72 hours in advance of a planned outage.</t>
  </si>
  <si>
    <t>PSPS related outage</t>
  </si>
  <si>
    <t>Medical Baseline or Green Cross customers who will be affected by the outage will receive a direct phone call from Liberty CalPeco staff notifying them of outage details, including but not limited to time, duration, and reason. Liberty’s goal, whenever possible, is to notify the medical baseline customer group 72 hours in advance of a planned outage. If the customer can’t be contacted via OnSolve a Liberty staff member will knock on the customer’s door and leave a door hanger.</t>
  </si>
  <si>
    <t>Notification receipt via OnSolve. In person door knock if no OnSolve receipt notification; Door hanger if door not answered.</t>
  </si>
  <si>
    <t>Restoration of Service</t>
  </si>
  <si>
    <t>Once the outage has concluded, a final update will be sent directly to customers and media, as well as posted to social media accounts and the Liberty website with a request that any customers still without power notify the Company. Liberty Customers are notified via the OnSolve Communication system.</t>
  </si>
  <si>
    <t>Spanish population with limited English proficiency</t>
  </si>
  <si>
    <t>Wildfire-specific communications are conducted in three phases: before, during, and following an emergency event. Efforts before focus on immediate actions customers and the public can employ to remain safe, resilient, and updated during the emergency. English and Spanish have been identified as the most prevalent languages used in the Liberty service territory. Customers are notified via the OnSolve Communication system which has the ability to notify in English and Spanish. Liberty Customer Service has staff members and a Community Outreach Coordinator available who are fluent in Spanish.</t>
  </si>
  <si>
    <t>Customer Service in person communication; Notification receipt via OnSolve.</t>
  </si>
  <si>
    <t>Liberty will employ standard communication channels to promote emergency service resources including, but not limited to social media channels, broadcast and print media, and the Liberty website. Customers are notified via the OnSolve Communication system.</t>
  </si>
  <si>
    <t>Once the outage has concluded, a final update will be sent directly to customers and media, as well as posted to social media accounts and the Liberty website with a request that any customers still without power notify the Company. Customers are notified via the OnSolve Communication system.</t>
  </si>
  <si>
    <t>Wildfire-specific communications are conducted in three phases: before, during, and following an emergency event. Efforts before focus on immediate actions customers and the public can employ to remain safe, resilient, and updated during the emergency. Liberty has conducted in person briefings on emergency management at Tribal meetings.</t>
  </si>
  <si>
    <t>Liberty will employ standard communication channels to promote emergency service resources including, but not limited to social media channels, broadcast and print media, and the Liberty website. As part of its expanded outreach, Liberty will coordinate roadside changeable message signs with Caltrans throughout affected communities to keep impacted residents informed. Liberty has a PSPS Playbook with pre-scripted messages to deliver during all five stages of a PSPS. Liberty Customers are notified via the OnSolve Communication system.</t>
  </si>
  <si>
    <t>OnSolve acknowledgement receipt; After Action Briefings and Reports</t>
  </si>
  <si>
    <t>People in remote areas</t>
  </si>
  <si>
    <t>Wildfire-specific communications are conducted in three phases: before, during, and following an emergency event. Efforts before focus on immediate actions customers and the public can employ to remain safe, resilient, and updated during the emergency. Liberty has made extensive efforts to present on emergency management briefings in the towns of Portola and Loyalton in the north part of the service territory and in Alpine and Mono Counties in the southern portion of the service territory.</t>
  </si>
  <si>
    <t>Table 11‑10: List of Target Communities for Outreach and Awareness Efforts</t>
  </si>
  <si>
    <t>Target Community</t>
  </si>
  <si>
    <t>Interests or Concerns Before, During, and After Wildfire and PSPS events</t>
  </si>
  <si>
    <t>Identified Access and Functional Needs individuals</t>
  </si>
  <si>
    <t>Liberty understands customers with access and functional needs may require earlier communication to plan for needs before, during, and after PSPS events and require communication regarding available resources. Liberty values targeted outreach to Access and Functional Needs populations with a focus on PSPS preparedness measures, education around Liberty’s notification system, and importance of updated contact information.</t>
  </si>
  <si>
    <t>Individuals enrolled in Medical Baseline Allowance Program</t>
  </si>
  <si>
    <t>Liberty understands customers with medical needs may require earlier communication to plan for medical needs before, during, and after PSPS events and require communication regarding available resources.</t>
  </si>
  <si>
    <t>Community Based Organizations (“CBOs”)</t>
  </si>
  <si>
    <t>Liberty understands CBOs require communication regarding PSPS events in order to effectively communicate with and support their communities before, during, and after PSPS events.</t>
  </si>
  <si>
    <t>Community Partners</t>
  </si>
  <si>
    <t xml:space="preserve">County </t>
  </si>
  <si>
    <t>City</t>
  </si>
  <si>
    <t>Sierra Community House</t>
  </si>
  <si>
    <t>Placer</t>
  </si>
  <si>
    <t>Kings Beach, CA</t>
  </si>
  <si>
    <t>Tahoe Truckee Community Foundation</t>
  </si>
  <si>
    <t>Nevada</t>
  </si>
  <si>
    <t>Truckee, CA</t>
  </si>
  <si>
    <t>Placer County Health &amp; Human Services</t>
  </si>
  <si>
    <t>Carnelian Bay, CA</t>
  </si>
  <si>
    <t>Sierra Senior Services</t>
  </si>
  <si>
    <t>North Tahoe Truckee Homeless Services</t>
  </si>
  <si>
    <t>FREED Independent Living Center</t>
  </si>
  <si>
    <t>Nevada, Placer, Sierra</t>
  </si>
  <si>
    <t>Grass Valley, CA</t>
  </si>
  <si>
    <t>Placer Independent Resource Services (“PIRS”)</t>
  </si>
  <si>
    <t>Placer, El Dorado, Alpine</t>
  </si>
  <si>
    <t>Auburn, CA</t>
  </si>
  <si>
    <t>211 Connecting Point</t>
  </si>
  <si>
    <t>Nevada, Placer</t>
  </si>
  <si>
    <t>Nevada County Health &amp; Human Services</t>
  </si>
  <si>
    <t>Portola Family Resource Center</t>
  </si>
  <si>
    <t>Plumas</t>
  </si>
  <si>
    <t>Portola, CA</t>
  </si>
  <si>
    <t>Plumas County Mental Health</t>
  </si>
  <si>
    <t>Eastern Plumas Healthcare</t>
  </si>
  <si>
    <t>Partnership HealthPlan of CA</t>
  </si>
  <si>
    <t>Fairfield, CA</t>
  </si>
  <si>
    <t>Loyalton Senior Citizens of Sierra Co.</t>
  </si>
  <si>
    <t>Sierra</t>
  </si>
  <si>
    <t>Loyalton, CA</t>
  </si>
  <si>
    <t>Sierra County Health and Human Services</t>
  </si>
  <si>
    <t>Sierra County Public Health</t>
  </si>
  <si>
    <t>Loyalton Family Resource Center</t>
  </si>
  <si>
    <t>Boys and Girls Club of Lake Tahoe</t>
  </si>
  <si>
    <t>El Dorado</t>
  </si>
  <si>
    <t>South Lake Tahoe, CA</t>
  </si>
  <si>
    <t>Live Violence Free</t>
  </si>
  <si>
    <t>Tahoe Coalition for the Homeless</t>
  </si>
  <si>
    <t>El Dorado Health and Human Services</t>
  </si>
  <si>
    <t>Placerville, CA</t>
  </si>
  <si>
    <t>First 5 / Community Hub El Dorado</t>
  </si>
  <si>
    <t>South Lake Tahoe Family Resource Center</t>
  </si>
  <si>
    <t>Tahoe Youth and Family Services</t>
  </si>
  <si>
    <t>Tahoe Magic</t>
  </si>
  <si>
    <t>Bread and Broth</t>
  </si>
  <si>
    <t>Catalyst Community</t>
  </si>
  <si>
    <t>Rolling Start, Inc. Independent Living Center</t>
  </si>
  <si>
    <t>Mono</t>
  </si>
  <si>
    <t>San Bernardino, CA</t>
  </si>
  <si>
    <t>Mono County Health and Human Services</t>
  </si>
  <si>
    <t>Coleville, CA</t>
  </si>
  <si>
    <t>Mono County Public Health</t>
  </si>
  <si>
    <t>Mammoth Lakes, CA</t>
  </si>
  <si>
    <t>Alpine County Health and Human Services</t>
  </si>
  <si>
    <t>Alpine</t>
  </si>
  <si>
    <t>Markleeville, CA</t>
  </si>
  <si>
    <t>Core Activity</t>
  </si>
  <si>
    <t>Period of Application (Before, During, After Incident)</t>
  </si>
  <si>
    <t>Name of Outreach or Education Program</t>
  </si>
  <si>
    <t>Description of Program</t>
  </si>
  <si>
    <t>Target Audience</t>
  </si>
  <si>
    <t>Wildfire Advisory Council Meeting</t>
  </si>
  <si>
    <t>Virtual</t>
  </si>
  <si>
    <t>Biennial</t>
  </si>
  <si>
    <t>Perform general PSPS and Wildfire Mitigation outreach ahead of fire season.</t>
  </si>
  <si>
    <t>All customers</t>
  </si>
  <si>
    <t>Digital, print, and radio advertising</t>
  </si>
  <si>
    <t>Campaign</t>
  </si>
  <si>
    <t>All</t>
  </si>
  <si>
    <t>PSPS and Wildfire Mitigation Awareness Advertising</t>
  </si>
  <si>
    <t>Campaign occurs from April-October of each year, covering PSPS and Wildfire Mitigation awareness topics.</t>
  </si>
  <si>
    <t>All customers, medical baseline customers</t>
  </si>
  <si>
    <t>Advertising in HOA publications and customer emails</t>
  </si>
  <si>
    <t>Email, social media</t>
  </si>
  <si>
    <t>Before</t>
  </si>
  <si>
    <t>All Customers</t>
  </si>
  <si>
    <t>Manage outreach /awareness webpage</t>
  </si>
  <si>
    <t>Liberty PSPS and Wildfire Mitigation awareness webpage</t>
  </si>
  <si>
    <t>Social media posts, bill inserts, and customer emails help drive traffic to webpage that covers PSPS and wildfire mitigation awareness topics.</t>
  </si>
  <si>
    <t>General Community Outreach Events</t>
  </si>
  <si>
    <t>In-Person</t>
  </si>
  <si>
    <t>Liberty attendance at community outreach events to spread PSPS awareness and preparedness education, update contact information, and provide education on available customer programs and Liberty notification system.</t>
  </si>
  <si>
    <t>Community Based Organization (“CBO”) Meetings</t>
  </si>
  <si>
    <t>In-Person, Virtual</t>
  </si>
  <si>
    <t>Liberty staff meetings with local CBOs to share PSPS awareness and available materials, preparedness education, customer program updates, and to maintain up to date contract information for CBO facing communities.</t>
  </si>
  <si>
    <t>CBOs, AFN Customers</t>
  </si>
  <si>
    <t>Collaborative Community Outreach with CBOs</t>
  </si>
  <si>
    <t>Liberty involvement in collaborative outreach events to spread PSPS awareness and preparedness education, update contact information, and provide education on available customer programs and  Liberty notification system. This form of outreach leverages CBO relationships within the community to access local communities and supports targeted outreach efforts to reach AFN populations.</t>
  </si>
  <si>
    <t>All customers, AFN customers, CBOs</t>
  </si>
  <si>
    <t>Provision of Shelf-Stable Meal Boxes to Senior Nutrition Programs</t>
  </si>
  <si>
    <t>Shelf Stable Meal Box Delivery</t>
  </si>
  <si>
    <t>Provide preparedness information, customer assistance program information and shelf stable food items to vulnerable seniors.</t>
  </si>
  <si>
    <t xml:space="preserve">During 2024 PSPS events, some customers were notified as being in scope for events but were not de-energized and did not receive notices of cancellation. </t>
  </si>
  <si>
    <t>Liberty should update its protocols an in-event tracking spreadsheet to make sure customers that are notified, but not, de-energized receive cancellation notices.</t>
  </si>
  <si>
    <t>Strategy: Liberty will update its in-event tracker to specifically capture cancellation notifications.</t>
  </si>
  <si>
    <t>Target Timeline: Completed</t>
  </si>
  <si>
    <t>2024 PSPS events highlighted the need to update Liberty’s MBL customer contact list, as some members of the list had recently passed away.</t>
  </si>
  <si>
    <t>Liberty should do an internal review of its MBL customer list.</t>
  </si>
  <si>
    <t>Table 12‑1: Enterprise System Targets</t>
  </si>
  <si>
    <t>2026 End-of-Year Total / Completion Date</t>
  </si>
  <si>
    <t>2028 Total / Status</t>
  </si>
  <si>
    <t>Enterprise System – Vegetation Management</t>
  </si>
  <si>
    <t>Vegetation Data Quality Management (WMP-VM-ESG-01)</t>
  </si>
  <si>
    <t>Started: March 2026</t>
  </si>
  <si>
    <t>In Progress</t>
  </si>
  <si>
    <t>Completed: December 31, 2028</t>
  </si>
  <si>
    <t>Enterprise System – Asset Management and Inspection</t>
  </si>
  <si>
    <t>Asset Management Inspection Application Reduction (N/A)</t>
  </si>
  <si>
    <t>Table 13‑1: WMP Lessons Learned</t>
  </si>
  <si>
    <t>ID #</t>
  </si>
  <si>
    <t>Year of Lesson Learned</t>
  </si>
  <si>
    <t>Subject</t>
  </si>
  <si>
    <t>Category and Source of Lesson Learned</t>
  </si>
  <si>
    <t>Description of Lesson Learned</t>
  </si>
  <si>
    <t>Proposed WMP Improvement</t>
  </si>
  <si>
    <t>Timeline for Implementation</t>
  </si>
  <si>
    <t>Reference</t>
  </si>
  <si>
    <t>2023-2024</t>
  </si>
  <si>
    <t>Grid Hardening</t>
  </si>
  <si>
    <t>Feedback from government agencies</t>
  </si>
  <si>
    <t>Permitting projects with multiple agencies can cause project delays.  Delays can be due to lack of resources by permitting agencies to respond to requests within expected timelines and other projects within the same area may create need for additional collaboration.</t>
  </si>
  <si>
    <t xml:space="preserve">Work with contractors familiar with permitting agency process &amp; requirements. </t>
  </si>
  <si>
    <t>Ongoing</t>
  </si>
  <si>
    <t>8.2; pp. 115-131</t>
  </si>
  <si>
    <t>2024-2025</t>
  </si>
  <si>
    <t>Vegetation Management</t>
  </si>
  <si>
    <t>In the 2023-2025 WMP Liberty determined pass rate targets for all conditions being evaluated in each QC program component. Liberty determined it is more beneficial to assess an overall pass rate for each of its QC program components to evaluate program effectiveness. Liberty still reviews QC failures for each condition being evaluated in each QC program component, however, measures overall work quality by looking at the overall pass rate, an average of all conditions evaluated.</t>
  </si>
  <si>
    <t>Liberty is updating QC targets as detailed in its 2026-2028 WMP, Section 9.11, Table 9-19 Vegetation Management QA and QC Activity Targets</t>
  </si>
  <si>
    <t>Fuel Management</t>
  </si>
  <si>
    <t>Leverage joint IOU partnerships for potential of shared biomass utilization projects.</t>
  </si>
  <si>
    <t>Liberty will continue to collaborate with neighboring utilities to explore opportunities for alternative biomass utilization, as well as other industry specific benchmarking.</t>
  </si>
  <si>
    <t>Key Performance Indicators</t>
  </si>
  <si>
    <t>Liberty identified the need to regularly track and report contractor key performance indicators (KPI) to monitor contractor production metrics.</t>
  </si>
  <si>
    <t xml:space="preserve">Liberty developed KPI reporting to set targets to measure production against for its VM contractors. </t>
  </si>
  <si>
    <t>Completed 2025</t>
  </si>
  <si>
    <t>Contractor Safety</t>
  </si>
  <si>
    <t>Liberty identified opportunities to continue enhancing safety oversite of contractor work.</t>
  </si>
  <si>
    <t>Liberty has implemented routine safety observations of VM contractors and worked with its primary tree contractor to implement an updated job tailboard form to include a more detailed roping and rigging plan for tree work.</t>
  </si>
  <si>
    <t>Collaboration efforts with other electrical corporations</t>
  </si>
  <si>
    <t>NV Energy's new wildfire encroachment policy, if implemented on the 619 line, would lead to loss of power supply to all customers in Portola and Loyalton.</t>
  </si>
  <si>
    <t>Plumas-Sierra Rural Electrical Cooperative could provide an alternate power supply to Portola and Loyalton.</t>
  </si>
  <si>
    <t>Completed 2024</t>
  </si>
  <si>
    <t>PSPS</t>
  </si>
  <si>
    <t>2024 PSPS Events</t>
  </si>
  <si>
    <t>Refer to Table 7‑1.</t>
  </si>
  <si>
    <t>7; pp. 107-108</t>
  </si>
  <si>
    <t>2020-2024</t>
  </si>
  <si>
    <t>Risk Modeling</t>
  </si>
  <si>
    <t>Risk Modeling Working Group</t>
  </si>
  <si>
    <t>Liberty has gained a greater understanding of best practices across the CA IOUs regarding the following topics:</t>
  </si>
  <si>
    <t>Liberty will continue to participate in the Joint IOU Wildfire Risk Modeling Working Group to understand best practices across the California IOUs (i.e., further integration of community vulnerability, improvements to wildfire consequence modeling).</t>
  </si>
  <si>
    <t>5; pp. 34-83</t>
  </si>
  <si>
    <r>
      <t>•</t>
    </r>
    <r>
      <rPr>
        <sz val="7"/>
        <color rgb="FF000000"/>
        <rFont val="Times New Roman"/>
        <family val="1"/>
      </rPr>
      <t xml:space="preserve">           </t>
    </r>
    <r>
      <rPr>
        <sz val="11"/>
        <color rgb="FF000000"/>
        <rFont val="Calibri"/>
        <family val="2"/>
        <scheme val="minor"/>
      </rPr>
      <t>Modeling baselines</t>
    </r>
  </si>
  <si>
    <r>
      <t>•</t>
    </r>
    <r>
      <rPr>
        <sz val="7"/>
        <color rgb="FF000000"/>
        <rFont val="Times New Roman"/>
        <family val="1"/>
      </rPr>
      <t xml:space="preserve">           </t>
    </r>
    <r>
      <rPr>
        <sz val="11"/>
        <color rgb="FF000000"/>
        <rFont val="Calibri"/>
        <family val="2"/>
        <scheme val="minor"/>
      </rPr>
      <t>Fire consequence</t>
    </r>
  </si>
  <si>
    <r>
      <t>•</t>
    </r>
    <r>
      <rPr>
        <sz val="7"/>
        <color rgb="FF000000"/>
        <rFont val="Times New Roman"/>
        <family val="1"/>
      </rPr>
      <t xml:space="preserve">           </t>
    </r>
    <r>
      <rPr>
        <sz val="11"/>
        <color rgb="FF000000"/>
        <rFont val="Calibri"/>
        <family val="2"/>
        <scheme val="minor"/>
      </rPr>
      <t>Asset risk events and ignitions</t>
    </r>
  </si>
  <si>
    <r>
      <t>•</t>
    </r>
    <r>
      <rPr>
        <sz val="7"/>
        <color rgb="FF000000"/>
        <rFont val="Times New Roman"/>
        <family val="1"/>
      </rPr>
      <t xml:space="preserve">           </t>
    </r>
    <r>
      <rPr>
        <sz val="11"/>
        <color rgb="FF000000"/>
        <rFont val="Calibri"/>
        <family val="2"/>
        <scheme val="minor"/>
      </rPr>
      <t>Vegetation risk events and ignitions</t>
    </r>
  </si>
  <si>
    <r>
      <t>•</t>
    </r>
    <r>
      <rPr>
        <sz val="7"/>
        <color rgb="FF000000"/>
        <rFont val="Times New Roman"/>
        <family val="1"/>
      </rPr>
      <t xml:space="preserve">           </t>
    </r>
    <r>
      <rPr>
        <sz val="11"/>
        <color rgb="FF000000"/>
        <rFont val="Calibri"/>
        <family val="2"/>
        <scheme val="minor"/>
      </rPr>
      <t>PSPS likelihood</t>
    </r>
  </si>
  <si>
    <r>
      <t>•</t>
    </r>
    <r>
      <rPr>
        <sz val="7"/>
        <color rgb="FF000000"/>
        <rFont val="Times New Roman"/>
        <family val="1"/>
      </rPr>
      <t xml:space="preserve">           </t>
    </r>
    <r>
      <rPr>
        <sz val="11"/>
        <color rgb="FF000000"/>
        <rFont val="Calibri"/>
        <family val="2"/>
        <scheme val="minor"/>
      </rPr>
      <t>PSPS consequence and reliability analysis and impacts</t>
    </r>
  </si>
  <si>
    <r>
      <t>•</t>
    </r>
    <r>
      <rPr>
        <sz val="7"/>
        <color rgb="FF000000"/>
        <rFont val="Times New Roman"/>
        <family val="1"/>
      </rPr>
      <t xml:space="preserve">           </t>
    </r>
    <r>
      <rPr>
        <sz val="11"/>
        <color rgb="FF000000"/>
        <rFont val="Calibri"/>
        <family val="2"/>
        <scheme val="minor"/>
      </rPr>
      <t>Modeling algorithms, components, and interdependencies</t>
    </r>
  </si>
  <si>
    <r>
      <t>•</t>
    </r>
    <r>
      <rPr>
        <sz val="7"/>
        <color rgb="FF000000"/>
        <rFont val="Times New Roman"/>
        <family val="1"/>
      </rPr>
      <t xml:space="preserve">           </t>
    </r>
    <r>
      <rPr>
        <sz val="11"/>
        <color rgb="FF000000"/>
        <rFont val="Calibri"/>
        <family val="2"/>
        <scheme val="minor"/>
      </rPr>
      <t>Smoke and suppression impacts</t>
    </r>
  </si>
  <si>
    <r>
      <t>•</t>
    </r>
    <r>
      <rPr>
        <sz val="7"/>
        <color rgb="FF000000"/>
        <rFont val="Times New Roman"/>
        <family val="1"/>
      </rPr>
      <t xml:space="preserve">           </t>
    </r>
    <r>
      <rPr>
        <sz val="11"/>
        <color rgb="FF000000"/>
        <rFont val="Calibri"/>
        <family val="2"/>
        <scheme val="minor"/>
      </rPr>
      <t>Climate change impacts</t>
    </r>
  </si>
  <si>
    <t>Data tracking</t>
  </si>
  <si>
    <t>Feedback from stakeholders; outcomes from previous WMP cycles</t>
  </si>
  <si>
    <t>Liberty was lacking data quality for tracking and reporting WMP initiatives.</t>
  </si>
  <si>
    <t xml:space="preserve">Refer to Section 12. </t>
  </si>
  <si>
    <t>Emergency Preparedness, Collaboration, and Public Awareness</t>
  </si>
  <si>
    <t>Feedback from government agencies and stakeholders; outcomes from previous WMP cycles.</t>
  </si>
  <si>
    <t>Liberty was lacking MBL specific door hangers for communication of critical information during PSPS events.</t>
  </si>
  <si>
    <t>MBL specific letter to be used as part of the PSPS notification process to leave at customers' houses after exhausting other attempts to notify via text, phone, or other means.</t>
  </si>
  <si>
    <t>Feedback from government agencies and stakeholders</t>
  </si>
  <si>
    <t>Some customers do not understand why PSPS may occur</t>
  </si>
  <si>
    <t>Provide additional educational materials to Public Safety Partners for them to share through their community outreach channels.</t>
  </si>
  <si>
    <t>8.5; pp. 148-154</t>
  </si>
  <si>
    <t>8.4;  p.139-147</t>
  </si>
  <si>
    <t>8.7.1; pp. 158-160</t>
  </si>
  <si>
    <t>8.6; pp. 155-157</t>
  </si>
  <si>
    <t>8.7.4; pp.163-166</t>
  </si>
  <si>
    <t>9.7; pp. 186-188</t>
  </si>
  <si>
    <t>9.13; pp. 208-211</t>
  </si>
  <si>
    <t>9.5; pp. 182-184</t>
  </si>
  <si>
    <t>9.6; pp. 184-186</t>
  </si>
  <si>
    <t>9.3; pp.179-181</t>
  </si>
  <si>
    <t>9.2.1; pp. 171-176</t>
  </si>
  <si>
    <t>9.2.3; pp.177-179</t>
  </si>
  <si>
    <t>9.4; pp.181-182</t>
  </si>
  <si>
    <t> 10.2.1; pp.216-220</t>
  </si>
  <si>
    <t>10.3.1; pp. 223-225</t>
  </si>
  <si>
    <t> 10.4.1; pp. 227-229</t>
  </si>
  <si>
    <t>10.5.5; pp. 233-234</t>
  </si>
  <si>
    <t> 10.5.1; pp. 230-232</t>
  </si>
  <si>
    <t>11.3.1; pp. 254-257</t>
  </si>
  <si>
    <t>11.5; pp. 282-284</t>
  </si>
  <si>
    <t>11.4.3; pp. 272-276</t>
  </si>
  <si>
    <t>11.4.4; pp.277-279</t>
  </si>
  <si>
    <t>5; p. 34
11.3.2; pp. 258-259
11.4.4; pp. 278-279
13.1; pp. 294-295</t>
  </si>
  <si>
    <t>12.1.1; pp.285-286</t>
  </si>
  <si>
    <t>9.11; pp. 196-205</t>
  </si>
  <si>
    <t>9.3-9.7; pp.179-188</t>
  </si>
  <si>
    <t>12; pp. 285-291</t>
  </si>
  <si>
    <t>9; 167-212</t>
  </si>
  <si>
    <t>8; 109-166</t>
  </si>
  <si>
    <t>11; 240-284</t>
  </si>
  <si>
    <t>Lessons Learned</t>
  </si>
  <si>
    <t>Developed new PSPS criteria to account for late season weather conditions that occurred on the day of the fire.</t>
  </si>
  <si>
    <t xml:space="preserve">No design scenario </t>
  </si>
  <si>
    <t>No design scenario</t>
  </si>
  <si>
    <t xml:space="preserve">Not calculated </t>
  </si>
  <si>
    <t>No target unit identified</t>
  </si>
  <si>
    <t>0; initiative is complete</t>
  </si>
  <si>
    <t xml:space="preserve">0; initiative is complete </t>
  </si>
  <si>
    <t>Not calculated</t>
  </si>
  <si>
    <t>TBD – based on QA/QC sample</t>
  </si>
  <si>
    <t>Complete – SRP implemented on 100% of Liberty circuits</t>
  </si>
  <si>
    <t>Review of all SRP circuits</t>
  </si>
  <si>
    <t>(Assets)</t>
  </si>
  <si>
    <t>0 poles</t>
  </si>
  <si>
    <t>Level findings not applicable for this type of inspection</t>
  </si>
  <si>
    <t xml:space="preserve"> Level findings not applicable for this type of inspection</t>
  </si>
  <si>
    <t>Drone</t>
  </si>
  <si>
    <r>
      <t>New construction in Grid Hardening WMP initiatives (</t>
    </r>
    <r>
      <rPr>
        <i/>
        <sz val="11"/>
        <color rgb="FF000000"/>
        <rFont val="Calibri"/>
        <family val="2"/>
        <scheme val="minor"/>
      </rPr>
      <t>i.e</t>
    </r>
    <r>
      <rPr>
        <sz val="11"/>
        <color rgb="FF000000"/>
        <rFont val="Calibri"/>
        <family val="2"/>
        <scheme val="minor"/>
      </rPr>
      <t>., Covered Conductor Installation)</t>
    </r>
  </si>
  <si>
    <t>Unknown – population and sample sizes vary year to year</t>
  </si>
  <si>
    <t>Not calculated </t>
  </si>
  <si>
    <t>Complete December 31, 2027 </t>
  </si>
  <si>
    <t>Complete December 31, 2028 </t>
  </si>
  <si>
    <t>Complete December 31, 2027</t>
  </si>
  <si>
    <t>Complete December 31, 2028</t>
  </si>
  <si>
    <t>Participation in working groups (i.e., Risk Modeling Working Group) and Joint IOU Councils (i.e., AFN Collaborative Council)</t>
  </si>
  <si>
    <t>Primary Overhead Miles</t>
  </si>
  <si>
    <t>DRAT Phase 3.1</t>
  </si>
  <si>
    <t>MEY3500</t>
  </si>
  <si>
    <t>STL3101</t>
  </si>
  <si>
    <t>GLS7400</t>
  </si>
  <si>
    <t>POR3200</t>
  </si>
  <si>
    <t>TAH7300</t>
  </si>
  <si>
    <t>SRB51</t>
  </si>
  <si>
    <t>MEY3200</t>
  </si>
  <si>
    <t>MEY3100</t>
  </si>
  <si>
    <t>CAL2501</t>
  </si>
  <si>
    <t>STL3501</t>
  </si>
  <si>
    <t>SQV8200</t>
  </si>
  <si>
    <t>POR3100</t>
  </si>
  <si>
    <t>T608</t>
  </si>
  <si>
    <t>KBH5200</t>
  </si>
  <si>
    <t>TAH5201</t>
  </si>
  <si>
    <t>Age of Assets
Tree Attachments
Expulsion Fuses
Vegetation</t>
  </si>
  <si>
    <t>Age of Assets
Expulsion Fuses</t>
  </si>
  <si>
    <t>Age of Assets
Vegetation</t>
  </si>
  <si>
    <t>Age of Assets
Tree Attachments
Expulsion Fuses</t>
  </si>
  <si>
    <t>Expulsion Fuses</t>
  </si>
  <si>
    <t>Expulsion Fuses
Vegetation</t>
  </si>
  <si>
    <t>Vegetation</t>
  </si>
  <si>
    <t>Technical</t>
  </si>
  <si>
    <t>Percent of Overall Fire Risk</t>
  </si>
  <si>
    <t>Tree Attachment Removal</t>
  </si>
  <si>
    <t>Vegetation Work</t>
  </si>
  <si>
    <t>Activity ID #</t>
  </si>
  <si>
    <t>Cost-Benefit Score Overall Risk</t>
  </si>
  <si>
    <t>Cost-Benefit Score Wildfire Risk</t>
  </si>
  <si>
    <t>Cost-Benefit Score Outage Program Risk</t>
  </si>
  <si>
    <t>DRAT 3.1</t>
  </si>
  <si>
    <t>Non-significant</t>
  </si>
  <si>
    <t>Initial Wildfire Risk</t>
  </si>
  <si>
    <t>2026 Wildfire Risk</t>
  </si>
  <si>
    <t>2027 Wildfire Risk</t>
  </si>
  <si>
    <t>2028  Wildfire Risk</t>
  </si>
  <si>
    <t>Grid hardening, including covered conductor, VM, patrol inspections, drone inspections</t>
  </si>
  <si>
    <t>Grid hardening, including covered conductor, VM, detailed inspections, drone inspections</t>
  </si>
  <si>
    <t>Grid hardening, VM, patrol inspections, drone inspections</t>
  </si>
  <si>
    <t>Grid hardening, VM, detailed inspections, drone inspections</t>
  </si>
  <si>
    <t>Grid hardening, VM, Detailed Inspections</t>
  </si>
  <si>
    <t xml:space="preserve">Other discretionary inspections of distribution electric lines and equipment: Drone inspections </t>
  </si>
  <si>
    <t>Table 8‑1: Liberty Grid Design, Operation and Maintenance Targets by Year, 2026-2028 [4]</t>
  </si>
  <si>
    <t>[4] WMP initiatives with qualitative targets have N/A values for % Planned in HFTD/HFRA columns because those targets are not directed to specific locations.</t>
  </si>
  <si>
    <t>WMP-GDOM-GH-12 [5]</t>
  </si>
  <si>
    <t>[5] Refer to WMP initiatives WMP-GDOM-GH-12a, WMP-GDOM-GH-12b, WMP-GDOM-GH-12c, WMP-GDOM-GH-12e for relevant information related to these initiatives. WMP initiative WMP-GDOM-12 does not have a specified target as it is a combination of the
aforementioned initiatives and therefore values in this row are N/A.</t>
  </si>
  <si>
    <t>Pole Clearing – Discretionary</t>
  </si>
  <si>
    <t>WMP-VM-VFM-01-D</t>
  </si>
  <si>
    <t>Pole Clearing – PRC 4292 Required</t>
  </si>
  <si>
    <t>Other discretionary inspections of distribution electric lines and equipment: Drone inspections</t>
  </si>
  <si>
    <t>Other Discretionary Inspections: Drone inspections</t>
  </si>
  <si>
    <t>127 circuit miles</t>
  </si>
  <si>
    <t>0 circuit miles</t>
  </si>
  <si>
    <t>Not Calculated</t>
  </si>
  <si>
    <t>Table 13‑2: Lessons Learned from Discontinued Activities</t>
  </si>
  <si>
    <t>Discontinued Activity (Tracking ID)</t>
  </si>
  <si>
    <t>Rationale for Discontinuation</t>
  </si>
  <si>
    <t xml:space="preserve">Replacement Activities </t>
  </si>
  <si>
    <t>Substation Equipment Replacement       (WMP-GDOM-GH-12f)</t>
  </si>
  <si>
    <t>The activity, as previously described, encompassed general substation equipment replacements and upgrades—many of which were not directly tied to wildfire ignition risk. Furthermore, feedback from both internal reviews and Energy Safety emphasized that the initiative lacked clearly defined objectives and measurable outcomes specific to wildfire prevention</t>
  </si>
  <si>
    <t>The underlying work, such as substation inspections and emergency equipment replacements, continues as part of routine utility operations and  capital upgrade programs. While the discontinued initiative will no longer be tracked under a separate WMP initiative, risk mitigation previously attributed to this initiative is now supported through the following ongoing activities and WMP initiatives: Substation Inspections (WMP-GDOM-AI-06) and Substation Defensible Space (WMP-VM-VFM-03)</t>
  </si>
  <si>
    <t>1) Clarity and Risk Relevance Are Essential: Initiative activities must be clearly defined and directly tied to measurable wildfire risk reduction to be meaningful and auditable.
2) Program Discipline: Ongoing feedback loops with Energy Safety and operational teams are critical to ensuring that WMP initiatives remain aligned with their intended purpose and are responsive to actual risk</t>
  </si>
  <si>
    <t>Table 11‑11: Gaps and Limitations in Public Emergency Communication Strategy</t>
  </si>
  <si>
    <t>Public Safety Partner Group</t>
  </si>
  <si>
    <t>Key Protocols</t>
  </si>
  <si>
    <t>Frequency of Prearranged Communication Review and Update</t>
  </si>
  <si>
    <t>City and county officials, fire, law enforcement, and critical infrastructure</t>
  </si>
  <si>
    <t>Text, email, and/or voice message via OnSolve system; PSP partner portal; exercises; state executive briefings</t>
  </si>
  <si>
    <t>Annually (April)</t>
  </si>
  <si>
    <t>Email notifications; state executive briefings; PSP portal</t>
  </si>
  <si>
    <t>Table 11 3: Liberty Communication Protocols, Procedures, and Systems with Public Safety Partners</t>
  </si>
  <si>
    <t>LU Table 11‑1: Emergency Management Personnel Training</t>
  </si>
  <si>
    <t>LU Table 11‑2: List of Community Partners</t>
  </si>
  <si>
    <t>LU Table 11‑3: Community Outreach and Education Programs</t>
  </si>
  <si>
    <t>Feature Group</t>
  </si>
  <si>
    <t>Feature</t>
  </si>
  <si>
    <t>Altitude</t>
  </si>
  <si>
    <t>Description</t>
  </si>
  <si>
    <t>Source</t>
  </si>
  <si>
    <t>Update Cadence</t>
  </si>
  <si>
    <t>Spatial Granularity</t>
  </si>
  <si>
    <t>Temporal Granularity</t>
  </si>
  <si>
    <t>Weather</t>
  </si>
  <si>
    <t>Wind force</t>
  </si>
  <si>
    <t>Surface</t>
  </si>
  <si>
    <t>Wind gust force at surface</t>
  </si>
  <si>
    <t>High Resolution Rapid Refresh (HRRR) Model</t>
  </si>
  <si>
    <t>4 times per day</t>
  </si>
  <si>
    <t>3 km</t>
  </si>
  <si>
    <t>Hourly</t>
  </si>
  <si>
    <t>North American Mesoscale Model (NAM) Weather Model</t>
  </si>
  <si>
    <t>Global Forecast System (GFS) Weather Model</t>
  </si>
  <si>
    <t>13 km</t>
  </si>
  <si>
    <t>3 hours</t>
  </si>
  <si>
    <t>European Center for Medium Range Weather Forecasts (ECMWF) Weather Model</t>
  </si>
  <si>
    <t>14 km</t>
  </si>
  <si>
    <t>12 hours</t>
  </si>
  <si>
    <t>Wind speed</t>
  </si>
  <si>
    <t>3 second wind gust speed at surface</t>
  </si>
  <si>
    <t>High Resolution Rapid Refresh (HRRR) Weather Model</t>
  </si>
  <si>
    <t>3 Hours</t>
  </si>
  <si>
    <t>12 Hours</t>
  </si>
  <si>
    <t>Fuel</t>
  </si>
  <si>
    <t>Head fire flame length</t>
  </si>
  <si>
    <t>Operational fire spread model used to calculate length</t>
  </si>
  <si>
    <t>Eularian Level set Model of Fire Spread (ELMFIRE)</t>
  </si>
  <si>
    <t>30 m</t>
  </si>
  <si>
    <t>6 Hours</t>
  </si>
  <si>
    <t>Table 10 5: Fire Potential Features</t>
  </si>
  <si>
    <t>LU Table 3‑1: Liberty WMP Initiative Tracking IDs</t>
  </si>
  <si>
    <t>Table 3‑1: List of Risks and Risk Drivers to Prioritize</t>
  </si>
  <si>
    <t>[1] Liberty does not use performance metrics beyond those required by Energy Safety and thus does not provide a Table 3-2.</t>
  </si>
  <si>
    <r>
      <t xml:space="preserve">Table 3‑2: Self-Identified Performance Metrics (N/A) </t>
    </r>
    <r>
      <rPr>
        <i/>
        <sz val="10"/>
        <color rgb="FF000000"/>
        <rFont val="Calibri"/>
        <family val="2"/>
        <scheme val="minor"/>
      </rPr>
      <t>[1]</t>
    </r>
  </si>
  <si>
    <t>LU Table 5‑1: PSPS Thresholds For Circuits with SRP</t>
  </si>
  <si>
    <r>
      <t>Table 5‑1:</t>
    </r>
    <r>
      <rPr>
        <sz val="12"/>
        <color rgb="FF000000"/>
        <rFont val="Calibri"/>
        <family val="2"/>
        <scheme val="minor"/>
      </rPr>
      <t xml:space="preserve"> </t>
    </r>
    <r>
      <rPr>
        <i/>
        <sz val="12"/>
        <color rgb="FF000000"/>
        <rFont val="Calibri"/>
        <family val="2"/>
        <scheme val="minor"/>
      </rPr>
      <t>Primary Risk Modeling Assumptions and Limitations</t>
    </r>
  </si>
  <si>
    <t>Table 5‑2: Liberty Summary of Design Basis Scenarios</t>
  </si>
  <si>
    <t>Table 5‑3: Liberty Summary of Extreme-Event Scenarios</t>
  </si>
  <si>
    <t>Table 5‑4: Summary of Fire Risk Model and PSPS Risk Model</t>
  </si>
  <si>
    <t>Table 5‑5: Liberty Top-Risk Circuits</t>
  </si>
  <si>
    <t>Table 5‑6: Liberty Utility Risk Assessment Improvement Plan</t>
  </si>
  <si>
    <t>LU Table 6-1: Initiative Activities for Risk Drivers of Prioritized Circuits</t>
  </si>
  <si>
    <t>Table 6‑2: Liberty Stakeholder Roles and Responsibilities in the Decision-Making Process</t>
  </si>
  <si>
    <t>Table 6‑3: Risk Impact Activities</t>
  </si>
  <si>
    <t>Table 6‑4: Summary of Risk Reduction for Top Circuits</t>
  </si>
  <si>
    <t>LU Table 7‑1: Lessons Learned from Liberty PSPS Events</t>
  </si>
  <si>
    <t>Table 8‑2: Liberty Asset Inspection Frequency, Method and Criteria</t>
  </si>
  <si>
    <t>Circuit miles (primary and secondary)</t>
  </si>
  <si>
    <r>
      <t>Level findings not applicable for this type of inspection</t>
    </r>
    <r>
      <rPr>
        <sz val="10"/>
        <color rgb="FF548235"/>
        <rFont val="Calibri"/>
        <family val="2"/>
        <scheme val="minor"/>
      </rPr>
      <t xml:space="preserve"> </t>
    </r>
  </si>
  <si>
    <t>Table 8‑3: Grid Hardening and Asset Inspection QA and QC Program Objectives</t>
  </si>
  <si>
    <t>Table 8‑4: Grid Hardening and Asset Inspection QA and QC Activity Targets</t>
  </si>
  <si>
    <t>LU Table 8‑2: Liberty Asset Inspection QA/QC Program Sample Size and Units</t>
  </si>
  <si>
    <t>LU Table 8‑1: QA/QC Procedures</t>
  </si>
  <si>
    <t>Table 8‑5: Number of Past Due Asset Work Orders Categorized by Age</t>
  </si>
  <si>
    <t>Table 8‑6: Number of Past Due Asset Work Orders Categorized by Age for Priority Levels</t>
  </si>
  <si>
    <t>Table 8‑7: Top Impacted Circuits from SRP Program in 2024</t>
  </si>
  <si>
    <t>LU Table 8‑3: Liberty Workforce Planning, Asset Inspections, Grid Hardening and Risk Event Inspection</t>
  </si>
  <si>
    <r>
      <t>•</t>
    </r>
    <r>
      <rPr>
        <sz val="7"/>
        <color rgb="FF000000"/>
        <rFont val="Times New Roman"/>
        <family val="1"/>
      </rPr>
      <t xml:space="preserve">         </t>
    </r>
    <r>
      <rPr>
        <sz val="11"/>
        <color rgb="FF000000"/>
        <rFont val="Calibri"/>
        <family val="2"/>
        <scheme val="minor"/>
      </rPr>
      <t>Class A Driver’s license</t>
    </r>
  </si>
  <si>
    <t>LU Table 9‑1: Vegetation Management Detailed Inspection Procedures</t>
  </si>
  <si>
    <t>LU Table 9-2: Radial Clearance Requirements PRC 4293; GO 95, HFTD (Case 14)</t>
  </si>
  <si>
    <t>LU Table 9-3: Radial Clearance Requirements; GO 95, Rule 35, Non-HFTD (Case 13)</t>
  </si>
  <si>
    <t>LU Table 9-4: Hazard Tree Attributes</t>
  </si>
  <si>
    <t>LU Table 9-5: Vegetation Management Site Attributes</t>
  </si>
  <si>
    <t>LU Table 9-6: Vegetation Management LiDAR Inspection Procedures</t>
  </si>
  <si>
    <t>LU Table 9-7: Vegetation Grow-In Zones, LiDAR Grow-In Analysis</t>
  </si>
  <si>
    <t>LU Table 9-9: Vegetation Management Pruning and Removal Procedures</t>
  </si>
  <si>
    <t>LU Table 9‑8: Vegetation Fall-In Zone Categories, LiDAR Fall-In Analysis</t>
  </si>
  <si>
    <t>LU Table 9-10: Vegetation Management Pole Clearing Procedures</t>
  </si>
  <si>
    <t>LU Table 9-11: Vegetation Management Wood and Slash Management Procedures</t>
  </si>
  <si>
    <t>LU Table 9‑12: Vegetation Management Defensible Space Procedures</t>
  </si>
  <si>
    <t>LU Table 9-13: Vegetation Management IVM Procedures</t>
  </si>
  <si>
    <t>Table 9‑4: Liberty Partnerships in Vegetation Management</t>
  </si>
  <si>
    <t>LU Table 9-14: Vegetation Management Procedures for Activities Based on Weather Conditions</t>
  </si>
  <si>
    <t>LU Table 9-15: Procedures for Post-Fire Restoration</t>
  </si>
  <si>
    <t>Table 9‑5: Vegetation Management QA and QC Program Objectives</t>
  </si>
  <si>
    <t>Compliance with minimum clearance requirements</t>
  </si>
  <si>
    <t>Compliance Audit</t>
  </si>
  <si>
    <t>To provide reasonable assurance that minimum clearance requirements are being maintained</t>
  </si>
  <si>
    <t>Table 9-6: Vegetation Management QA and QC Activity Targets</t>
  </si>
  <si>
    <t>233 Miles</t>
  </si>
  <si>
    <t>Circuit Miles</t>
  </si>
  <si>
    <t>40 Miles</t>
  </si>
  <si>
    <t>95/3</t>
  </si>
  <si>
    <t>LU Table 9-16: Vegetation Management QA/QC Procedures</t>
  </si>
  <si>
    <t>LU Table 9-17: Vegetation Management QA/QC Sample Size</t>
  </si>
  <si>
    <t>40 miles</t>
  </si>
  <si>
    <t>LU Table 9-18: Pass Rate Sample Units</t>
  </si>
  <si>
    <t>LU Table 9-19: Completed Tree Work Criteria</t>
  </si>
  <si>
    <t>Conditions Evaluated</t>
  </si>
  <si>
    <t>LU Table 9-20: VM Detailed Inspections Criteria</t>
  </si>
  <si>
    <t>Work Type Noted</t>
  </si>
  <si>
    <t>LU Table 9-21: Hazard Tree Work Criteria</t>
  </si>
  <si>
    <t>LU Table 9-22: Pole Clearing Criteria</t>
  </si>
  <si>
    <t>Table 9‑7: Number of Past Due Vegetation Management Work Orders Categorized by Age and HFTD Tier</t>
  </si>
  <si>
    <t>Table 9‑8: Number of Past Due Vegetation Management Work Orders Categorized by Age and Priority Levels</t>
  </si>
  <si>
    <t>Table 9‑9: Vegetation Management Qualifications and Training</t>
  </si>
  <si>
    <t>LU Table 9-23: Liberty VM Credentials or Certifications</t>
  </si>
  <si>
    <t>Credential or Certification Type</t>
  </si>
  <si>
    <t>76 Miles</t>
  </si>
  <si>
    <t>99/7 [1]</t>
  </si>
  <si>
    <t>[1]  Due to the small number of units in this category, the sample size was based on the 3-year plan. 700 miles over the 3-year period (233 miles per year) at a CL of 99 and MoE of 7 results in 228 miles during that 3-year period or 76 miles annually</t>
  </si>
  <si>
    <t>95/3 [2]</t>
  </si>
  <si>
    <t>[2] The sample size selection methodology for the Compliance Audit varies from the sample size selection methodology for QC inspections. A 95% CL, 3% MoE, and 99% Std Dev (historical rate of compliance) was used for the Compliance Audit.</t>
  </si>
  <si>
    <t>[1] Due to the small number of units, in this category, the sample size was based on the 3-year plan. 700 miles over the 3-year period (233 miles per year) at a CL of 99 and MoE of 7 results in 228 miles during that 3-year period or 76 miles annually.</t>
  </si>
  <si>
    <t>Table 6‑1: Circuit Prioritization List Based on Overall Utility Risk</t>
  </si>
  <si>
    <t>Liberty will track and reconstruct a minimum of three events to integrate lessons learned. The first three events will be reconstructed and tested in 2026</t>
  </si>
  <si>
    <t xml:space="preserve">RA-5, Use the Results to Inform Decision Making and Design Basis </t>
  </si>
  <si>
    <t>Establish a cadence to present and deliver the results with business planners and operators to be incorporated into the decision-making and design process. This should include justification for design basis scenarios</t>
  </si>
  <si>
    <t>RA-6, Establish Clear Roles and Responsibility to Drive Improvement</t>
  </si>
  <si>
    <t>Assign a dedicated resource the responsibility of improving and delivering risk-based results for better decision making. Place an emphasis on data quality, methodology, and subject matter expert and industry tested results</t>
  </si>
  <si>
    <t>Dedicating an employee to focus on and execute continual improvement actions will lead to a better tool and subsequent results</t>
  </si>
  <si>
    <t>Liberty will onboard the dedicate resource by Q2 2026 with an established role and responsibilities. Further, to ensure continued improvement, Liberty will finalize a documented procedure that compliments the continuous improvement portion of this Risk Assessment Improvement Plan by Q3 2026</t>
  </si>
  <si>
    <t>RA-7, Evaluate and Improve the Outage Risk Results</t>
  </si>
  <si>
    <t>Evaluate and improve the calculation and scaling of outage risk including, but not limited to, the items included in RN-LU-26-01</t>
  </si>
  <si>
    <t>Improved outage and PSPS results will improve the quality of the overall utility risk results. Improved results will allow for more informed business, design, and operational decision making. When the results are trusted by the subject matter experts, the program and tool will build acceptance and advance the associated risk mitigation</t>
  </si>
  <si>
    <t>These improvements will be complete so the updated results can be included in the 2027 WMP Update</t>
  </si>
  <si>
    <t xml:space="preserve">RA-1, Data Quality and Data Input </t>
  </si>
  <si>
    <t>Establish a process to continually test data quality and data input to improve the results of the tool</t>
  </si>
  <si>
    <t>Programmatic and technical</t>
  </si>
  <si>
    <t>This is a programmatic and technical improvement to continually test and improve the data</t>
  </si>
  <si>
    <t>Data will be tested annually, or more frequently, and the first test will be performed in 2026</t>
  </si>
  <si>
    <t>RA-2, Risk Assessment Methodology</t>
  </si>
  <si>
    <t>Establish a process to continually test the risk modeling methodology and benchmark with peer utilities. Include wildfire and PSPS risk assessment documentation, including both quantitative and qualitative approaches</t>
  </si>
  <si>
    <t xml:space="preserve">Programmatic and technical </t>
  </si>
  <si>
    <t>This is a programmatic and technical improvement to continually improve the risk calculations and model</t>
  </si>
  <si>
    <t>The methodology will be tested annually, or more frequently, and the first test will be performed in 2026</t>
  </si>
  <si>
    <t>RA-3, Evaluate and Improve Results</t>
  </si>
  <si>
    <t>Establish a feedback loop with subject matter experts to continually test and improve the results of the risk tool. This should include presentation of risk, including dashboards and assessments</t>
  </si>
  <si>
    <t>This is a programmatic and technical improvement to continually improve the results of the risk assessment tool</t>
  </si>
  <si>
    <t>The results, including the top-risk circuits list, will be tested annually, or more frequently, and the first test will be in 2026</t>
  </si>
  <si>
    <r>
      <t>RA-4, Risk Event Tracking and Testing</t>
    </r>
    <r>
      <rPr>
        <sz val="12"/>
        <color rgb="FF000000"/>
        <rFont val="Calibri"/>
        <family val="2"/>
        <scheme val="minor"/>
      </rPr>
      <t xml:space="preserve"> </t>
    </r>
  </si>
  <si>
    <t>Establish a process to track and reconstruct risk events for the purpose of integrating lessons learned and improvement</t>
  </si>
  <si>
    <r>
      <t xml:space="preserve">This is a programmatic </t>
    </r>
    <r>
      <rPr>
        <sz val="12"/>
        <color rgb="FF000000"/>
        <rFont val="Calibri"/>
        <family val="2"/>
        <scheme val="minor"/>
      </rPr>
      <t>and technical</t>
    </r>
    <r>
      <rPr>
        <sz val="12"/>
        <rFont val="Calibri"/>
        <family val="2"/>
        <scheme val="minor"/>
      </rPr>
      <t xml:space="preserve"> improvement to continually improve the results of the risk assessment tool</t>
    </r>
  </si>
  <si>
    <r>
      <t>This is a programmatic improvement to advance risk-based decision making</t>
    </r>
    <r>
      <rPr>
        <sz val="12"/>
        <rFont val="Calibri"/>
        <family val="2"/>
        <scheme val="minor"/>
      </rPr>
      <t xml:space="preserve"> </t>
    </r>
  </si>
  <si>
    <r>
      <t xml:space="preserve">The risk assessment results will be produced annually, or more frequently, so Liberty can better </t>
    </r>
    <r>
      <rPr>
        <sz val="12"/>
        <rFont val="Calibri"/>
        <family val="2"/>
        <scheme val="minor"/>
      </rPr>
      <t>inform the WMP Updates, including the 2027 Update, and subsequent Updates and Base Plan submittals</t>
    </r>
  </si>
  <si>
    <t xml:space="preserve">CPUC </t>
  </si>
  <si>
    <t>CalOES</t>
  </si>
  <si>
    <t>OES notification forms; state executive briefings; email communications; PSP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</si>
</sst>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0.00000"/>
    <numFmt numFmtId="165" formatCode="0.0"/>
    <numFmt numFmtId="166" formatCode="0.0%"/>
  </numFmts>
  <fonts count="35" x14ac:knownFonts="1">
    <font>
      <sz val="11"/>
      <color theme="1"/>
      <name val="Calibri"/>
      <family val="2"/>
      <scheme val="minor"/>
    </font>
    <font>
      <sz val="11"/>
      <name val="Calibri"/>
      <family val="2"/>
      <scheme val="minor"/>
    </font>
    <font>
      <sz val="12"/>
      <color rgb="FF000000"/>
      <name val="Calibri"/>
      <family val="2"/>
      <scheme val="minor"/>
    </font>
    <font>
      <b/>
      <sz val="12"/>
      <color rgb="FF000000"/>
      <name val="Calibri"/>
      <family val="2"/>
      <scheme val="minor"/>
    </font>
    <font>
      <b/>
      <sz val="10"/>
      <color rgb="FF000000"/>
      <name val="Calibri"/>
      <family val="2"/>
      <scheme val="minor"/>
    </font>
    <font>
      <sz val="10"/>
      <color rgb="FF000000"/>
      <name val="Calibri"/>
      <family val="2"/>
      <scheme val="minor"/>
    </font>
    <font>
      <b/>
      <sz val="11"/>
      <color rgb="FF000000"/>
      <name val="Calibri"/>
      <family val="2"/>
      <scheme val="minor"/>
    </font>
    <font>
      <sz val="11"/>
      <color rgb="FF000000"/>
      <name val="Calibri"/>
      <family val="2"/>
      <scheme val="minor"/>
    </font>
    <font>
      <sz val="8"/>
      <color rgb="FF000000"/>
      <name val="Calibri"/>
      <family val="2"/>
      <scheme val="minor"/>
    </font>
    <font>
      <sz val="10"/>
      <color rgb="FF000000"/>
      <name val="Symbol"/>
      <family val="1"/>
      <charset val="2"/>
    </font>
    <font>
      <sz val="7"/>
      <color rgb="FF000000"/>
      <name val="Times New Roman"/>
      <family val="1"/>
    </font>
    <font>
      <sz val="12"/>
      <name val="Calibri"/>
      <family val="2"/>
      <scheme val="minor"/>
    </font>
    <font>
      <u/>
      <sz val="11"/>
      <color theme="10"/>
      <name val="Calibri"/>
      <family val="2"/>
      <scheme val="minor"/>
    </font>
    <font>
      <sz val="11"/>
      <color rgb="FF000000"/>
      <name val="Symbol"/>
      <family val="1"/>
      <charset val="2"/>
    </font>
    <font>
      <b/>
      <sz val="9"/>
      <color rgb="FF000000"/>
      <name val="Calibri"/>
      <family val="2"/>
      <scheme val="minor"/>
    </font>
    <font>
      <sz val="9"/>
      <color rgb="FF000000"/>
      <name val="Calibri"/>
      <family val="2"/>
      <scheme val="minor"/>
    </font>
    <font>
      <sz val="9"/>
      <color rgb="FF242424"/>
      <name val="Calibri"/>
      <family val="2"/>
      <scheme val="minor"/>
    </font>
    <font>
      <sz val="12"/>
      <name val="Arial"/>
      <family val="2"/>
    </font>
    <font>
      <sz val="10"/>
      <color rgb="FFD13438"/>
      <name val="Calibri"/>
      <family val="2"/>
      <scheme val="minor"/>
    </font>
    <font>
      <vertAlign val="superscript"/>
      <sz val="11"/>
      <color rgb="FF000000"/>
      <name val="Calibri"/>
      <family val="2"/>
      <scheme val="minor"/>
    </font>
    <font>
      <b/>
      <sz val="11"/>
      <name val="Calibri"/>
      <family val="2"/>
      <scheme val="minor"/>
    </font>
    <font>
      <sz val="11"/>
      <color rgb="FF000000"/>
      <name val="Courier New"/>
      <family val="3"/>
    </font>
    <font>
      <b/>
      <i/>
      <sz val="11"/>
      <name val="Calibri"/>
      <family val="2"/>
      <scheme val="minor"/>
    </font>
    <font>
      <i/>
      <sz val="12"/>
      <color rgb="FF000000"/>
      <name val="Calibri"/>
      <family val="2"/>
      <scheme val="minor"/>
    </font>
    <font>
      <i/>
      <sz val="11"/>
      <color rgb="FF000000"/>
      <name val="Calibri"/>
      <family val="2"/>
      <scheme val="minor"/>
    </font>
    <font>
      <sz val="10"/>
      <color theme="1"/>
      <name val="Calibri"/>
      <family val="2"/>
      <scheme val="minor"/>
    </font>
    <font>
      <sz val="8"/>
      <name val="Calibri"/>
      <family val="2"/>
      <scheme val="minor"/>
    </font>
    <font>
      <sz val="10"/>
      <name val="Calibri"/>
      <family val="2"/>
      <scheme val="minor"/>
    </font>
    <font>
      <sz val="9"/>
      <name val="Calibri"/>
      <family val="2"/>
      <scheme val="minor"/>
    </font>
    <font>
      <sz val="11"/>
      <color theme="1"/>
      <name val="Calibri"/>
      <family val="2"/>
      <scheme val="minor"/>
    </font>
    <font>
      <sz val="11"/>
      <color theme="1"/>
      <name val="Calibri"/>
      <family val="2"/>
    </font>
    <font>
      <sz val="11"/>
      <color theme="1"/>
      <name val="Calibri"/>
    </font>
    <font>
      <sz val="11"/>
      <color rgb="FF000000"/>
      <name val="Calibri"/>
      <family val="2"/>
    </font>
    <font>
      <i/>
      <sz val="10"/>
      <color rgb="FF000000"/>
      <name val="Calibri"/>
      <family val="2"/>
      <scheme val="minor"/>
    </font>
    <font>
      <sz val="10"/>
      <color rgb="FF548235"/>
      <name val="Calibri"/>
      <family val="2"/>
      <scheme val="minor"/>
    </font>
  </fonts>
  <fills count="2">
    <fill>
      <patternFill patternType="none"/>
    </fill>
    <fill>
      <patternFill patternType="gray125"/>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indexed="64"/>
      </bottom>
      <diagonal/>
    </border>
  </borders>
  <cellStyleXfs count="4">
    <xf numFmtId="0" fontId="0" fillId="0" borderId="0"/>
    <xf numFmtId="0" fontId="12" fillId="0" borderId="0" applyNumberFormat="0" applyFill="0" applyBorder="0" applyAlignment="0" applyProtection="0"/>
    <xf numFmtId="44" fontId="29" fillId="0" borderId="0" applyFont="0" applyFill="0" applyBorder="0" applyAlignment="0" applyProtection="0"/>
    <xf numFmtId="9" fontId="29" fillId="0" borderId="0" applyFont="0" applyFill="0" applyBorder="0" applyAlignment="0" applyProtection="0"/>
  </cellStyleXfs>
  <cellXfs count="183">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0" borderId="4" xfId="0" applyBorder="1" applyAlignment="1">
      <alignment vertical="center" wrapText="1"/>
    </xf>
    <xf numFmtId="0" fontId="5" fillId="0" borderId="4"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0" fontId="5" fillId="0" borderId="4" xfId="0" applyNumberFormat="1" applyFont="1" applyBorder="1" applyAlignment="1">
      <alignment vertical="center" wrapText="1"/>
    </xf>
    <xf numFmtId="0" fontId="7" fillId="0" borderId="3" xfId="0"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7" fillId="0" borderId="4" xfId="0" applyFont="1" applyBorder="1" applyAlignment="1">
      <alignment horizontal="right" vertical="center" wrapText="1"/>
    </xf>
    <xf numFmtId="4" fontId="7" fillId="0" borderId="4" xfId="0" applyNumberFormat="1" applyFont="1" applyBorder="1" applyAlignment="1">
      <alignment horizontal="right" vertical="center" wrapText="1"/>
    </xf>
    <xf numFmtId="3" fontId="7" fillId="0" borderId="4" xfId="0" applyNumberFormat="1" applyFont="1" applyBorder="1" applyAlignment="1">
      <alignment horizontal="right" vertical="center" wrapText="1"/>
    </xf>
    <xf numFmtId="0" fontId="8" fillId="0" borderId="0" xfId="0" applyFont="1" applyAlignment="1">
      <alignment vertical="center"/>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3" fontId="1" fillId="0" borderId="4"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5" fillId="0" borderId="8" xfId="0" applyFont="1" applyBorder="1" applyAlignment="1">
      <alignment vertical="center" wrapText="1"/>
    </xf>
    <xf numFmtId="0" fontId="7" fillId="0" borderId="4" xfId="0" applyFont="1" applyBorder="1" applyAlignment="1">
      <alignment vertical="center" wrapText="1"/>
    </xf>
    <xf numFmtId="0" fontId="2" fillId="0" borderId="8" xfId="0" applyFont="1" applyBorder="1" applyAlignment="1">
      <alignment vertical="center" wrapText="1"/>
    </xf>
    <xf numFmtId="0" fontId="2" fillId="0" borderId="4" xfId="0" applyFont="1" applyBorder="1" applyAlignment="1">
      <alignment vertical="center" wrapText="1"/>
    </xf>
    <xf numFmtId="0" fontId="7" fillId="0" borderId="8" xfId="0" applyFont="1" applyBorder="1" applyAlignment="1">
      <alignment vertical="center" wrapText="1"/>
    </xf>
    <xf numFmtId="0" fontId="0" fillId="0" borderId="8" xfId="0" applyBorder="1" applyAlignment="1">
      <alignment vertical="top" wrapText="1"/>
    </xf>
    <xf numFmtId="0" fontId="0" fillId="0" borderId="4" xfId="0" applyBorder="1" applyAlignment="1">
      <alignment vertical="top" wrapText="1"/>
    </xf>
    <xf numFmtId="0" fontId="11" fillId="0" borderId="4" xfId="0" applyFont="1" applyBorder="1" applyAlignment="1">
      <alignment vertical="center" wrapText="1"/>
    </xf>
    <xf numFmtId="0" fontId="7" fillId="0" borderId="8" xfId="0" applyFont="1" applyBorder="1" applyAlignment="1">
      <alignment horizontal="left" vertical="center" wrapText="1" indent="2"/>
    </xf>
    <xf numFmtId="0" fontId="7" fillId="0" borderId="4" xfId="0" applyFont="1" applyBorder="1" applyAlignment="1">
      <alignment horizontal="left" vertical="center" wrapText="1" indent="2"/>
    </xf>
    <xf numFmtId="0" fontId="13" fillId="0" borderId="8" xfId="0" applyFont="1" applyBorder="1" applyAlignment="1">
      <alignment horizontal="left" vertical="center" wrapText="1" indent="2"/>
    </xf>
    <xf numFmtId="0" fontId="13" fillId="0" borderId="4" xfId="0" applyFont="1" applyBorder="1" applyAlignment="1">
      <alignment horizontal="left" vertical="center" wrapText="1" indent="2"/>
    </xf>
    <xf numFmtId="9" fontId="5" fillId="0" borderId="4" xfId="0" applyNumberFormat="1" applyFont="1" applyBorder="1" applyAlignment="1">
      <alignment vertical="center" wrapText="1"/>
    </xf>
    <xf numFmtId="0" fontId="15" fillId="0" borderId="4" xfId="0" applyFont="1" applyBorder="1" applyAlignment="1">
      <alignment vertical="center" wrapText="1"/>
    </xf>
    <xf numFmtId="9" fontId="15" fillId="0" borderId="4" xfId="0" applyNumberFormat="1" applyFont="1" applyBorder="1" applyAlignment="1">
      <alignment vertical="center" wrapText="1"/>
    </xf>
    <xf numFmtId="0" fontId="12" fillId="0" borderId="0" xfId="1" applyAlignment="1">
      <alignment vertical="center"/>
    </xf>
    <xf numFmtId="9" fontId="7" fillId="0" borderId="4" xfId="0" applyNumberFormat="1" applyFont="1" applyBorder="1" applyAlignment="1">
      <alignment vertical="center" wrapText="1"/>
    </xf>
    <xf numFmtId="3" fontId="7" fillId="0" borderId="4" xfId="0" applyNumberFormat="1" applyFont="1" applyBorder="1" applyAlignment="1">
      <alignment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3" fontId="5" fillId="0" borderId="4" xfId="0" applyNumberFormat="1" applyFont="1" applyBorder="1" applyAlignment="1">
      <alignment vertical="center" wrapText="1"/>
    </xf>
    <xf numFmtId="0" fontId="16" fillId="0" borderId="4" xfId="0" applyFont="1" applyBorder="1" applyAlignment="1">
      <alignment vertical="center" wrapText="1"/>
    </xf>
    <xf numFmtId="3" fontId="15" fillId="0" borderId="4" xfId="0" applyNumberFormat="1" applyFont="1" applyBorder="1" applyAlignment="1">
      <alignment vertical="center" wrapText="1"/>
    </xf>
    <xf numFmtId="14" fontId="7" fillId="0" borderId="4" xfId="0" applyNumberFormat="1" applyFont="1" applyBorder="1" applyAlignment="1">
      <alignment vertical="center" wrapText="1"/>
    </xf>
    <xf numFmtId="0" fontId="6" fillId="0" borderId="8" xfId="0" applyFont="1" applyBorder="1" applyAlignment="1">
      <alignment horizontal="center" vertical="center" wrapText="1"/>
    </xf>
    <xf numFmtId="0" fontId="6" fillId="0" borderId="4" xfId="0" applyFont="1" applyBorder="1" applyAlignment="1">
      <alignment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6" fillId="0" borderId="12" xfId="0" applyFont="1" applyBorder="1" applyAlignment="1">
      <alignment horizontal="center" vertical="center" wrapText="1"/>
    </xf>
    <xf numFmtId="0" fontId="7" fillId="0" borderId="13" xfId="0" applyFont="1" applyBorder="1" applyAlignment="1">
      <alignment vertical="center" wrapText="1"/>
    </xf>
    <xf numFmtId="0" fontId="7" fillId="0" borderId="14" xfId="0" applyFont="1" applyBorder="1" applyAlignment="1">
      <alignment vertical="center"/>
    </xf>
    <xf numFmtId="0" fontId="7" fillId="0" borderId="14" xfId="0" applyFont="1" applyBorder="1" applyAlignment="1">
      <alignmen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17" fillId="0" borderId="4" xfId="0" applyFont="1" applyBorder="1" applyAlignment="1">
      <alignment vertical="center" wrapText="1"/>
    </xf>
    <xf numFmtId="0" fontId="17" fillId="0" borderId="3" xfId="0" applyFont="1" applyBorder="1" applyAlignment="1">
      <alignment vertical="center" wrapText="1"/>
    </xf>
    <xf numFmtId="0" fontId="5" fillId="0" borderId="0" xfId="0" applyFont="1" applyAlignment="1">
      <alignment vertical="center"/>
    </xf>
    <xf numFmtId="6" fontId="7" fillId="0" borderId="4" xfId="0" applyNumberFormat="1" applyFont="1" applyBorder="1" applyAlignment="1">
      <alignment vertical="center" wrapText="1"/>
    </xf>
    <xf numFmtId="0" fontId="9" fillId="0" borderId="7" xfId="0" applyFont="1" applyBorder="1" applyAlignment="1">
      <alignment horizontal="left" vertical="center" wrapText="1" indent="2"/>
    </xf>
    <xf numFmtId="0" fontId="9" fillId="0" borderId="3" xfId="0" applyFont="1" applyBorder="1" applyAlignment="1">
      <alignment horizontal="left" vertical="center" wrapText="1" indent="2"/>
    </xf>
    <xf numFmtId="10" fontId="15" fillId="0" borderId="4" xfId="0" applyNumberFormat="1" applyFont="1" applyBorder="1" applyAlignment="1">
      <alignment vertical="center" wrapText="1"/>
    </xf>
    <xf numFmtId="0" fontId="0" fillId="0" borderId="8" xfId="0" applyBorder="1" applyAlignment="1">
      <alignment vertical="center" wrapText="1"/>
    </xf>
    <xf numFmtId="0" fontId="7" fillId="0" borderId="3" xfId="0" applyFont="1" applyBorder="1" applyAlignment="1">
      <alignment horizontal="left" vertical="center" wrapText="1"/>
    </xf>
    <xf numFmtId="0" fontId="5" fillId="0" borderId="7" xfId="0" applyFont="1" applyBorder="1" applyAlignment="1">
      <alignment vertical="center" wrapText="1"/>
    </xf>
    <xf numFmtId="0" fontId="5" fillId="0" borderId="3" xfId="0" applyFont="1" applyBorder="1" applyAlignment="1">
      <alignment vertical="center" wrapText="1"/>
    </xf>
    <xf numFmtId="0" fontId="11" fillId="0" borderId="3" xfId="0" applyFont="1" applyBorder="1" applyAlignment="1">
      <alignment vertical="center" wrapText="1"/>
    </xf>
    <xf numFmtId="0" fontId="15" fillId="0" borderId="3" xfId="0" applyFont="1" applyBorder="1" applyAlignment="1">
      <alignment vertical="center" wrapText="1"/>
    </xf>
    <xf numFmtId="0" fontId="0" fillId="0" borderId="1" xfId="0" applyBorder="1"/>
    <xf numFmtId="0" fontId="1" fillId="0" borderId="3" xfId="0" applyFont="1" applyBorder="1" applyAlignment="1">
      <alignment vertical="center" wrapText="1"/>
    </xf>
    <xf numFmtId="0" fontId="1" fillId="0" borderId="4" xfId="0" applyFont="1" applyBorder="1" applyAlignment="1">
      <alignment vertical="center" wrapText="1"/>
    </xf>
    <xf numFmtId="0" fontId="20" fillId="0" borderId="1" xfId="0" applyFont="1" applyBorder="1" applyAlignment="1">
      <alignment vertical="center" wrapText="1"/>
    </xf>
    <xf numFmtId="0" fontId="20" fillId="0" borderId="2" xfId="0" applyFont="1" applyBorder="1" applyAlignment="1">
      <alignment vertical="center" wrapText="1"/>
    </xf>
    <xf numFmtId="0" fontId="7" fillId="0" borderId="4" xfId="0" applyFont="1" applyBorder="1" applyAlignment="1">
      <alignment horizontal="left" vertical="center" wrapText="1"/>
    </xf>
    <xf numFmtId="0" fontId="21" fillId="0" borderId="8" xfId="0" applyFont="1" applyBorder="1" applyAlignment="1">
      <alignment horizontal="left" vertical="center" wrapText="1" indent="5"/>
    </xf>
    <xf numFmtId="0" fontId="21" fillId="0" borderId="4" xfId="0" applyFont="1" applyBorder="1" applyAlignment="1">
      <alignment horizontal="left" vertical="center" wrapText="1" indent="5"/>
    </xf>
    <xf numFmtId="15" fontId="7" fillId="0" borderId="4" xfId="0" applyNumberFormat="1" applyFont="1" applyBorder="1" applyAlignment="1">
      <alignmen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7" fillId="0" borderId="1" xfId="0" applyFont="1" applyBorder="1" applyAlignment="1">
      <alignment vertical="center" wrapText="1"/>
    </xf>
    <xf numFmtId="0" fontId="0" fillId="0" borderId="17" xfId="0" applyBorder="1"/>
    <xf numFmtId="0" fontId="23" fillId="0" borderId="0" xfId="0" applyFont="1" applyAlignment="1">
      <alignment horizontal="center" vertical="center"/>
    </xf>
    <xf numFmtId="0" fontId="2" fillId="0" borderId="0" xfId="0" applyFont="1"/>
    <xf numFmtId="17" fontId="7" fillId="0" borderId="4" xfId="0" applyNumberFormat="1" applyFont="1" applyBorder="1" applyAlignment="1">
      <alignment vertical="center" wrapText="1"/>
    </xf>
    <xf numFmtId="0" fontId="2" fillId="0" borderId="0" xfId="0" applyFont="1" applyAlignment="1">
      <alignment horizontal="right"/>
    </xf>
    <xf numFmtId="0" fontId="25" fillId="0" borderId="1" xfId="0" applyFont="1" applyBorder="1" applyAlignment="1">
      <alignment wrapText="1"/>
    </xf>
    <xf numFmtId="0" fontId="27" fillId="0" borderId="4" xfId="0" applyFont="1" applyBorder="1" applyAlignment="1">
      <alignment vertical="center" wrapText="1"/>
    </xf>
    <xf numFmtId="0" fontId="28" fillId="0" borderId="4" xfId="0" applyFont="1" applyBorder="1" applyAlignment="1">
      <alignment vertical="center" wrapText="1"/>
    </xf>
    <xf numFmtId="0" fontId="1" fillId="0" borderId="4" xfId="0" applyFont="1" applyBorder="1" applyAlignment="1">
      <alignment horizontal="left" vertical="center" wrapText="1"/>
    </xf>
    <xf numFmtId="0" fontId="7" fillId="0" borderId="6"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9" fontId="5" fillId="0" borderId="2" xfId="0" applyNumberFormat="1" applyFont="1" applyBorder="1" applyAlignment="1">
      <alignment vertical="center" wrapText="1"/>
    </xf>
    <xf numFmtId="10" fontId="5" fillId="0" borderId="2" xfId="0" applyNumberFormat="1" applyFont="1" applyBorder="1" applyAlignment="1">
      <alignment vertical="center" wrapText="1"/>
    </xf>
    <xf numFmtId="3" fontId="5" fillId="0" borderId="2" xfId="0" applyNumberFormat="1" applyFont="1" applyBorder="1" applyAlignment="1">
      <alignment vertical="center" wrapText="1"/>
    </xf>
    <xf numFmtId="0" fontId="15" fillId="0" borderId="1" xfId="0" applyFont="1" applyBorder="1" applyAlignment="1">
      <alignment vertical="center" wrapText="1"/>
    </xf>
    <xf numFmtId="0" fontId="15" fillId="0" borderId="2" xfId="0" applyFont="1" applyBorder="1" applyAlignment="1">
      <alignment vertical="center" wrapText="1"/>
    </xf>
    <xf numFmtId="9" fontId="15" fillId="0" borderId="2" xfId="0" applyNumberFormat="1" applyFont="1" applyBorder="1" applyAlignment="1">
      <alignment vertical="center" wrapText="1"/>
    </xf>
    <xf numFmtId="0" fontId="7" fillId="0" borderId="2" xfId="0" applyFont="1" applyBorder="1" applyAlignment="1">
      <alignment horizontal="center" vertical="center" wrapText="1"/>
    </xf>
    <xf numFmtId="9" fontId="7" fillId="0" borderId="2"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6" fillId="0" borderId="5" xfId="0" applyFont="1" applyBorder="1" applyAlignment="1">
      <alignment horizontal="center" vertical="center" wrapText="1"/>
    </xf>
    <xf numFmtId="0" fontId="31" fillId="0" borderId="1" xfId="0" applyFont="1" applyBorder="1"/>
    <xf numFmtId="164" fontId="31" fillId="0" borderId="1" xfId="0" applyNumberFormat="1" applyFont="1" applyBorder="1"/>
    <xf numFmtId="165" fontId="31" fillId="0" borderId="1" xfId="0" applyNumberFormat="1" applyFont="1" applyBorder="1"/>
    <xf numFmtId="0" fontId="31" fillId="0" borderId="1" xfId="0" applyFont="1" applyBorder="1" applyAlignment="1">
      <alignment wrapText="1"/>
    </xf>
    <xf numFmtId="0" fontId="30" fillId="0" borderId="1" xfId="0" applyFont="1" applyBorder="1"/>
    <xf numFmtId="165" fontId="30" fillId="0" borderId="1" xfId="0" applyNumberFormat="1" applyFont="1" applyBorder="1"/>
    <xf numFmtId="164" fontId="30" fillId="0" borderId="1" xfId="0" applyNumberFormat="1" applyFont="1" applyBorder="1"/>
    <xf numFmtId="9" fontId="0" fillId="0" borderId="1" xfId="3" applyFont="1" applyBorder="1"/>
    <xf numFmtId="0" fontId="30" fillId="0" borderId="1" xfId="0" applyFont="1" applyBorder="1" applyAlignment="1">
      <alignment wrapText="1"/>
    </xf>
    <xf numFmtId="9" fontId="0" fillId="0" borderId="1" xfId="0" applyNumberFormat="1" applyBorder="1"/>
    <xf numFmtId="44" fontId="0" fillId="0" borderId="1" xfId="2" applyFont="1" applyBorder="1"/>
    <xf numFmtId="0" fontId="32" fillId="0" borderId="1" xfId="0" applyFont="1" applyBorder="1" applyAlignment="1">
      <alignment vertical="center" wrapText="1"/>
    </xf>
    <xf numFmtId="9" fontId="32" fillId="0" borderId="1" xfId="0" applyNumberFormat="1" applyFont="1" applyBorder="1" applyAlignment="1">
      <alignment horizontal="right" vertical="center" wrapText="1"/>
    </xf>
    <xf numFmtId="10" fontId="32" fillId="0" borderId="1" xfId="0" applyNumberFormat="1" applyFont="1" applyBorder="1" applyAlignment="1">
      <alignment horizontal="right" vertical="center" wrapText="1"/>
    </xf>
    <xf numFmtId="0" fontId="32" fillId="0" borderId="1" xfId="0" applyFont="1" applyBorder="1" applyAlignment="1">
      <alignment horizontal="right" vertical="center" wrapText="1"/>
    </xf>
    <xf numFmtId="2" fontId="32" fillId="0" borderId="1" xfId="0" applyNumberFormat="1" applyFont="1" applyBorder="1" applyAlignment="1">
      <alignment horizontal="right" vertical="center" wrapText="1"/>
    </xf>
    <xf numFmtId="166" fontId="32"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2" fontId="7" fillId="0" borderId="1" xfId="0" applyNumberFormat="1" applyFont="1" applyBorder="1" applyAlignment="1">
      <alignment horizontal="right" vertical="center" wrapText="1"/>
    </xf>
    <xf numFmtId="3" fontId="15" fillId="0" borderId="2" xfId="0" applyNumberFormat="1" applyFont="1" applyBorder="1" applyAlignment="1">
      <alignment vertical="center" wrapText="1"/>
    </xf>
    <xf numFmtId="9" fontId="32" fillId="0" borderId="1" xfId="3" applyFont="1" applyBorder="1" applyAlignment="1">
      <alignment horizontal="right" vertical="center" wrapText="1"/>
    </xf>
    <xf numFmtId="9" fontId="0" fillId="0" borderId="1" xfId="3" applyFont="1" applyBorder="1" applyAlignment="1">
      <alignment horizontal="right" vertical="center"/>
    </xf>
    <xf numFmtId="166" fontId="0" fillId="0" borderId="1" xfId="0" applyNumberFormat="1" applyBorder="1" applyAlignment="1">
      <alignment horizontal="right" vertical="center"/>
    </xf>
    <xf numFmtId="0" fontId="25" fillId="0" borderId="0" xfId="0" applyFont="1"/>
    <xf numFmtId="0" fontId="2" fillId="0" borderId="3" xfId="0" applyFont="1" applyBorder="1" applyAlignment="1">
      <alignment vertical="center" wrapText="1"/>
    </xf>
    <xf numFmtId="0" fontId="25" fillId="0" borderId="1" xfId="0" applyFont="1" applyBorder="1"/>
    <xf numFmtId="0" fontId="5" fillId="0" borderId="6" xfId="0" applyFont="1" applyBorder="1" applyAlignment="1">
      <alignment vertical="center" wrapText="1"/>
    </xf>
    <xf numFmtId="10" fontId="5" fillId="0" borderId="6" xfId="0" applyNumberFormat="1" applyFont="1" applyBorder="1" applyAlignment="1">
      <alignment vertical="center" wrapText="1"/>
    </xf>
    <xf numFmtId="0" fontId="5"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9" fontId="7" fillId="0" borderId="4" xfId="0" applyNumberFormat="1" applyFont="1" applyBorder="1" applyAlignment="1">
      <alignment horizontal="right" vertical="center" wrapText="1"/>
    </xf>
    <xf numFmtId="0" fontId="2" fillId="0" borderId="2" xfId="0" applyFont="1" applyBorder="1" applyAlignment="1">
      <alignment vertical="center" wrapText="1"/>
    </xf>
    <xf numFmtId="0" fontId="7" fillId="0" borderId="2" xfId="0" applyFont="1" applyBorder="1" applyAlignment="1">
      <alignment vertical="center" wrapText="1"/>
    </xf>
    <xf numFmtId="9" fontId="7" fillId="0" borderId="2" xfId="0" applyNumberFormat="1" applyFont="1" applyBorder="1" applyAlignment="1">
      <alignment vertical="center" wrapText="1"/>
    </xf>
    <xf numFmtId="0" fontId="2" fillId="0" borderId="1" xfId="0" applyFont="1" applyBorder="1" applyAlignment="1">
      <alignment vertical="center" wrapText="1"/>
    </xf>
    <xf numFmtId="0" fontId="11" fillId="0" borderId="2" xfId="0" applyFont="1" applyBorder="1" applyAlignment="1">
      <alignment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2" fillId="0" borderId="3" xfId="0" applyFont="1" applyBorder="1" applyAlignment="1">
      <alignment vertical="center" wrapText="1"/>
    </xf>
    <xf numFmtId="0" fontId="11" fillId="0" borderId="5" xfId="0" applyFont="1" applyBorder="1" applyAlignment="1">
      <alignment vertical="center" wrapText="1"/>
    </xf>
    <xf numFmtId="0" fontId="11" fillId="0" borderId="3" xfId="0" applyFont="1" applyBorder="1" applyAlignment="1">
      <alignment vertical="center" wrapText="1"/>
    </xf>
    <xf numFmtId="0" fontId="7" fillId="0" borderId="5" xfId="0" applyFont="1" applyBorder="1" applyAlignment="1">
      <alignment vertical="center" wrapText="1"/>
    </xf>
    <xf numFmtId="0" fontId="7" fillId="0" borderId="3" xfId="0" applyFont="1" applyBorder="1" applyAlignment="1">
      <alignment vertical="center" wrapText="1"/>
    </xf>
    <xf numFmtId="0" fontId="7" fillId="0" borderId="7" xfId="0" applyFont="1" applyBorder="1" applyAlignment="1">
      <alignment vertical="center" wrapText="1"/>
    </xf>
    <xf numFmtId="9" fontId="5" fillId="0" borderId="5" xfId="0" applyNumberFormat="1" applyFont="1" applyBorder="1" applyAlignment="1">
      <alignment vertical="center" wrapText="1"/>
    </xf>
    <xf numFmtId="9" fontId="5" fillId="0" borderId="3" xfId="0" applyNumberFormat="1" applyFont="1" applyBorder="1" applyAlignment="1">
      <alignment vertical="center" wrapText="1"/>
    </xf>
    <xf numFmtId="3" fontId="5" fillId="0" borderId="5" xfId="0" applyNumberFormat="1" applyFont="1" applyBorder="1" applyAlignment="1">
      <alignment vertical="center" wrapText="1"/>
    </xf>
    <xf numFmtId="3" fontId="5" fillId="0" borderId="3" xfId="0" applyNumberFormat="1" applyFont="1" applyBorder="1" applyAlignment="1">
      <alignment vertical="center" wrapText="1"/>
    </xf>
    <xf numFmtId="0" fontId="27" fillId="0" borderId="5" xfId="0" applyFont="1" applyBorder="1" applyAlignment="1">
      <alignment vertical="center" wrapText="1"/>
    </xf>
    <xf numFmtId="0" fontId="27" fillId="0" borderId="3" xfId="0" applyFont="1" applyBorder="1" applyAlignment="1">
      <alignment vertical="center" wrapText="1"/>
    </xf>
    <xf numFmtId="0" fontId="25" fillId="0" borderId="0" xfId="0" applyFont="1" applyAlignment="1">
      <alignment wrapText="1"/>
    </xf>
    <xf numFmtId="10" fontId="5" fillId="0" borderId="5" xfId="0" applyNumberFormat="1" applyFont="1" applyBorder="1" applyAlignment="1">
      <alignment vertical="center" wrapText="1"/>
    </xf>
    <xf numFmtId="10" fontId="5" fillId="0" borderId="3" xfId="0" applyNumberFormat="1" applyFont="1" applyBorder="1" applyAlignment="1">
      <alignment vertical="center" wrapText="1"/>
    </xf>
    <xf numFmtId="0" fontId="25" fillId="0" borderId="5" xfId="0" applyFont="1" applyBorder="1" applyAlignment="1">
      <alignment wrapText="1"/>
    </xf>
    <xf numFmtId="0" fontId="25" fillId="0" borderId="3" xfId="0" applyFont="1" applyBorder="1" applyAlignment="1">
      <alignment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7" fillId="0" borderId="5" xfId="0" applyFont="1" applyBorder="1" applyAlignment="1">
      <alignment horizontal="left" vertical="center" wrapText="1" indent="2"/>
    </xf>
    <xf numFmtId="0" fontId="7" fillId="0" borderId="3" xfId="0" applyFont="1" applyBorder="1" applyAlignment="1">
      <alignment horizontal="left" vertical="center" wrapText="1" indent="2"/>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6" fillId="0" borderId="7" xfId="0" applyFont="1" applyBorder="1" applyAlignment="1">
      <alignment horizontal="center" vertical="center" wrapText="1"/>
    </xf>
    <xf numFmtId="0" fontId="7" fillId="0" borderId="7" xfId="0" applyFont="1" applyBorder="1" applyAlignment="1">
      <alignment horizontal="left"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7" xfId="0" applyFont="1" applyBorder="1" applyAlignment="1">
      <alignment vertical="center" wrapText="1"/>
    </xf>
  </cellXfs>
  <cellStyles count="4">
    <cellStyle name="Currency" xfId="2" builtinId="4"/>
    <cellStyle name="Hyperlink" xfId="1"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2.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9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8F087-F9B9-457C-AA5D-443D6CD841FD}">
  <dimension ref="A1:C62"/>
  <sheetViews>
    <sheetView tabSelected="1" zoomScale="90" zoomScaleNormal="90" workbookViewId="0">
      <selection activeCell="B1" sqref="B1"/>
    </sheetView>
  </sheetViews>
  <sheetFormatPr defaultRowHeight="15" x14ac:dyDescent="0.25"/>
  <cols>
    <col min="1" max="1" width="28.42578125" customWidth="1"/>
    <col min="2" max="2" width="44.85546875" customWidth="1"/>
    <col min="3" max="3" width="56.5703125" customWidth="1"/>
  </cols>
  <sheetData>
    <row r="1" spans="1:3" ht="16.5" thickBot="1" x14ac:dyDescent="0.3">
      <c r="A1" s="83"/>
      <c r="B1" s="84" t="s">
        <v>1759</v>
      </c>
      <c r="C1" s="83"/>
    </row>
    <row r="2" spans="1:3" ht="15.75" thickBot="1" x14ac:dyDescent="0.3">
      <c r="A2" s="1" t="s">
        <v>0</v>
      </c>
      <c r="B2" s="2" t="s">
        <v>1</v>
      </c>
      <c r="C2" s="2" t="s">
        <v>2</v>
      </c>
    </row>
    <row r="3" spans="1:3" ht="26.25" thickBot="1" x14ac:dyDescent="0.3">
      <c r="A3" s="68" t="s">
        <v>3</v>
      </c>
      <c r="B3" s="4" t="s">
        <v>4</v>
      </c>
      <c r="C3" s="4" t="s">
        <v>5</v>
      </c>
    </row>
    <row r="4" spans="1:3" ht="26.25" thickBot="1" x14ac:dyDescent="0.3">
      <c r="A4" s="68" t="s">
        <v>3</v>
      </c>
      <c r="B4" s="4" t="s">
        <v>6</v>
      </c>
      <c r="C4" s="4" t="s">
        <v>7</v>
      </c>
    </row>
    <row r="5" spans="1:3" ht="26.25" thickBot="1" x14ac:dyDescent="0.3">
      <c r="A5" s="68" t="s">
        <v>3</v>
      </c>
      <c r="B5" s="4" t="s">
        <v>8</v>
      </c>
      <c r="C5" s="4" t="s">
        <v>9</v>
      </c>
    </row>
    <row r="6" spans="1:3" ht="26.25" thickBot="1" x14ac:dyDescent="0.3">
      <c r="A6" s="68" t="s">
        <v>3</v>
      </c>
      <c r="B6" s="4" t="s">
        <v>10</v>
      </c>
      <c r="C6" s="4" t="s">
        <v>11</v>
      </c>
    </row>
    <row r="7" spans="1:3" ht="26.25" thickBot="1" x14ac:dyDescent="0.3">
      <c r="A7" s="68" t="s">
        <v>3</v>
      </c>
      <c r="B7" s="4" t="s">
        <v>12</v>
      </c>
      <c r="C7" s="4" t="s">
        <v>13</v>
      </c>
    </row>
    <row r="8" spans="1:3" ht="26.25" thickBot="1" x14ac:dyDescent="0.3">
      <c r="A8" s="68" t="s">
        <v>3</v>
      </c>
      <c r="B8" s="4" t="s">
        <v>14</v>
      </c>
      <c r="C8" s="4" t="s">
        <v>15</v>
      </c>
    </row>
    <row r="9" spans="1:3" ht="26.25" thickBot="1" x14ac:dyDescent="0.3">
      <c r="A9" s="68" t="s">
        <v>3</v>
      </c>
      <c r="B9" s="4" t="s">
        <v>16</v>
      </c>
      <c r="C9" s="4" t="s">
        <v>17</v>
      </c>
    </row>
    <row r="10" spans="1:3" ht="26.25" thickBot="1" x14ac:dyDescent="0.3">
      <c r="A10" s="68" t="s">
        <v>3</v>
      </c>
      <c r="B10" s="4" t="s">
        <v>18</v>
      </c>
      <c r="C10" s="4" t="s">
        <v>19</v>
      </c>
    </row>
    <row r="11" spans="1:3" ht="26.25" thickBot="1" x14ac:dyDescent="0.3">
      <c r="A11" s="68" t="s">
        <v>3</v>
      </c>
      <c r="B11" s="4" t="s">
        <v>20</v>
      </c>
      <c r="C11" s="4" t="s">
        <v>21</v>
      </c>
    </row>
    <row r="12" spans="1:3" ht="26.25" thickBot="1" x14ac:dyDescent="0.3">
      <c r="A12" s="68" t="s">
        <v>3</v>
      </c>
      <c r="B12" s="4" t="s">
        <v>22</v>
      </c>
      <c r="C12" s="4" t="s">
        <v>23</v>
      </c>
    </row>
    <row r="13" spans="1:3" ht="26.25" thickBot="1" x14ac:dyDescent="0.3">
      <c r="A13" s="68" t="s">
        <v>3</v>
      </c>
      <c r="B13" s="4" t="s">
        <v>24</v>
      </c>
      <c r="C13" s="4" t="s">
        <v>25</v>
      </c>
    </row>
    <row r="14" spans="1:3" ht="26.25" thickBot="1" x14ac:dyDescent="0.3">
      <c r="A14" s="68" t="s">
        <v>3</v>
      </c>
      <c r="B14" s="4" t="s">
        <v>26</v>
      </c>
      <c r="C14" s="4" t="s">
        <v>27</v>
      </c>
    </row>
    <row r="15" spans="1:3" ht="26.25" thickBot="1" x14ac:dyDescent="0.3">
      <c r="A15" s="68" t="s">
        <v>3</v>
      </c>
      <c r="B15" s="4" t="s">
        <v>28</v>
      </c>
      <c r="C15" s="4" t="s">
        <v>29</v>
      </c>
    </row>
    <row r="16" spans="1:3" ht="26.25" thickBot="1" x14ac:dyDescent="0.3">
      <c r="A16" s="68" t="s">
        <v>3</v>
      </c>
      <c r="B16" s="4" t="s">
        <v>30</v>
      </c>
      <c r="C16" s="4" t="s">
        <v>31</v>
      </c>
    </row>
    <row r="17" spans="1:3" ht="26.25" thickBot="1" x14ac:dyDescent="0.3">
      <c r="A17" s="68" t="s">
        <v>3</v>
      </c>
      <c r="B17" s="4" t="s">
        <v>32</v>
      </c>
      <c r="C17" s="4" t="s">
        <v>33</v>
      </c>
    </row>
    <row r="18" spans="1:3" ht="26.25" thickBot="1" x14ac:dyDescent="0.3">
      <c r="A18" s="68" t="s">
        <v>3</v>
      </c>
      <c r="B18" s="4" t="s">
        <v>34</v>
      </c>
      <c r="C18" s="4" t="s">
        <v>35</v>
      </c>
    </row>
    <row r="19" spans="1:3" ht="26.25" thickBot="1" x14ac:dyDescent="0.3">
      <c r="A19" s="68" t="s">
        <v>3</v>
      </c>
      <c r="B19" s="4" t="s">
        <v>36</v>
      </c>
      <c r="C19" s="4" t="s">
        <v>37</v>
      </c>
    </row>
    <row r="20" spans="1:3" ht="26.25" thickBot="1" x14ac:dyDescent="0.3">
      <c r="A20" s="68" t="s">
        <v>3</v>
      </c>
      <c r="B20" s="4" t="s">
        <v>38</v>
      </c>
      <c r="C20" s="4" t="s">
        <v>39</v>
      </c>
    </row>
    <row r="21" spans="1:3" ht="26.25" thickBot="1" x14ac:dyDescent="0.3">
      <c r="A21" s="68" t="s">
        <v>3</v>
      </c>
      <c r="B21" s="4" t="s">
        <v>40</v>
      </c>
      <c r="C21" s="4" t="s">
        <v>41</v>
      </c>
    </row>
    <row r="22" spans="1:3" ht="26.25" thickBot="1" x14ac:dyDescent="0.3">
      <c r="A22" s="68" t="s">
        <v>3</v>
      </c>
      <c r="B22" s="4" t="s">
        <v>42</v>
      </c>
      <c r="C22" s="4" t="s">
        <v>43</v>
      </c>
    </row>
    <row r="23" spans="1:3" ht="26.25" thickBot="1" x14ac:dyDescent="0.3">
      <c r="A23" s="68" t="s">
        <v>3</v>
      </c>
      <c r="B23" s="4" t="s">
        <v>1691</v>
      </c>
      <c r="C23" s="4" t="s">
        <v>44</v>
      </c>
    </row>
    <row r="24" spans="1:3" ht="26.25" thickBot="1" x14ac:dyDescent="0.3">
      <c r="A24" s="68" t="s">
        <v>3</v>
      </c>
      <c r="B24" s="4" t="s">
        <v>45</v>
      </c>
      <c r="C24" s="4" t="s">
        <v>46</v>
      </c>
    </row>
    <row r="25" spans="1:3" ht="26.25" thickBot="1" x14ac:dyDescent="0.3">
      <c r="A25" s="68" t="s">
        <v>3</v>
      </c>
      <c r="B25" s="4" t="s">
        <v>47</v>
      </c>
      <c r="C25" s="4" t="s">
        <v>48</v>
      </c>
    </row>
    <row r="26" spans="1:3" ht="26.25" thickBot="1" x14ac:dyDescent="0.3">
      <c r="A26" s="68" t="s">
        <v>3</v>
      </c>
      <c r="B26" s="4" t="s">
        <v>49</v>
      </c>
      <c r="C26" s="4" t="s">
        <v>50</v>
      </c>
    </row>
    <row r="27" spans="1:3" ht="26.25" thickBot="1" x14ac:dyDescent="0.3">
      <c r="A27" s="68" t="s">
        <v>3</v>
      </c>
      <c r="B27" s="4" t="s">
        <v>51</v>
      </c>
      <c r="C27" s="4" t="s">
        <v>52</v>
      </c>
    </row>
    <row r="28" spans="1:3" ht="26.25" thickBot="1" x14ac:dyDescent="0.3">
      <c r="A28" s="68" t="s">
        <v>3</v>
      </c>
      <c r="B28" s="4" t="s">
        <v>53</v>
      </c>
      <c r="C28" s="4" t="s">
        <v>54</v>
      </c>
    </row>
    <row r="29" spans="1:3" ht="26.25" thickBot="1" x14ac:dyDescent="0.3">
      <c r="A29" s="68" t="s">
        <v>3</v>
      </c>
      <c r="B29" s="4" t="s">
        <v>55</v>
      </c>
      <c r="C29" s="4" t="s">
        <v>56</v>
      </c>
    </row>
    <row r="30" spans="1:3" ht="26.25" thickBot="1" x14ac:dyDescent="0.3">
      <c r="A30" s="68" t="s">
        <v>3</v>
      </c>
      <c r="B30" s="4" t="s">
        <v>57</v>
      </c>
      <c r="C30" s="4" t="s">
        <v>58</v>
      </c>
    </row>
    <row r="31" spans="1:3" ht="26.25" thickBot="1" x14ac:dyDescent="0.3">
      <c r="A31" s="68" t="s">
        <v>3</v>
      </c>
      <c r="B31" s="4" t="s">
        <v>59</v>
      </c>
      <c r="C31" s="4" t="s">
        <v>60</v>
      </c>
    </row>
    <row r="32" spans="1:3" ht="26.25" thickBot="1" x14ac:dyDescent="0.3">
      <c r="A32" s="68" t="s">
        <v>61</v>
      </c>
      <c r="B32" s="4" t="s">
        <v>62</v>
      </c>
      <c r="C32" s="4" t="s">
        <v>63</v>
      </c>
    </row>
    <row r="33" spans="1:3" ht="26.25" thickBot="1" x14ac:dyDescent="0.3">
      <c r="A33" s="68" t="s">
        <v>61</v>
      </c>
      <c r="B33" s="4" t="s">
        <v>64</v>
      </c>
      <c r="C33" s="4" t="s">
        <v>65</v>
      </c>
    </row>
    <row r="34" spans="1:3" ht="26.25" thickBot="1" x14ac:dyDescent="0.3">
      <c r="A34" s="68" t="s">
        <v>61</v>
      </c>
      <c r="B34" s="4" t="s">
        <v>66</v>
      </c>
      <c r="C34" s="4" t="s">
        <v>67</v>
      </c>
    </row>
    <row r="35" spans="1:3" ht="26.25" thickBot="1" x14ac:dyDescent="0.3">
      <c r="A35" s="68" t="s">
        <v>61</v>
      </c>
      <c r="B35" s="4" t="s">
        <v>68</v>
      </c>
      <c r="C35" s="4" t="s">
        <v>69</v>
      </c>
    </row>
    <row r="36" spans="1:3" ht="26.25" thickBot="1" x14ac:dyDescent="0.3">
      <c r="A36" s="68" t="s">
        <v>61</v>
      </c>
      <c r="B36" s="4" t="s">
        <v>70</v>
      </c>
      <c r="C36" s="4" t="s">
        <v>71</v>
      </c>
    </row>
    <row r="37" spans="1:3" ht="26.25" thickBot="1" x14ac:dyDescent="0.3">
      <c r="A37" s="68" t="s">
        <v>61</v>
      </c>
      <c r="B37" s="4" t="s">
        <v>72</v>
      </c>
      <c r="C37" s="4" t="s">
        <v>73</v>
      </c>
    </row>
    <row r="38" spans="1:3" ht="26.25" thickBot="1" x14ac:dyDescent="0.3">
      <c r="A38" s="68" t="s">
        <v>61</v>
      </c>
      <c r="B38" s="4" t="s">
        <v>74</v>
      </c>
      <c r="C38" s="4" t="s">
        <v>75</v>
      </c>
    </row>
    <row r="39" spans="1:3" ht="26.25" thickBot="1" x14ac:dyDescent="0.3">
      <c r="A39" s="68" t="s">
        <v>61</v>
      </c>
      <c r="B39" s="4" t="s">
        <v>76</v>
      </c>
      <c r="C39" s="4" t="s">
        <v>77</v>
      </c>
    </row>
    <row r="40" spans="1:3" ht="26.25" thickBot="1" x14ac:dyDescent="0.3">
      <c r="A40" s="68" t="s">
        <v>61</v>
      </c>
      <c r="B40" s="4" t="s">
        <v>78</v>
      </c>
      <c r="C40" s="4" t="s">
        <v>79</v>
      </c>
    </row>
    <row r="41" spans="1:3" ht="26.25" thickBot="1" x14ac:dyDescent="0.3">
      <c r="A41" s="68" t="s">
        <v>61</v>
      </c>
      <c r="B41" s="4" t="s">
        <v>80</v>
      </c>
      <c r="C41" s="4" t="s">
        <v>81</v>
      </c>
    </row>
    <row r="42" spans="1:3" ht="26.25" thickBot="1" x14ac:dyDescent="0.3">
      <c r="A42" s="68" t="s">
        <v>61</v>
      </c>
      <c r="B42" s="4" t="s">
        <v>82</v>
      </c>
      <c r="C42" s="4" t="s">
        <v>83</v>
      </c>
    </row>
    <row r="43" spans="1:3" ht="26.25" thickBot="1" x14ac:dyDescent="0.3">
      <c r="A43" s="68" t="s">
        <v>61</v>
      </c>
      <c r="B43" s="4" t="s">
        <v>84</v>
      </c>
      <c r="C43" s="4" t="s">
        <v>85</v>
      </c>
    </row>
    <row r="44" spans="1:3" ht="26.25" thickBot="1" x14ac:dyDescent="0.3">
      <c r="A44" s="68" t="s">
        <v>61</v>
      </c>
      <c r="B44" s="4" t="s">
        <v>86</v>
      </c>
      <c r="C44" s="4" t="s">
        <v>87</v>
      </c>
    </row>
    <row r="45" spans="1:3" ht="26.25" thickBot="1" x14ac:dyDescent="0.3">
      <c r="A45" s="68" t="s">
        <v>88</v>
      </c>
      <c r="B45" s="4" t="s">
        <v>89</v>
      </c>
      <c r="C45" s="4" t="s">
        <v>90</v>
      </c>
    </row>
    <row r="46" spans="1:3" ht="26.25" thickBot="1" x14ac:dyDescent="0.3">
      <c r="A46" s="68" t="s">
        <v>88</v>
      </c>
      <c r="B46" s="4" t="s">
        <v>91</v>
      </c>
      <c r="C46" s="4" t="s">
        <v>92</v>
      </c>
    </row>
    <row r="47" spans="1:3" ht="26.25" thickBot="1" x14ac:dyDescent="0.3">
      <c r="A47" s="68" t="s">
        <v>88</v>
      </c>
      <c r="B47" s="4" t="s">
        <v>93</v>
      </c>
      <c r="C47" s="4" t="s">
        <v>94</v>
      </c>
    </row>
    <row r="48" spans="1:3" ht="26.25" thickBot="1" x14ac:dyDescent="0.3">
      <c r="A48" s="68" t="s">
        <v>88</v>
      </c>
      <c r="B48" s="4" t="s">
        <v>95</v>
      </c>
      <c r="C48" s="4" t="s">
        <v>96</v>
      </c>
    </row>
    <row r="49" spans="1:3" ht="26.25" thickBot="1" x14ac:dyDescent="0.3">
      <c r="A49" s="68" t="s">
        <v>88</v>
      </c>
      <c r="B49" s="4" t="s">
        <v>97</v>
      </c>
      <c r="C49" s="4" t="s">
        <v>98</v>
      </c>
    </row>
    <row r="50" spans="1:3" ht="26.25" thickBot="1" x14ac:dyDescent="0.3">
      <c r="A50" s="68" t="s">
        <v>88</v>
      </c>
      <c r="B50" s="4" t="s">
        <v>99</v>
      </c>
      <c r="C50" s="4" t="s">
        <v>100</v>
      </c>
    </row>
    <row r="51" spans="1:3" ht="26.25" thickBot="1" x14ac:dyDescent="0.3">
      <c r="A51" s="68" t="s">
        <v>88</v>
      </c>
      <c r="B51" s="4" t="s">
        <v>101</v>
      </c>
      <c r="C51" s="4" t="s">
        <v>102</v>
      </c>
    </row>
    <row r="52" spans="1:3" ht="15.75" thickBot="1" x14ac:dyDescent="0.3">
      <c r="A52" s="68" t="s">
        <v>103</v>
      </c>
      <c r="B52" s="4" t="s">
        <v>104</v>
      </c>
      <c r="C52" s="4" t="s">
        <v>105</v>
      </c>
    </row>
    <row r="53" spans="1:3" ht="26.25" thickBot="1" x14ac:dyDescent="0.3">
      <c r="A53" s="68" t="s">
        <v>103</v>
      </c>
      <c r="B53" s="4" t="s">
        <v>106</v>
      </c>
      <c r="C53" s="4" t="s">
        <v>107</v>
      </c>
    </row>
    <row r="54" spans="1:3" ht="15.75" thickBot="1" x14ac:dyDescent="0.3">
      <c r="A54" s="68" t="s">
        <v>103</v>
      </c>
      <c r="B54" s="4" t="s">
        <v>108</v>
      </c>
      <c r="C54" s="4" t="s">
        <v>109</v>
      </c>
    </row>
    <row r="55" spans="1:3" ht="15.75" thickBot="1" x14ac:dyDescent="0.3">
      <c r="A55" s="68" t="s">
        <v>103</v>
      </c>
      <c r="B55" s="4" t="s">
        <v>110</v>
      </c>
      <c r="C55" s="4" t="s">
        <v>111</v>
      </c>
    </row>
    <row r="56" spans="1:3" ht="15.75" thickBot="1" x14ac:dyDescent="0.3">
      <c r="A56" s="68" t="s">
        <v>103</v>
      </c>
      <c r="B56" s="4" t="s">
        <v>112</v>
      </c>
      <c r="C56" s="4" t="s">
        <v>113</v>
      </c>
    </row>
    <row r="57" spans="1:3" ht="15.75" thickBot="1" x14ac:dyDescent="0.3">
      <c r="A57" s="68" t="s">
        <v>103</v>
      </c>
      <c r="B57" s="4" t="s">
        <v>114</v>
      </c>
      <c r="C57" s="4" t="s">
        <v>115</v>
      </c>
    </row>
    <row r="58" spans="1:3" ht="39" thickBot="1" x14ac:dyDescent="0.3">
      <c r="A58" s="68" t="s">
        <v>116</v>
      </c>
      <c r="B58" s="4" t="s">
        <v>117</v>
      </c>
      <c r="C58" s="4" t="s">
        <v>118</v>
      </c>
    </row>
    <row r="59" spans="1:3" ht="26.25" thickBot="1" x14ac:dyDescent="0.3">
      <c r="A59" s="68" t="s">
        <v>116</v>
      </c>
      <c r="B59" s="4" t="s">
        <v>119</v>
      </c>
      <c r="C59" s="4" t="s">
        <v>120</v>
      </c>
    </row>
    <row r="60" spans="1:3" ht="26.25" thickBot="1" x14ac:dyDescent="0.3">
      <c r="A60" s="68" t="s">
        <v>116</v>
      </c>
      <c r="B60" s="4" t="s">
        <v>121</v>
      </c>
      <c r="C60" s="4" t="s">
        <v>122</v>
      </c>
    </row>
    <row r="61" spans="1:3" ht="26.25" thickBot="1" x14ac:dyDescent="0.3">
      <c r="A61" s="68" t="s">
        <v>116</v>
      </c>
      <c r="B61" s="4" t="s">
        <v>123</v>
      </c>
      <c r="C61" s="4" t="s">
        <v>124</v>
      </c>
    </row>
    <row r="62" spans="1:3" ht="26.25" thickBot="1" x14ac:dyDescent="0.3">
      <c r="A62" s="68" t="s">
        <v>116</v>
      </c>
      <c r="B62" s="4" t="s">
        <v>125</v>
      </c>
      <c r="C62" s="4" t="s">
        <v>126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D23D7-D0F2-4947-A2A0-261146203FDC}">
  <dimension ref="A1:C12"/>
  <sheetViews>
    <sheetView zoomScale="90" zoomScaleNormal="90" workbookViewId="0">
      <selection activeCell="C1" sqref="C1"/>
    </sheetView>
  </sheetViews>
  <sheetFormatPr defaultRowHeight="15" x14ac:dyDescent="0.25"/>
  <cols>
    <col min="1" max="1" width="15.140625" customWidth="1"/>
    <col min="2" max="2" width="16.42578125" customWidth="1"/>
    <col min="3" max="3" width="84.5703125" customWidth="1"/>
  </cols>
  <sheetData>
    <row r="1" spans="1:3" ht="16.5" thickBot="1" x14ac:dyDescent="0.3">
      <c r="C1" s="84" t="s">
        <v>1765</v>
      </c>
    </row>
    <row r="2" spans="1:3" ht="15.75" thickBot="1" x14ac:dyDescent="0.3">
      <c r="A2" s="5" t="s">
        <v>340</v>
      </c>
      <c r="B2" s="6" t="s">
        <v>341</v>
      </c>
      <c r="C2" s="6" t="s">
        <v>342</v>
      </c>
    </row>
    <row r="3" spans="1:3" ht="15.75" thickBot="1" x14ac:dyDescent="0.3">
      <c r="A3" s="8" t="s">
        <v>343</v>
      </c>
      <c r="B3" s="23" t="s">
        <v>344</v>
      </c>
      <c r="C3" s="23" t="s">
        <v>345</v>
      </c>
    </row>
    <row r="4" spans="1:3" ht="15.75" thickBot="1" x14ac:dyDescent="0.3">
      <c r="A4" s="8" t="s">
        <v>346</v>
      </c>
      <c r="B4" s="23" t="s">
        <v>344</v>
      </c>
      <c r="C4" s="23" t="s">
        <v>347</v>
      </c>
    </row>
    <row r="5" spans="1:3" ht="30.75" thickBot="1" x14ac:dyDescent="0.3">
      <c r="A5" s="8" t="s">
        <v>348</v>
      </c>
      <c r="B5" s="23" t="s">
        <v>344</v>
      </c>
      <c r="C5" s="23" t="s">
        <v>349</v>
      </c>
    </row>
    <row r="6" spans="1:3" ht="30.75" thickBot="1" x14ac:dyDescent="0.3">
      <c r="A6" s="8" t="s">
        <v>350</v>
      </c>
      <c r="B6" s="23" t="s">
        <v>344</v>
      </c>
      <c r="C6" s="23" t="s">
        <v>351</v>
      </c>
    </row>
    <row r="7" spans="1:3" ht="45.75" thickBot="1" x14ac:dyDescent="0.3">
      <c r="A7" s="8" t="s">
        <v>352</v>
      </c>
      <c r="B7" s="23" t="s">
        <v>344</v>
      </c>
      <c r="C7" s="23" t="s">
        <v>353</v>
      </c>
    </row>
    <row r="8" spans="1:3" ht="45.75" thickBot="1" x14ac:dyDescent="0.3">
      <c r="A8" s="8" t="s">
        <v>354</v>
      </c>
      <c r="B8" s="23" t="s">
        <v>355</v>
      </c>
      <c r="C8" s="23" t="s">
        <v>356</v>
      </c>
    </row>
    <row r="9" spans="1:3" ht="75.75" thickBot="1" x14ac:dyDescent="0.3">
      <c r="A9" s="8" t="s">
        <v>357</v>
      </c>
      <c r="B9" s="23" t="s">
        <v>355</v>
      </c>
      <c r="C9" s="23" t="s">
        <v>358</v>
      </c>
    </row>
    <row r="10" spans="1:3" ht="30.75" thickBot="1" x14ac:dyDescent="0.3">
      <c r="A10" s="8" t="s">
        <v>359</v>
      </c>
      <c r="B10" s="23" t="s">
        <v>360</v>
      </c>
      <c r="C10" s="23" t="s">
        <v>361</v>
      </c>
    </row>
    <row r="11" spans="1:3" ht="30.75" thickBot="1" x14ac:dyDescent="0.3">
      <c r="A11" s="8" t="s">
        <v>362</v>
      </c>
      <c r="B11" s="23" t="s">
        <v>360</v>
      </c>
      <c r="C11" s="23" t="s">
        <v>363</v>
      </c>
    </row>
    <row r="12" spans="1:3" ht="30.75" thickBot="1" x14ac:dyDescent="0.3">
      <c r="A12" s="8" t="s">
        <v>364</v>
      </c>
      <c r="B12" s="23" t="s">
        <v>360</v>
      </c>
      <c r="C12" s="23" t="s">
        <v>365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F3579-0E61-420F-8EC0-44A9BB0410C6}">
  <dimension ref="A1:C5"/>
  <sheetViews>
    <sheetView zoomScale="90" zoomScaleNormal="90" workbookViewId="0">
      <selection activeCell="B1" sqref="B1"/>
    </sheetView>
  </sheetViews>
  <sheetFormatPr defaultRowHeight="15" x14ac:dyDescent="0.25"/>
  <cols>
    <col min="1" max="1" width="23.85546875" customWidth="1"/>
    <col min="2" max="2" width="34.42578125" customWidth="1"/>
    <col min="3" max="3" width="31.42578125" customWidth="1"/>
  </cols>
  <sheetData>
    <row r="1" spans="1:3" ht="16.5" thickBot="1" x14ac:dyDescent="0.3">
      <c r="B1" s="84" t="s">
        <v>1766</v>
      </c>
    </row>
    <row r="2" spans="1:3" ht="16.5" thickBot="1" x14ac:dyDescent="0.3">
      <c r="A2" s="20" t="s">
        <v>340</v>
      </c>
      <c r="B2" s="21" t="s">
        <v>366</v>
      </c>
      <c r="C2" s="21" t="s">
        <v>342</v>
      </c>
    </row>
    <row r="3" spans="1:3" ht="15.75" customHeight="1" x14ac:dyDescent="0.25">
      <c r="A3" s="150" t="s">
        <v>367</v>
      </c>
      <c r="B3" s="24" t="s">
        <v>368</v>
      </c>
      <c r="C3" s="150" t="s">
        <v>369</v>
      </c>
    </row>
    <row r="4" spans="1:3" ht="15.75" x14ac:dyDescent="0.25">
      <c r="A4" s="151"/>
      <c r="B4" s="24" t="s">
        <v>370</v>
      </c>
      <c r="C4" s="151"/>
    </row>
    <row r="5" spans="1:3" ht="33" customHeight="1" thickBot="1" x14ac:dyDescent="0.3">
      <c r="A5" s="152"/>
      <c r="B5" s="25" t="s">
        <v>371</v>
      </c>
      <c r="C5" s="152"/>
    </row>
  </sheetData>
  <mergeCells count="2">
    <mergeCell ref="A3:A5"/>
    <mergeCell ref="C3:C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B501C-79C6-4A75-8021-9C5643CF9885}">
  <dimension ref="A1:E10"/>
  <sheetViews>
    <sheetView zoomScale="90" zoomScaleNormal="90" workbookViewId="0">
      <selection activeCell="C1" sqref="C1"/>
    </sheetView>
  </sheetViews>
  <sheetFormatPr defaultRowHeight="15" x14ac:dyDescent="0.25"/>
  <cols>
    <col min="1" max="1" width="39.42578125" customWidth="1"/>
    <col min="2" max="2" width="47" customWidth="1"/>
    <col min="3" max="4" width="46.140625" customWidth="1"/>
    <col min="5" max="5" width="42.7109375" customWidth="1"/>
  </cols>
  <sheetData>
    <row r="1" spans="1:5" ht="16.5" thickBot="1" x14ac:dyDescent="0.3">
      <c r="C1" s="84" t="s">
        <v>1769</v>
      </c>
      <c r="D1" s="84"/>
    </row>
    <row r="2" spans="1:5" ht="16.5" thickBot="1" x14ac:dyDescent="0.3">
      <c r="A2" s="20" t="s">
        <v>456</v>
      </c>
      <c r="B2" s="21" t="s">
        <v>457</v>
      </c>
      <c r="C2" s="21" t="s">
        <v>458</v>
      </c>
      <c r="D2" s="20" t="s">
        <v>459</v>
      </c>
      <c r="E2" s="21" t="s">
        <v>460</v>
      </c>
    </row>
    <row r="3" spans="1:5" ht="48" thickBot="1" x14ac:dyDescent="0.3">
      <c r="A3" s="141" t="s">
        <v>1845</v>
      </c>
      <c r="B3" s="138" t="s">
        <v>1846</v>
      </c>
      <c r="C3" s="138" t="s">
        <v>1847</v>
      </c>
      <c r="D3" s="138" t="s">
        <v>1848</v>
      </c>
      <c r="E3" s="142" t="s">
        <v>1849</v>
      </c>
    </row>
    <row r="4" spans="1:5" ht="79.5" thickBot="1" x14ac:dyDescent="0.3">
      <c r="A4" s="130" t="s">
        <v>1850</v>
      </c>
      <c r="B4" s="25" t="s">
        <v>1851</v>
      </c>
      <c r="C4" s="25" t="s">
        <v>1852</v>
      </c>
      <c r="D4" s="25" t="s">
        <v>1853</v>
      </c>
      <c r="E4" s="29" t="s">
        <v>1854</v>
      </c>
    </row>
    <row r="5" spans="1:5" ht="79.5" thickBot="1" x14ac:dyDescent="0.3">
      <c r="A5" s="130" t="s">
        <v>1855</v>
      </c>
      <c r="B5" s="25" t="s">
        <v>1856</v>
      </c>
      <c r="C5" s="25" t="s">
        <v>1852</v>
      </c>
      <c r="D5" s="25" t="s">
        <v>1857</v>
      </c>
      <c r="E5" s="25" t="s">
        <v>1858</v>
      </c>
    </row>
    <row r="6" spans="1:5" ht="47.25" customHeight="1" x14ac:dyDescent="0.25">
      <c r="A6" s="153" t="s">
        <v>1859</v>
      </c>
      <c r="B6" s="153" t="s">
        <v>1860</v>
      </c>
      <c r="C6" s="150" t="s">
        <v>1852</v>
      </c>
      <c r="D6" s="153" t="s">
        <v>1861</v>
      </c>
      <c r="E6" s="153" t="s">
        <v>1834</v>
      </c>
    </row>
    <row r="7" spans="1:5" ht="15.75" customHeight="1" thickBot="1" x14ac:dyDescent="0.3">
      <c r="A7" s="154"/>
      <c r="B7" s="154"/>
      <c r="C7" s="152"/>
      <c r="D7" s="154"/>
      <c r="E7" s="154"/>
    </row>
    <row r="8" spans="1:5" ht="95.25" thickBot="1" x14ac:dyDescent="0.3">
      <c r="A8" s="141" t="s">
        <v>1835</v>
      </c>
      <c r="B8" s="138" t="s">
        <v>1836</v>
      </c>
      <c r="C8" s="138" t="s">
        <v>461</v>
      </c>
      <c r="D8" s="138" t="s">
        <v>1862</v>
      </c>
      <c r="E8" s="138" t="s">
        <v>1863</v>
      </c>
    </row>
    <row r="9" spans="1:5" ht="126.75" thickBot="1" x14ac:dyDescent="0.3">
      <c r="A9" s="141" t="s">
        <v>1837</v>
      </c>
      <c r="B9" s="138" t="s">
        <v>1838</v>
      </c>
      <c r="C9" s="138" t="s">
        <v>461</v>
      </c>
      <c r="D9" s="138" t="s">
        <v>1839</v>
      </c>
      <c r="E9" s="142" t="s">
        <v>1840</v>
      </c>
    </row>
    <row r="10" spans="1:5" ht="126.75" thickBot="1" x14ac:dyDescent="0.3">
      <c r="A10" s="130" t="s">
        <v>1841</v>
      </c>
      <c r="B10" s="25" t="s">
        <v>1842</v>
      </c>
      <c r="C10" s="25" t="s">
        <v>1672</v>
      </c>
      <c r="D10" s="25" t="s">
        <v>1843</v>
      </c>
      <c r="E10" s="29" t="s">
        <v>1844</v>
      </c>
    </row>
  </sheetData>
  <mergeCells count="5">
    <mergeCell ref="E6:E7"/>
    <mergeCell ref="A6:A7"/>
    <mergeCell ref="B6:B7"/>
    <mergeCell ref="C6:C7"/>
    <mergeCell ref="D6:D7"/>
  </mergeCells>
  <phoneticPr fontId="2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80E4B-D6EF-4C8F-991B-4FAB39955E3A}">
  <dimension ref="A1:G41"/>
  <sheetViews>
    <sheetView zoomScale="90" zoomScaleNormal="90" workbookViewId="0">
      <selection activeCell="D1" sqref="D1"/>
    </sheetView>
  </sheetViews>
  <sheetFormatPr defaultRowHeight="15" x14ac:dyDescent="0.25"/>
  <cols>
    <col min="1" max="1" width="13.85546875" customWidth="1"/>
    <col min="2" max="2" width="23.42578125" customWidth="1"/>
    <col min="3" max="3" width="24.42578125" customWidth="1"/>
    <col min="4" max="4" width="51.42578125" customWidth="1"/>
    <col min="5" max="5" width="39.42578125" customWidth="1"/>
    <col min="6" max="6" width="34.5703125" customWidth="1"/>
    <col min="7" max="7" width="60.42578125" customWidth="1"/>
  </cols>
  <sheetData>
    <row r="1" spans="1:7" ht="15.75" x14ac:dyDescent="0.25">
      <c r="D1" s="84" t="s">
        <v>1767</v>
      </c>
    </row>
    <row r="2" spans="1:7" ht="15.75" thickBot="1" x14ac:dyDescent="0.3">
      <c r="A2" t="s">
        <v>372</v>
      </c>
    </row>
    <row r="3" spans="1:7" ht="15.75" thickBot="1" x14ac:dyDescent="0.3">
      <c r="A3" s="5" t="s">
        <v>373</v>
      </c>
      <c r="B3" s="6" t="s">
        <v>374</v>
      </c>
      <c r="C3" s="6" t="s">
        <v>375</v>
      </c>
      <c r="D3" s="6" t="s">
        <v>376</v>
      </c>
      <c r="E3" s="6" t="s">
        <v>377</v>
      </c>
      <c r="F3" s="6" t="s">
        <v>378</v>
      </c>
      <c r="G3" s="6" t="s">
        <v>379</v>
      </c>
    </row>
    <row r="4" spans="1:7" ht="14.45" customHeight="1" x14ac:dyDescent="0.25">
      <c r="A4" s="155" t="s">
        <v>380</v>
      </c>
      <c r="B4" s="155" t="s">
        <v>381</v>
      </c>
      <c r="C4" s="155" t="s">
        <v>382</v>
      </c>
      <c r="D4" s="92" t="s">
        <v>383</v>
      </c>
      <c r="E4" s="155" t="s">
        <v>384</v>
      </c>
      <c r="F4" s="155" t="s">
        <v>381</v>
      </c>
      <c r="G4" s="155" t="s">
        <v>385</v>
      </c>
    </row>
    <row r="5" spans="1:7" x14ac:dyDescent="0.25">
      <c r="A5" s="157"/>
      <c r="B5" s="157"/>
      <c r="C5" s="157"/>
      <c r="D5" s="26" t="s">
        <v>386</v>
      </c>
      <c r="E5" s="157"/>
      <c r="F5" s="157"/>
      <c r="G5" s="157"/>
    </row>
    <row r="6" spans="1:7" ht="15.75" thickBot="1" x14ac:dyDescent="0.3">
      <c r="A6" s="156"/>
      <c r="B6" s="156"/>
      <c r="C6" s="156"/>
      <c r="D6" s="23" t="s">
        <v>387</v>
      </c>
      <c r="E6" s="156"/>
      <c r="F6" s="156"/>
      <c r="G6" s="156"/>
    </row>
    <row r="7" spans="1:7" ht="14.45" customHeight="1" x14ac:dyDescent="0.25">
      <c r="A7" s="155" t="s">
        <v>388</v>
      </c>
      <c r="B7" s="155" t="s">
        <v>383</v>
      </c>
      <c r="C7" s="155" t="s">
        <v>389</v>
      </c>
      <c r="D7" s="92" t="s">
        <v>390</v>
      </c>
      <c r="E7" s="155" t="s">
        <v>384</v>
      </c>
      <c r="F7" s="155" t="s">
        <v>391</v>
      </c>
      <c r="G7" s="155" t="s">
        <v>385</v>
      </c>
    </row>
    <row r="8" spans="1:7" ht="15.75" thickBot="1" x14ac:dyDescent="0.3">
      <c r="A8" s="156"/>
      <c r="B8" s="156"/>
      <c r="C8" s="156"/>
      <c r="D8" s="23" t="s">
        <v>392</v>
      </c>
      <c r="E8" s="156"/>
      <c r="F8" s="156"/>
      <c r="G8" s="156"/>
    </row>
    <row r="9" spans="1:7" ht="15" customHeight="1" x14ac:dyDescent="0.25">
      <c r="A9" s="155" t="s">
        <v>393</v>
      </c>
      <c r="B9" s="155" t="s">
        <v>392</v>
      </c>
      <c r="C9" s="155" t="s">
        <v>394</v>
      </c>
      <c r="D9" s="92" t="s">
        <v>395</v>
      </c>
      <c r="E9" s="92" t="s">
        <v>396</v>
      </c>
      <c r="F9" s="155" t="s">
        <v>397</v>
      </c>
      <c r="G9" s="155" t="s">
        <v>385</v>
      </c>
    </row>
    <row r="10" spans="1:7" x14ac:dyDescent="0.25">
      <c r="A10" s="157"/>
      <c r="B10" s="157"/>
      <c r="C10" s="157"/>
      <c r="D10" s="26" t="s">
        <v>398</v>
      </c>
      <c r="E10" s="26" t="s">
        <v>399</v>
      </c>
      <c r="F10" s="157"/>
      <c r="G10" s="157"/>
    </row>
    <row r="11" spans="1:7" ht="15" customHeight="1" x14ac:dyDescent="0.25">
      <c r="A11" s="157"/>
      <c r="B11" s="157"/>
      <c r="C11" s="157"/>
      <c r="D11" s="26" t="s">
        <v>400</v>
      </c>
      <c r="E11" s="27"/>
      <c r="F11" s="157"/>
      <c r="G11" s="157"/>
    </row>
    <row r="12" spans="1:7" ht="15.75" thickBot="1" x14ac:dyDescent="0.3">
      <c r="A12" s="156"/>
      <c r="B12" s="156"/>
      <c r="C12" s="156"/>
      <c r="D12" s="23" t="s">
        <v>401</v>
      </c>
      <c r="E12" s="28"/>
      <c r="F12" s="156"/>
      <c r="G12" s="156"/>
    </row>
    <row r="13" spans="1:7" ht="15" customHeight="1" x14ac:dyDescent="0.25">
      <c r="A13" s="155" t="s">
        <v>402</v>
      </c>
      <c r="B13" s="155" t="s">
        <v>390</v>
      </c>
      <c r="C13" s="155" t="s">
        <v>389</v>
      </c>
      <c r="D13" s="92" t="s">
        <v>403</v>
      </c>
      <c r="E13" s="155" t="s">
        <v>384</v>
      </c>
      <c r="F13" s="155" t="s">
        <v>404</v>
      </c>
      <c r="G13" s="155" t="s">
        <v>405</v>
      </c>
    </row>
    <row r="14" spans="1:7" x14ac:dyDescent="0.25">
      <c r="A14" s="157"/>
      <c r="B14" s="157"/>
      <c r="C14" s="157"/>
      <c r="D14" s="26" t="s">
        <v>406</v>
      </c>
      <c r="E14" s="157"/>
      <c r="F14" s="157"/>
      <c r="G14" s="157"/>
    </row>
    <row r="15" spans="1:7" ht="15" customHeight="1" thickBot="1" x14ac:dyDescent="0.3">
      <c r="A15" s="156"/>
      <c r="B15" s="156"/>
      <c r="C15" s="156"/>
      <c r="D15" s="23" t="s">
        <v>407</v>
      </c>
      <c r="E15" s="156"/>
      <c r="F15" s="156"/>
      <c r="G15" s="156"/>
    </row>
    <row r="16" spans="1:7" x14ac:dyDescent="0.25">
      <c r="A16" s="155" t="s">
        <v>408</v>
      </c>
      <c r="B16" s="155" t="s">
        <v>387</v>
      </c>
      <c r="C16" s="155" t="s">
        <v>409</v>
      </c>
      <c r="D16" s="92" t="s">
        <v>410</v>
      </c>
      <c r="E16" s="155" t="s">
        <v>384</v>
      </c>
      <c r="F16" s="155" t="s">
        <v>387</v>
      </c>
      <c r="G16" s="155" t="s">
        <v>385</v>
      </c>
    </row>
    <row r="17" spans="1:7" ht="15.75" thickBot="1" x14ac:dyDescent="0.3">
      <c r="A17" s="156"/>
      <c r="B17" s="156"/>
      <c r="C17" s="156"/>
      <c r="D17" s="23" t="s">
        <v>411</v>
      </c>
      <c r="E17" s="156"/>
      <c r="F17" s="156"/>
      <c r="G17" s="156"/>
    </row>
    <row r="18" spans="1:7" x14ac:dyDescent="0.25">
      <c r="A18" s="155" t="s">
        <v>412</v>
      </c>
      <c r="B18" s="155" t="s">
        <v>410</v>
      </c>
      <c r="C18" s="155" t="s">
        <v>409</v>
      </c>
      <c r="D18" s="92" t="s">
        <v>413</v>
      </c>
      <c r="E18" s="92" t="s">
        <v>414</v>
      </c>
      <c r="F18" s="155" t="s">
        <v>415</v>
      </c>
      <c r="G18" s="155" t="s">
        <v>405</v>
      </c>
    </row>
    <row r="19" spans="1:7" x14ac:dyDescent="0.25">
      <c r="A19" s="157"/>
      <c r="B19" s="157"/>
      <c r="C19" s="157"/>
      <c r="D19" s="26" t="s">
        <v>416</v>
      </c>
      <c r="E19" s="26" t="s">
        <v>417</v>
      </c>
      <c r="F19" s="157"/>
      <c r="G19" s="157"/>
    </row>
    <row r="20" spans="1:7" ht="15.75" thickBot="1" x14ac:dyDescent="0.3">
      <c r="A20" s="156"/>
      <c r="B20" s="156"/>
      <c r="C20" s="156"/>
      <c r="D20" s="23" t="s">
        <v>418</v>
      </c>
      <c r="E20" s="28"/>
      <c r="F20" s="156"/>
      <c r="G20" s="156"/>
    </row>
    <row r="21" spans="1:7" x14ac:dyDescent="0.25">
      <c r="A21" s="155" t="s">
        <v>419</v>
      </c>
      <c r="B21" s="155" t="s">
        <v>411</v>
      </c>
      <c r="C21" s="155" t="s">
        <v>1625</v>
      </c>
      <c r="D21" s="92" t="s">
        <v>420</v>
      </c>
      <c r="E21" s="155" t="s">
        <v>421</v>
      </c>
      <c r="F21" s="155" t="s">
        <v>422</v>
      </c>
      <c r="G21" s="155" t="s">
        <v>385</v>
      </c>
    </row>
    <row r="22" spans="1:7" x14ac:dyDescent="0.25">
      <c r="A22" s="157"/>
      <c r="B22" s="157"/>
      <c r="C22" s="157"/>
      <c r="D22" s="26" t="s">
        <v>423</v>
      </c>
      <c r="E22" s="157"/>
      <c r="F22" s="157"/>
      <c r="G22" s="157"/>
    </row>
    <row r="23" spans="1:7" ht="15.75" thickBot="1" x14ac:dyDescent="0.3">
      <c r="A23" s="156"/>
      <c r="B23" s="156"/>
      <c r="C23" s="156"/>
      <c r="D23" s="23" t="s">
        <v>424</v>
      </c>
      <c r="E23" s="156"/>
      <c r="F23" s="156"/>
      <c r="G23" s="156"/>
    </row>
    <row r="24" spans="1:7" x14ac:dyDescent="0.25">
      <c r="A24" s="14"/>
    </row>
    <row r="25" spans="1:7" x14ac:dyDescent="0.25">
      <c r="A25" s="14"/>
    </row>
    <row r="26" spans="1:7" ht="15.75" thickBot="1" x14ac:dyDescent="0.3">
      <c r="A26" t="s">
        <v>425</v>
      </c>
    </row>
    <row r="27" spans="1:7" ht="15.75" thickBot="1" x14ac:dyDescent="0.3">
      <c r="A27" s="5" t="s">
        <v>373</v>
      </c>
      <c r="B27" s="6" t="s">
        <v>374</v>
      </c>
      <c r="C27" s="6" t="s">
        <v>375</v>
      </c>
      <c r="D27" s="6" t="s">
        <v>376</v>
      </c>
      <c r="E27" s="6" t="s">
        <v>377</v>
      </c>
      <c r="F27" s="6" t="s">
        <v>378</v>
      </c>
      <c r="G27" s="6" t="s">
        <v>379</v>
      </c>
    </row>
    <row r="28" spans="1:7" x14ac:dyDescent="0.25">
      <c r="A28" s="155" t="s">
        <v>426</v>
      </c>
      <c r="B28" s="155" t="s">
        <v>386</v>
      </c>
      <c r="C28" s="155" t="s">
        <v>354</v>
      </c>
      <c r="D28" s="92" t="s">
        <v>427</v>
      </c>
      <c r="E28" s="155" t="s">
        <v>384</v>
      </c>
      <c r="F28" s="155" t="s">
        <v>386</v>
      </c>
      <c r="G28" s="155" t="s">
        <v>385</v>
      </c>
    </row>
    <row r="29" spans="1:7" ht="15.75" thickBot="1" x14ac:dyDescent="0.3">
      <c r="A29" s="156"/>
      <c r="B29" s="156"/>
      <c r="C29" s="156"/>
      <c r="D29" s="23" t="s">
        <v>428</v>
      </c>
      <c r="E29" s="156"/>
      <c r="F29" s="156"/>
      <c r="G29" s="156"/>
    </row>
    <row r="30" spans="1:7" x14ac:dyDescent="0.25">
      <c r="A30" s="155" t="s">
        <v>429</v>
      </c>
      <c r="B30" s="155" t="s">
        <v>427</v>
      </c>
      <c r="C30" s="155" t="s">
        <v>354</v>
      </c>
      <c r="D30" s="92" t="s">
        <v>430</v>
      </c>
      <c r="E30" s="155" t="s">
        <v>431</v>
      </c>
      <c r="F30" s="155" t="s">
        <v>432</v>
      </c>
      <c r="G30" s="155" t="s">
        <v>385</v>
      </c>
    </row>
    <row r="31" spans="1:7" ht="15.75" thickBot="1" x14ac:dyDescent="0.3">
      <c r="A31" s="156"/>
      <c r="B31" s="156"/>
      <c r="C31" s="156"/>
      <c r="D31" s="23" t="s">
        <v>433</v>
      </c>
      <c r="E31" s="156"/>
      <c r="F31" s="156"/>
      <c r="G31" s="156"/>
    </row>
    <row r="32" spans="1:7" x14ac:dyDescent="0.25">
      <c r="A32" s="155" t="s">
        <v>434</v>
      </c>
      <c r="B32" s="155" t="s">
        <v>428</v>
      </c>
      <c r="C32" s="155" t="s">
        <v>435</v>
      </c>
      <c r="D32" s="92" t="s">
        <v>436</v>
      </c>
      <c r="E32" s="155" t="s">
        <v>437</v>
      </c>
      <c r="F32" s="155" t="s">
        <v>438</v>
      </c>
      <c r="G32" s="155" t="s">
        <v>405</v>
      </c>
    </row>
    <row r="33" spans="1:7" ht="15.75" thickBot="1" x14ac:dyDescent="0.3">
      <c r="A33" s="156"/>
      <c r="B33" s="156"/>
      <c r="C33" s="156"/>
      <c r="D33" s="23" t="s">
        <v>439</v>
      </c>
      <c r="E33" s="156"/>
      <c r="F33" s="156"/>
      <c r="G33" s="156"/>
    </row>
    <row r="34" spans="1:7" x14ac:dyDescent="0.25">
      <c r="A34" s="155" t="s">
        <v>440</v>
      </c>
      <c r="B34" s="155" t="s">
        <v>441</v>
      </c>
      <c r="C34" s="155" t="s">
        <v>1626</v>
      </c>
      <c r="D34" s="92" t="s">
        <v>386</v>
      </c>
      <c r="E34" s="155" t="s">
        <v>384</v>
      </c>
      <c r="F34" s="155" t="s">
        <v>441</v>
      </c>
      <c r="G34" s="155" t="s">
        <v>385</v>
      </c>
    </row>
    <row r="35" spans="1:7" ht="15.75" thickBot="1" x14ac:dyDescent="0.3">
      <c r="A35" s="156"/>
      <c r="B35" s="156"/>
      <c r="C35" s="156"/>
      <c r="D35" s="23" t="s">
        <v>442</v>
      </c>
      <c r="E35" s="156"/>
      <c r="F35" s="156"/>
      <c r="G35" s="156"/>
    </row>
    <row r="36" spans="1:7" x14ac:dyDescent="0.25">
      <c r="A36" s="155" t="s">
        <v>443</v>
      </c>
      <c r="B36" s="155" t="s">
        <v>442</v>
      </c>
      <c r="C36" s="155" t="s">
        <v>1626</v>
      </c>
      <c r="D36" s="92" t="s">
        <v>444</v>
      </c>
      <c r="E36" s="155" t="s">
        <v>384</v>
      </c>
      <c r="F36" s="155" t="s">
        <v>442</v>
      </c>
      <c r="G36" s="155" t="s">
        <v>385</v>
      </c>
    </row>
    <row r="37" spans="1:7" ht="15.75" thickBot="1" x14ac:dyDescent="0.3">
      <c r="A37" s="156"/>
      <c r="B37" s="156"/>
      <c r="C37" s="156"/>
      <c r="D37" s="23" t="s">
        <v>445</v>
      </c>
      <c r="E37" s="156"/>
      <c r="F37" s="156"/>
      <c r="G37" s="156"/>
    </row>
    <row r="38" spans="1:7" x14ac:dyDescent="0.25">
      <c r="A38" s="155" t="s">
        <v>446</v>
      </c>
      <c r="B38" s="155" t="s">
        <v>444</v>
      </c>
      <c r="C38" s="147" t="s">
        <v>447</v>
      </c>
      <c r="D38" s="92" t="s">
        <v>421</v>
      </c>
      <c r="E38" s="92" t="s">
        <v>387</v>
      </c>
      <c r="F38" s="155" t="s">
        <v>444</v>
      </c>
      <c r="G38" s="155" t="s">
        <v>405</v>
      </c>
    </row>
    <row r="39" spans="1:7" ht="15.75" thickBot="1" x14ac:dyDescent="0.3">
      <c r="A39" s="156"/>
      <c r="B39" s="156"/>
      <c r="C39" s="149"/>
      <c r="D39" s="23" t="s">
        <v>387</v>
      </c>
      <c r="E39" s="23" t="s">
        <v>448</v>
      </c>
      <c r="F39" s="156"/>
      <c r="G39" s="156"/>
    </row>
    <row r="40" spans="1:7" ht="15" customHeight="1" x14ac:dyDescent="0.25">
      <c r="A40" s="155" t="s">
        <v>449</v>
      </c>
      <c r="B40" s="155" t="s">
        <v>445</v>
      </c>
      <c r="C40" s="155" t="s">
        <v>1626</v>
      </c>
      <c r="D40" s="92" t="s">
        <v>430</v>
      </c>
      <c r="E40" s="155" t="s">
        <v>431</v>
      </c>
      <c r="F40" s="155" t="s">
        <v>445</v>
      </c>
      <c r="G40" s="155" t="s">
        <v>385</v>
      </c>
    </row>
    <row r="41" spans="1:7" ht="15.75" thickBot="1" x14ac:dyDescent="0.3">
      <c r="A41" s="156"/>
      <c r="B41" s="156"/>
      <c r="C41" s="156"/>
      <c r="D41" s="23" t="s">
        <v>450</v>
      </c>
      <c r="E41" s="156"/>
      <c r="F41" s="156"/>
      <c r="G41" s="156"/>
    </row>
  </sheetData>
  <mergeCells count="81">
    <mergeCell ref="G4:G6"/>
    <mergeCell ref="A4:A6"/>
    <mergeCell ref="B4:B6"/>
    <mergeCell ref="C4:C6"/>
    <mergeCell ref="E4:E6"/>
    <mergeCell ref="F4:F6"/>
    <mergeCell ref="A9:A12"/>
    <mergeCell ref="B9:B12"/>
    <mergeCell ref="C9:C12"/>
    <mergeCell ref="F9:F12"/>
    <mergeCell ref="A13:A15"/>
    <mergeCell ref="B13:B15"/>
    <mergeCell ref="C13:C15"/>
    <mergeCell ref="E13:E15"/>
    <mergeCell ref="A7:A8"/>
    <mergeCell ref="B7:B8"/>
    <mergeCell ref="C7:C8"/>
    <mergeCell ref="F7:F8"/>
    <mergeCell ref="G7:G8"/>
    <mergeCell ref="E7:E8"/>
    <mergeCell ref="G21:G23"/>
    <mergeCell ref="G13:G15"/>
    <mergeCell ref="F16:F17"/>
    <mergeCell ref="G16:G17"/>
    <mergeCell ref="G9:G12"/>
    <mergeCell ref="F13:F15"/>
    <mergeCell ref="A21:A23"/>
    <mergeCell ref="B21:B23"/>
    <mergeCell ref="C21:C23"/>
    <mergeCell ref="E21:E23"/>
    <mergeCell ref="F21:F23"/>
    <mergeCell ref="A18:A20"/>
    <mergeCell ref="B18:B20"/>
    <mergeCell ref="C18:C20"/>
    <mergeCell ref="F18:F20"/>
    <mergeCell ref="G18:G20"/>
    <mergeCell ref="A16:A17"/>
    <mergeCell ref="B16:B17"/>
    <mergeCell ref="C16:C17"/>
    <mergeCell ref="E16:E17"/>
    <mergeCell ref="G30:G31"/>
    <mergeCell ref="A28:A29"/>
    <mergeCell ref="B28:B29"/>
    <mergeCell ref="C28:C29"/>
    <mergeCell ref="E28:E29"/>
    <mergeCell ref="F28:F29"/>
    <mergeCell ref="G28:G29"/>
    <mergeCell ref="A30:A31"/>
    <mergeCell ref="B30:B31"/>
    <mergeCell ref="C30:C31"/>
    <mergeCell ref="E30:E31"/>
    <mergeCell ref="F30:F31"/>
    <mergeCell ref="G34:G35"/>
    <mergeCell ref="A32:A33"/>
    <mergeCell ref="B32:B33"/>
    <mergeCell ref="C32:C33"/>
    <mergeCell ref="E32:E33"/>
    <mergeCell ref="F32:F33"/>
    <mergeCell ref="A34:A35"/>
    <mergeCell ref="B34:B35"/>
    <mergeCell ref="C34:C35"/>
    <mergeCell ref="E34:E35"/>
    <mergeCell ref="F34:F35"/>
    <mergeCell ref="G32:G33"/>
    <mergeCell ref="G36:G37"/>
    <mergeCell ref="A38:A39"/>
    <mergeCell ref="B38:B39"/>
    <mergeCell ref="C38:C39"/>
    <mergeCell ref="F38:F39"/>
    <mergeCell ref="G38:G39"/>
    <mergeCell ref="A36:A37"/>
    <mergeCell ref="B36:B37"/>
    <mergeCell ref="C36:C37"/>
    <mergeCell ref="E36:E37"/>
    <mergeCell ref="F36:F37"/>
    <mergeCell ref="G40:G41"/>
    <mergeCell ref="A40:A41"/>
    <mergeCell ref="B40:B41"/>
    <mergeCell ref="C40:C41"/>
    <mergeCell ref="E40:E41"/>
    <mergeCell ref="F40:F4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1DA8-D987-4CB1-BBCE-D5AC5F5CF70C}">
  <dimension ref="A1:F21"/>
  <sheetViews>
    <sheetView zoomScale="90" zoomScaleNormal="90" workbookViewId="0">
      <selection activeCell="D1" sqref="D1"/>
    </sheetView>
  </sheetViews>
  <sheetFormatPr defaultRowHeight="15" x14ac:dyDescent="0.25"/>
  <cols>
    <col min="1" max="1" width="21.140625" customWidth="1"/>
    <col min="2" max="2" width="16" customWidth="1"/>
    <col min="3" max="3" width="18" customWidth="1"/>
    <col min="4" max="4" width="21.140625" customWidth="1"/>
    <col min="5" max="5" width="22.42578125" customWidth="1"/>
    <col min="6" max="6" width="21.140625" customWidth="1"/>
  </cols>
  <sheetData>
    <row r="1" spans="1:6" ht="16.5" thickBot="1" x14ac:dyDescent="0.3">
      <c r="D1" s="84" t="s">
        <v>1768</v>
      </c>
    </row>
    <row r="2" spans="1:6" ht="30.75" thickBot="1" x14ac:dyDescent="0.3">
      <c r="A2" s="105" t="s">
        <v>451</v>
      </c>
      <c r="B2" s="15" t="s">
        <v>232</v>
      </c>
      <c r="C2" s="15" t="s">
        <v>383</v>
      </c>
      <c r="D2" s="15" t="s">
        <v>1648</v>
      </c>
      <c r="E2" s="15" t="s">
        <v>453</v>
      </c>
      <c r="F2" s="15" t="s">
        <v>454</v>
      </c>
    </row>
    <row r="3" spans="1:6" ht="60.75" thickBot="1" x14ac:dyDescent="0.3">
      <c r="A3" s="71">
        <v>1</v>
      </c>
      <c r="B3" s="106" t="s">
        <v>464</v>
      </c>
      <c r="C3" s="107">
        <v>0.4163380632</v>
      </c>
      <c r="D3" s="108">
        <v>54.110217521244614</v>
      </c>
      <c r="E3" s="109" t="s">
        <v>1665</v>
      </c>
      <c r="F3" s="106" t="s">
        <v>1649</v>
      </c>
    </row>
    <row r="4" spans="1:6" ht="30.75" thickBot="1" x14ac:dyDescent="0.3">
      <c r="A4" s="71">
        <v>2</v>
      </c>
      <c r="B4" s="106" t="s">
        <v>803</v>
      </c>
      <c r="C4" s="107">
        <v>0.22673883620000002</v>
      </c>
      <c r="D4" s="108">
        <v>52.576361876287102</v>
      </c>
      <c r="E4" s="109" t="s">
        <v>1666</v>
      </c>
      <c r="F4" s="106" t="s">
        <v>1649</v>
      </c>
    </row>
    <row r="5" spans="1:6" ht="60.75" thickBot="1" x14ac:dyDescent="0.3">
      <c r="A5" s="71">
        <v>3</v>
      </c>
      <c r="B5" s="106" t="s">
        <v>1650</v>
      </c>
      <c r="C5" s="107">
        <v>0.1149695442</v>
      </c>
      <c r="D5" s="108">
        <v>27.204450700683868</v>
      </c>
      <c r="E5" s="109" t="s">
        <v>1665</v>
      </c>
      <c r="F5" s="106" t="s">
        <v>1649</v>
      </c>
    </row>
    <row r="6" spans="1:6" ht="30.75" thickBot="1" x14ac:dyDescent="0.3">
      <c r="A6" s="71">
        <v>4</v>
      </c>
      <c r="B6" s="106" t="s">
        <v>1651</v>
      </c>
      <c r="C6" s="107">
        <v>9.9029622449999993E-2</v>
      </c>
      <c r="D6" s="108">
        <v>15.518434819015377</v>
      </c>
      <c r="E6" s="109" t="s">
        <v>1667</v>
      </c>
      <c r="F6" s="106" t="s">
        <v>1649</v>
      </c>
    </row>
    <row r="7" spans="1:6" ht="30.75" thickBot="1" x14ac:dyDescent="0.3">
      <c r="A7" s="71">
        <v>5</v>
      </c>
      <c r="B7" s="106" t="s">
        <v>1652</v>
      </c>
      <c r="C7" s="107">
        <v>9.1790866990000011E-2</v>
      </c>
      <c r="D7" s="108">
        <v>32.683831601942067</v>
      </c>
      <c r="E7" s="109" t="s">
        <v>1666</v>
      </c>
      <c r="F7" s="106" t="s">
        <v>1649</v>
      </c>
    </row>
    <row r="8" spans="1:6" ht="45.75" thickBot="1" x14ac:dyDescent="0.3">
      <c r="A8" s="71">
        <v>6</v>
      </c>
      <c r="B8" s="106" t="s">
        <v>1653</v>
      </c>
      <c r="C8" s="107">
        <v>8.5681817620000003E-2</v>
      </c>
      <c r="D8" s="108">
        <v>20.780602544629843</v>
      </c>
      <c r="E8" s="109" t="s">
        <v>1668</v>
      </c>
      <c r="F8" s="106" t="s">
        <v>1649</v>
      </c>
    </row>
    <row r="9" spans="1:6" ht="45.75" thickBot="1" x14ac:dyDescent="0.3">
      <c r="A9" s="71">
        <v>7</v>
      </c>
      <c r="B9" s="106" t="s">
        <v>1654</v>
      </c>
      <c r="C9" s="107">
        <v>8.3782433699999992E-2</v>
      </c>
      <c r="D9" s="108">
        <v>56.655428088363863</v>
      </c>
      <c r="E9" s="109" t="s">
        <v>1668</v>
      </c>
      <c r="F9" s="106" t="s">
        <v>1649</v>
      </c>
    </row>
    <row r="10" spans="1:6" ht="15.75" thickBot="1" x14ac:dyDescent="0.3">
      <c r="A10" s="71">
        <v>8</v>
      </c>
      <c r="B10" s="106" t="s">
        <v>1655</v>
      </c>
      <c r="C10" s="107">
        <v>7.3794465980000001E-2</v>
      </c>
      <c r="D10" s="108">
        <v>6.8057152939741234</v>
      </c>
      <c r="E10" s="109" t="s">
        <v>455</v>
      </c>
      <c r="F10" s="106" t="s">
        <v>1649</v>
      </c>
    </row>
    <row r="11" spans="1:6" ht="15.75" thickBot="1" x14ac:dyDescent="0.3">
      <c r="A11" s="71">
        <v>9</v>
      </c>
      <c r="B11" s="106" t="s">
        <v>465</v>
      </c>
      <c r="C11" s="107">
        <v>7.07001877E-2</v>
      </c>
      <c r="D11" s="108">
        <v>54.628535796503456</v>
      </c>
      <c r="E11" s="109" t="s">
        <v>1669</v>
      </c>
      <c r="F11" s="106" t="s">
        <v>1649</v>
      </c>
    </row>
    <row r="12" spans="1:6" ht="60.75" thickBot="1" x14ac:dyDescent="0.3">
      <c r="A12" s="71">
        <v>10</v>
      </c>
      <c r="B12" s="106" t="s">
        <v>1656</v>
      </c>
      <c r="C12" s="107">
        <v>6.778449260000001E-2</v>
      </c>
      <c r="D12" s="108">
        <v>21.513677067473758</v>
      </c>
      <c r="E12" s="109" t="s">
        <v>1665</v>
      </c>
      <c r="F12" s="106" t="s">
        <v>1649</v>
      </c>
    </row>
    <row r="13" spans="1:6" ht="60.75" thickBot="1" x14ac:dyDescent="0.3">
      <c r="A13" s="71">
        <v>11</v>
      </c>
      <c r="B13" s="106" t="s">
        <v>1657</v>
      </c>
      <c r="C13" s="107">
        <v>4.9425103989999997E-2</v>
      </c>
      <c r="D13" s="108">
        <v>17.523039599259441</v>
      </c>
      <c r="E13" s="109" t="s">
        <v>1665</v>
      </c>
      <c r="F13" s="106" t="s">
        <v>1649</v>
      </c>
    </row>
    <row r="14" spans="1:6" ht="30.75" thickBot="1" x14ac:dyDescent="0.3">
      <c r="A14" s="71">
        <v>12</v>
      </c>
      <c r="B14" s="106" t="s">
        <v>1658</v>
      </c>
      <c r="C14" s="107">
        <v>4.1789172350000001E-2</v>
      </c>
      <c r="D14" s="108">
        <v>4.6403824435252377</v>
      </c>
      <c r="E14" s="109" t="s">
        <v>1667</v>
      </c>
      <c r="F14" s="106" t="s">
        <v>1649</v>
      </c>
    </row>
    <row r="15" spans="1:6" ht="15.75" thickBot="1" x14ac:dyDescent="0.3">
      <c r="A15" s="71">
        <v>13</v>
      </c>
      <c r="B15" s="106" t="s">
        <v>466</v>
      </c>
      <c r="C15" s="107">
        <v>3.6704857260000001E-2</v>
      </c>
      <c r="D15" s="108">
        <v>43.556366904439543</v>
      </c>
      <c r="E15" s="109" t="s">
        <v>1669</v>
      </c>
      <c r="F15" s="106" t="s">
        <v>1649</v>
      </c>
    </row>
    <row r="16" spans="1:6" ht="45.75" thickBot="1" x14ac:dyDescent="0.3">
      <c r="A16" s="71">
        <v>14</v>
      </c>
      <c r="B16" s="106" t="s">
        <v>1659</v>
      </c>
      <c r="C16" s="107">
        <v>2.9133904959999998E-2</v>
      </c>
      <c r="D16" s="108">
        <v>13.796092230290974</v>
      </c>
      <c r="E16" s="109" t="s">
        <v>1668</v>
      </c>
      <c r="F16" s="106" t="s">
        <v>1649</v>
      </c>
    </row>
    <row r="17" spans="1:6" ht="30.75" thickBot="1" x14ac:dyDescent="0.3">
      <c r="A17" s="71">
        <v>15</v>
      </c>
      <c r="B17" s="106" t="s">
        <v>1660</v>
      </c>
      <c r="C17" s="107">
        <v>2.824296276E-2</v>
      </c>
      <c r="D17" s="108">
        <v>5.0127015579947782</v>
      </c>
      <c r="E17" s="109" t="s">
        <v>1670</v>
      </c>
      <c r="F17" s="106" t="s">
        <v>1649</v>
      </c>
    </row>
    <row r="18" spans="1:6" ht="15.75" thickBot="1" x14ac:dyDescent="0.3">
      <c r="A18" s="71">
        <v>16</v>
      </c>
      <c r="B18" s="106" t="s">
        <v>1661</v>
      </c>
      <c r="C18" s="107">
        <v>2.814883805E-2</v>
      </c>
      <c r="D18" s="108">
        <v>13.260091307739804</v>
      </c>
      <c r="E18" s="109" t="s">
        <v>455</v>
      </c>
      <c r="F18" s="106" t="s">
        <v>1649</v>
      </c>
    </row>
    <row r="19" spans="1:6" ht="15.75" thickBot="1" x14ac:dyDescent="0.3">
      <c r="A19" s="71">
        <v>17</v>
      </c>
      <c r="B19" s="106" t="s">
        <v>1662</v>
      </c>
      <c r="C19" s="107">
        <v>2.6781411589999998E-2</v>
      </c>
      <c r="D19" s="108">
        <v>17.277971030675229</v>
      </c>
      <c r="E19" s="109" t="s">
        <v>1671</v>
      </c>
      <c r="F19" s="106" t="s">
        <v>1649</v>
      </c>
    </row>
    <row r="20" spans="1:6" ht="60.75" thickBot="1" x14ac:dyDescent="0.3">
      <c r="A20" s="71">
        <v>18</v>
      </c>
      <c r="B20" s="106" t="s">
        <v>1663</v>
      </c>
      <c r="C20" s="107">
        <v>2.1718877550000001E-2</v>
      </c>
      <c r="D20" s="108">
        <v>23.280872805494386</v>
      </c>
      <c r="E20" s="109" t="s">
        <v>1665</v>
      </c>
      <c r="F20" s="106" t="s">
        <v>1649</v>
      </c>
    </row>
    <row r="21" spans="1:6" ht="30.75" thickBot="1" x14ac:dyDescent="0.3">
      <c r="A21" s="71">
        <v>19</v>
      </c>
      <c r="B21" s="106" t="s">
        <v>1664</v>
      </c>
      <c r="C21" s="107">
        <v>1.7802729539999999E-2</v>
      </c>
      <c r="D21" s="108">
        <v>21.082049706215727</v>
      </c>
      <c r="E21" s="109" t="s">
        <v>1666</v>
      </c>
      <c r="F21" s="106" t="s">
        <v>1649</v>
      </c>
    </row>
  </sheetData>
  <phoneticPr fontId="26"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A3B54-3061-4CD4-A871-265F5B1124DB}">
  <dimension ref="A1:F21"/>
  <sheetViews>
    <sheetView zoomScale="90" zoomScaleNormal="90" workbookViewId="0">
      <selection activeCell="H3" sqref="H3"/>
    </sheetView>
  </sheetViews>
  <sheetFormatPr defaultRowHeight="15" x14ac:dyDescent="0.25"/>
  <cols>
    <col min="1" max="1" width="12" customWidth="1"/>
    <col min="2" max="2" width="16.42578125" customWidth="1"/>
    <col min="3" max="3" width="18.5703125" customWidth="1"/>
    <col min="4" max="4" width="17" customWidth="1"/>
    <col min="5" max="5" width="15.42578125" customWidth="1"/>
    <col min="6" max="6" width="25.42578125" customWidth="1"/>
  </cols>
  <sheetData>
    <row r="1" spans="1:6" ht="16.5" thickBot="1" x14ac:dyDescent="0.3">
      <c r="C1" s="84" t="s">
        <v>1833</v>
      </c>
    </row>
    <row r="2" spans="1:6" ht="45.75" thickBot="1" x14ac:dyDescent="0.3">
      <c r="A2" s="5" t="s">
        <v>127</v>
      </c>
      <c r="B2" s="6" t="s">
        <v>452</v>
      </c>
      <c r="C2" s="6" t="s">
        <v>462</v>
      </c>
      <c r="D2" s="6" t="s">
        <v>383</v>
      </c>
      <c r="E2" s="6" t="s">
        <v>1673</v>
      </c>
      <c r="F2" s="6" t="s">
        <v>463</v>
      </c>
    </row>
    <row r="3" spans="1:6" ht="60.75" thickBot="1" x14ac:dyDescent="0.3">
      <c r="A3" s="71">
        <v>1</v>
      </c>
      <c r="B3" s="110" t="s">
        <v>464</v>
      </c>
      <c r="C3" s="111">
        <v>54.110217521244614</v>
      </c>
      <c r="D3" s="112">
        <v>0.4163380632</v>
      </c>
      <c r="E3" s="113">
        <v>0.23400746091603253</v>
      </c>
      <c r="F3" s="114" t="s">
        <v>1665</v>
      </c>
    </row>
    <row r="4" spans="1:6" ht="30.75" thickBot="1" x14ac:dyDescent="0.3">
      <c r="A4" s="71">
        <v>2</v>
      </c>
      <c r="B4" s="110" t="s">
        <v>803</v>
      </c>
      <c r="C4" s="111">
        <v>52.576361876287102</v>
      </c>
      <c r="D4" s="112">
        <v>0.22673883620000002</v>
      </c>
      <c r="E4" s="113">
        <v>0.12744109664729356</v>
      </c>
      <c r="F4" s="114" t="s">
        <v>1666</v>
      </c>
    </row>
    <row r="5" spans="1:6" ht="60.75" thickBot="1" x14ac:dyDescent="0.3">
      <c r="A5" s="71">
        <v>3</v>
      </c>
      <c r="B5" s="110" t="s">
        <v>1650</v>
      </c>
      <c r="C5" s="111">
        <v>27.204450700683868</v>
      </c>
      <c r="D5" s="112">
        <v>0.1149695442</v>
      </c>
      <c r="E5" s="113">
        <v>6.461991707924046E-2</v>
      </c>
      <c r="F5" s="114" t="s">
        <v>1665</v>
      </c>
    </row>
    <row r="6" spans="1:6" ht="30.75" thickBot="1" x14ac:dyDescent="0.3">
      <c r="A6" s="71">
        <v>4</v>
      </c>
      <c r="B6" s="110" t="s">
        <v>1651</v>
      </c>
      <c r="C6" s="111">
        <v>15.518434819015377</v>
      </c>
      <c r="D6" s="112">
        <v>9.9029622449999993E-2</v>
      </c>
      <c r="E6" s="113">
        <v>5.5660705934219831E-2</v>
      </c>
      <c r="F6" s="114" t="s">
        <v>1667</v>
      </c>
    </row>
    <row r="7" spans="1:6" ht="30.75" thickBot="1" x14ac:dyDescent="0.3">
      <c r="A7" s="71">
        <v>5</v>
      </c>
      <c r="B7" s="110" t="s">
        <v>1652</v>
      </c>
      <c r="C7" s="111">
        <v>32.683831601942067</v>
      </c>
      <c r="D7" s="112">
        <v>9.1790866990000011E-2</v>
      </c>
      <c r="E7" s="113">
        <v>5.1592082536284348E-2</v>
      </c>
      <c r="F7" s="114" t="s">
        <v>1666</v>
      </c>
    </row>
    <row r="8" spans="1:6" ht="45.75" thickBot="1" x14ac:dyDescent="0.3">
      <c r="A8" s="71">
        <v>6</v>
      </c>
      <c r="B8" s="110" t="s">
        <v>1653</v>
      </c>
      <c r="C8" s="111">
        <v>20.780602544629843</v>
      </c>
      <c r="D8" s="112">
        <v>8.5681817620000003E-2</v>
      </c>
      <c r="E8" s="113">
        <v>4.8158423070472647E-2</v>
      </c>
      <c r="F8" s="114" t="s">
        <v>1668</v>
      </c>
    </row>
    <row r="9" spans="1:6" ht="45.75" thickBot="1" x14ac:dyDescent="0.3">
      <c r="A9" s="71">
        <v>7</v>
      </c>
      <c r="B9" s="110" t="s">
        <v>1654</v>
      </c>
      <c r="C9" s="111">
        <v>56.655428088363863</v>
      </c>
      <c r="D9" s="112">
        <v>8.3782433699999992E-2</v>
      </c>
      <c r="E9" s="113">
        <v>4.7090853113001742E-2</v>
      </c>
      <c r="F9" s="114" t="s">
        <v>1668</v>
      </c>
    </row>
    <row r="10" spans="1:6" ht="15.75" thickBot="1" x14ac:dyDescent="0.3">
      <c r="A10" s="71">
        <v>8</v>
      </c>
      <c r="B10" s="110" t="s">
        <v>1655</v>
      </c>
      <c r="C10" s="111">
        <v>6.8057152939741234</v>
      </c>
      <c r="D10" s="112">
        <v>7.3794465980000001E-2</v>
      </c>
      <c r="E10" s="113">
        <v>4.1477004242436853E-2</v>
      </c>
      <c r="F10" s="114" t="s">
        <v>455</v>
      </c>
    </row>
    <row r="11" spans="1:6" ht="15.75" thickBot="1" x14ac:dyDescent="0.3">
      <c r="A11" s="71">
        <v>9</v>
      </c>
      <c r="B11" s="110" t="s">
        <v>465</v>
      </c>
      <c r="C11" s="111">
        <v>54.628535796503456</v>
      </c>
      <c r="D11" s="112">
        <v>7.07001877E-2</v>
      </c>
      <c r="E11" s="113">
        <v>3.9737830557222791E-2</v>
      </c>
      <c r="F11" s="114" t="s">
        <v>1669</v>
      </c>
    </row>
    <row r="12" spans="1:6" ht="60.75" thickBot="1" x14ac:dyDescent="0.3">
      <c r="A12" s="71">
        <v>10</v>
      </c>
      <c r="B12" s="110" t="s">
        <v>1656</v>
      </c>
      <c r="C12" s="111">
        <v>21.513677067473758</v>
      </c>
      <c r="D12" s="112">
        <v>6.778449260000001E-2</v>
      </c>
      <c r="E12" s="113">
        <v>3.8099031543959008E-2</v>
      </c>
      <c r="F12" s="114" t="s">
        <v>1665</v>
      </c>
    </row>
    <row r="13" spans="1:6" ht="60.75" thickBot="1" x14ac:dyDescent="0.3">
      <c r="A13" s="71">
        <v>11</v>
      </c>
      <c r="B13" s="110" t="s">
        <v>1657</v>
      </c>
      <c r="C13" s="111">
        <v>17.523039599259441</v>
      </c>
      <c r="D13" s="112">
        <v>4.9425103989999997E-2</v>
      </c>
      <c r="E13" s="113">
        <v>2.7779932013217781E-2</v>
      </c>
      <c r="F13" s="114" t="s">
        <v>1665</v>
      </c>
    </row>
    <row r="14" spans="1:6" ht="30.75" thickBot="1" x14ac:dyDescent="0.3">
      <c r="A14" s="71">
        <v>12</v>
      </c>
      <c r="B14" s="110" t="s">
        <v>1658</v>
      </c>
      <c r="C14" s="111">
        <v>4.6403824435252377</v>
      </c>
      <c r="D14" s="112">
        <v>4.1789172350000001E-2</v>
      </c>
      <c r="E14" s="113">
        <v>2.3488071304949024E-2</v>
      </c>
      <c r="F14" s="114" t="s">
        <v>1667</v>
      </c>
    </row>
    <row r="15" spans="1:6" ht="15.75" thickBot="1" x14ac:dyDescent="0.3">
      <c r="A15" s="71">
        <v>13</v>
      </c>
      <c r="B15" s="110" t="s">
        <v>466</v>
      </c>
      <c r="C15" s="111">
        <v>43.556366904439543</v>
      </c>
      <c r="D15" s="112">
        <v>3.6704857260000001E-2</v>
      </c>
      <c r="E15" s="113">
        <v>2.0630375192411673E-2</v>
      </c>
      <c r="F15" s="114" t="s">
        <v>1669</v>
      </c>
    </row>
    <row r="16" spans="1:6" ht="45.75" thickBot="1" x14ac:dyDescent="0.3">
      <c r="A16" s="71">
        <v>14</v>
      </c>
      <c r="B16" s="110" t="s">
        <v>1659</v>
      </c>
      <c r="C16" s="111">
        <v>13.796092230290974</v>
      </c>
      <c r="D16" s="112">
        <v>2.9133904959999998E-2</v>
      </c>
      <c r="E16" s="113">
        <v>1.637503684832102E-2</v>
      </c>
      <c r="F16" s="114" t="s">
        <v>1668</v>
      </c>
    </row>
    <row r="17" spans="1:6" ht="30.75" thickBot="1" x14ac:dyDescent="0.3">
      <c r="A17" s="71">
        <v>15</v>
      </c>
      <c r="B17" s="110" t="s">
        <v>1660</v>
      </c>
      <c r="C17" s="111">
        <v>5.0127015579947782</v>
      </c>
      <c r="D17" s="112">
        <v>2.824296276E-2</v>
      </c>
      <c r="E17" s="113">
        <v>1.5874272828710376E-2</v>
      </c>
      <c r="F17" s="114" t="s">
        <v>1670</v>
      </c>
    </row>
    <row r="18" spans="1:6" ht="15.75" thickBot="1" x14ac:dyDescent="0.3">
      <c r="A18" s="71">
        <v>16</v>
      </c>
      <c r="B18" s="110" t="s">
        <v>1661</v>
      </c>
      <c r="C18" s="111">
        <v>13.260091307739804</v>
      </c>
      <c r="D18" s="112">
        <v>2.814883805E-2</v>
      </c>
      <c r="E18" s="113">
        <v>1.5821368983630093E-2</v>
      </c>
      <c r="F18" s="114" t="s">
        <v>455</v>
      </c>
    </row>
    <row r="19" spans="1:6" ht="15.75" thickBot="1" x14ac:dyDescent="0.3">
      <c r="A19" s="71">
        <v>17</v>
      </c>
      <c r="B19" s="110" t="s">
        <v>1662</v>
      </c>
      <c r="C19" s="111">
        <v>17.277971030675229</v>
      </c>
      <c r="D19" s="112">
        <v>2.6781411589999998E-2</v>
      </c>
      <c r="E19" s="113">
        <v>1.5052791661070267E-2</v>
      </c>
      <c r="F19" s="114" t="s">
        <v>1671</v>
      </c>
    </row>
    <row r="20" spans="1:6" ht="60.75" thickBot="1" x14ac:dyDescent="0.3">
      <c r="A20" s="71">
        <v>18</v>
      </c>
      <c r="B20" s="110" t="s">
        <v>1663</v>
      </c>
      <c r="C20" s="111">
        <v>23.280872805494386</v>
      </c>
      <c r="D20" s="112">
        <v>2.1718877550000001E-2</v>
      </c>
      <c r="E20" s="113">
        <v>1.220733783108429E-2</v>
      </c>
      <c r="F20" s="114" t="s">
        <v>1665</v>
      </c>
    </row>
    <row r="21" spans="1:6" ht="30.75" thickBot="1" x14ac:dyDescent="0.3">
      <c r="A21" s="71">
        <v>19</v>
      </c>
      <c r="B21" s="110" t="s">
        <v>1664</v>
      </c>
      <c r="C21" s="111">
        <v>21.082049706215727</v>
      </c>
      <c r="D21" s="112">
        <v>1.7802729539999999E-2</v>
      </c>
      <c r="E21" s="113">
        <v>1.0006223079894098E-2</v>
      </c>
      <c r="F21" s="114" t="s">
        <v>1666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0B976-7EA2-488B-AB99-A037CDAB1F88}">
  <dimension ref="A1:E6"/>
  <sheetViews>
    <sheetView zoomScale="90" zoomScaleNormal="90" workbookViewId="0">
      <selection activeCell="C1" sqref="C1"/>
    </sheetView>
  </sheetViews>
  <sheetFormatPr defaultRowHeight="15" x14ac:dyDescent="0.25"/>
  <cols>
    <col min="1" max="1" width="24.42578125" bestFit="1" customWidth="1"/>
    <col min="2" max="2" width="16.140625" customWidth="1"/>
    <col min="3" max="5" width="22.5703125" customWidth="1"/>
  </cols>
  <sheetData>
    <row r="1" spans="1:5" ht="16.5" thickBot="1" x14ac:dyDescent="0.3">
      <c r="C1" s="84" t="s">
        <v>1770</v>
      </c>
    </row>
    <row r="2" spans="1:5" ht="30.75" thickBot="1" x14ac:dyDescent="0.3">
      <c r="A2" s="5" t="s">
        <v>467</v>
      </c>
      <c r="B2" s="5" t="s">
        <v>468</v>
      </c>
      <c r="C2" s="5" t="s">
        <v>469</v>
      </c>
      <c r="D2" s="5" t="s">
        <v>470</v>
      </c>
      <c r="E2" s="5" t="s">
        <v>471</v>
      </c>
    </row>
    <row r="3" spans="1:5" ht="15.75" thickBot="1" x14ac:dyDescent="0.3">
      <c r="A3" s="71" t="s">
        <v>472</v>
      </c>
      <c r="B3" s="115">
        <v>0.14000000000000001</v>
      </c>
      <c r="C3" s="116">
        <v>15000000</v>
      </c>
      <c r="D3" s="71" t="s">
        <v>473</v>
      </c>
      <c r="E3" s="71" t="s">
        <v>473</v>
      </c>
    </row>
    <row r="4" spans="1:5" ht="15.75" thickBot="1" x14ac:dyDescent="0.3">
      <c r="A4" s="71" t="s">
        <v>1674</v>
      </c>
      <c r="B4" s="115">
        <v>0.02</v>
      </c>
      <c r="C4" s="116">
        <v>3490000</v>
      </c>
      <c r="D4" s="71" t="s">
        <v>473</v>
      </c>
      <c r="E4" s="71" t="s">
        <v>473</v>
      </c>
    </row>
    <row r="5" spans="1:5" ht="15.75" thickBot="1" x14ac:dyDescent="0.3">
      <c r="A5" s="71" t="s">
        <v>474</v>
      </c>
      <c r="B5" s="115">
        <v>0.08</v>
      </c>
      <c r="C5" s="116">
        <v>6000000</v>
      </c>
      <c r="D5" s="71" t="s">
        <v>473</v>
      </c>
      <c r="E5" s="71" t="s">
        <v>473</v>
      </c>
    </row>
    <row r="6" spans="1:5" ht="15.75" thickBot="1" x14ac:dyDescent="0.3">
      <c r="A6" s="71" t="s">
        <v>1675</v>
      </c>
      <c r="B6" s="115">
        <v>0.02</v>
      </c>
      <c r="C6" s="116">
        <v>36000000</v>
      </c>
      <c r="D6" s="71" t="s">
        <v>475</v>
      </c>
      <c r="E6" s="71" t="s">
        <v>475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1DB2F-7F3E-4E13-8E7B-A172376CA85B}">
  <dimension ref="A1:G19"/>
  <sheetViews>
    <sheetView zoomScale="90" zoomScaleNormal="90" workbookViewId="0">
      <selection activeCell="D1" sqref="D1"/>
    </sheetView>
  </sheetViews>
  <sheetFormatPr defaultRowHeight="15" x14ac:dyDescent="0.25"/>
  <cols>
    <col min="1" max="7" width="32.42578125" customWidth="1"/>
  </cols>
  <sheetData>
    <row r="1" spans="1:7" ht="16.5" thickBot="1" x14ac:dyDescent="0.3">
      <c r="D1" s="84" t="s">
        <v>1771</v>
      </c>
    </row>
    <row r="2" spans="1:7" ht="30.75" thickBot="1" x14ac:dyDescent="0.3">
      <c r="A2" s="5" t="s">
        <v>476</v>
      </c>
      <c r="B2" s="6" t="s">
        <v>477</v>
      </c>
      <c r="C2" s="6" t="s">
        <v>478</v>
      </c>
      <c r="D2" s="6" t="s">
        <v>479</v>
      </c>
      <c r="E2" s="6" t="s">
        <v>480</v>
      </c>
      <c r="F2" s="6" t="s">
        <v>467</v>
      </c>
      <c r="G2" s="6" t="s">
        <v>481</v>
      </c>
    </row>
    <row r="3" spans="1:7" ht="30.75" thickBot="1" x14ac:dyDescent="0.3">
      <c r="A3" s="8" t="s">
        <v>482</v>
      </c>
      <c r="B3" s="23" t="s">
        <v>483</v>
      </c>
      <c r="C3" s="23" t="s">
        <v>484</v>
      </c>
      <c r="D3" s="23" t="s">
        <v>485</v>
      </c>
      <c r="E3" s="23" t="s">
        <v>486</v>
      </c>
      <c r="F3" s="23" t="s">
        <v>487</v>
      </c>
      <c r="G3" s="23" t="s">
        <v>488</v>
      </c>
    </row>
    <row r="4" spans="1:7" ht="45.75" thickBot="1" x14ac:dyDescent="0.3">
      <c r="A4" s="8" t="s">
        <v>489</v>
      </c>
      <c r="B4" s="23" t="s">
        <v>490</v>
      </c>
      <c r="C4" s="23" t="s">
        <v>491</v>
      </c>
      <c r="D4" s="23" t="s">
        <v>492</v>
      </c>
      <c r="E4" s="23" t="s">
        <v>493</v>
      </c>
      <c r="F4" s="23" t="s">
        <v>494</v>
      </c>
      <c r="G4" s="23" t="s">
        <v>495</v>
      </c>
    </row>
    <row r="5" spans="1:7" ht="45.75" thickBot="1" x14ac:dyDescent="0.3">
      <c r="A5" s="8" t="s">
        <v>496</v>
      </c>
      <c r="B5" s="23" t="s">
        <v>497</v>
      </c>
      <c r="C5" s="23" t="s">
        <v>498</v>
      </c>
      <c r="D5" s="23" t="s">
        <v>499</v>
      </c>
      <c r="E5" s="23" t="s">
        <v>500</v>
      </c>
      <c r="F5" s="23" t="s">
        <v>501</v>
      </c>
      <c r="G5" s="23" t="s">
        <v>495</v>
      </c>
    </row>
    <row r="6" spans="1:7" ht="30.75" thickBot="1" x14ac:dyDescent="0.3">
      <c r="A6" s="8" t="s">
        <v>502</v>
      </c>
      <c r="B6" s="23" t="s">
        <v>503</v>
      </c>
      <c r="C6" s="23" t="s">
        <v>504</v>
      </c>
      <c r="D6" s="23" t="s">
        <v>505</v>
      </c>
      <c r="E6" s="23" t="s">
        <v>493</v>
      </c>
      <c r="F6" s="23" t="s">
        <v>506</v>
      </c>
      <c r="G6" s="23" t="s">
        <v>495</v>
      </c>
    </row>
    <row r="7" spans="1:7" ht="45.75" thickBot="1" x14ac:dyDescent="0.3">
      <c r="A7" s="8" t="s">
        <v>507</v>
      </c>
      <c r="B7" s="23" t="s">
        <v>508</v>
      </c>
      <c r="C7" s="23" t="s">
        <v>509</v>
      </c>
      <c r="D7" s="23" t="s">
        <v>485</v>
      </c>
      <c r="E7" s="23" t="s">
        <v>510</v>
      </c>
      <c r="F7" s="23" t="s">
        <v>511</v>
      </c>
      <c r="G7" s="23" t="s">
        <v>512</v>
      </c>
    </row>
    <row r="8" spans="1:7" ht="45.75" thickBot="1" x14ac:dyDescent="0.3">
      <c r="A8" s="8" t="s">
        <v>513</v>
      </c>
      <c r="B8" s="23" t="s">
        <v>514</v>
      </c>
      <c r="C8" s="23" t="s">
        <v>498</v>
      </c>
      <c r="D8" s="23" t="s">
        <v>499</v>
      </c>
      <c r="E8" s="23" t="s">
        <v>515</v>
      </c>
      <c r="F8" s="23" t="s">
        <v>501</v>
      </c>
      <c r="G8" s="23" t="s">
        <v>512</v>
      </c>
    </row>
    <row r="9" spans="1:7" ht="45.75" thickBot="1" x14ac:dyDescent="0.3">
      <c r="A9" s="8" t="s">
        <v>516</v>
      </c>
      <c r="B9" s="23" t="s">
        <v>517</v>
      </c>
      <c r="C9" s="23" t="s">
        <v>498</v>
      </c>
      <c r="D9" s="23" t="s">
        <v>499</v>
      </c>
      <c r="E9" s="23" t="s">
        <v>515</v>
      </c>
      <c r="F9" s="23" t="s">
        <v>501</v>
      </c>
      <c r="G9" s="23" t="s">
        <v>512</v>
      </c>
    </row>
    <row r="10" spans="1:7" ht="60.75" thickBot="1" x14ac:dyDescent="0.3">
      <c r="A10" s="8" t="s">
        <v>518</v>
      </c>
      <c r="B10" s="23" t="s">
        <v>519</v>
      </c>
      <c r="C10" s="23" t="s">
        <v>491</v>
      </c>
      <c r="D10" s="23" t="s">
        <v>485</v>
      </c>
      <c r="E10" s="23" t="s">
        <v>515</v>
      </c>
      <c r="F10" s="23" t="s">
        <v>520</v>
      </c>
      <c r="G10" s="23" t="s">
        <v>495</v>
      </c>
    </row>
    <row r="11" spans="1:7" ht="45.75" thickBot="1" x14ac:dyDescent="0.3">
      <c r="A11" s="8" t="s">
        <v>521</v>
      </c>
      <c r="B11" s="23" t="s">
        <v>522</v>
      </c>
      <c r="C11" s="23" t="s">
        <v>498</v>
      </c>
      <c r="D11" s="23" t="s">
        <v>499</v>
      </c>
      <c r="E11" s="23" t="s">
        <v>523</v>
      </c>
      <c r="F11" s="23" t="s">
        <v>501</v>
      </c>
      <c r="G11" s="23" t="s">
        <v>524</v>
      </c>
    </row>
    <row r="12" spans="1:7" ht="30.75" thickBot="1" x14ac:dyDescent="0.3">
      <c r="A12" s="8" t="s">
        <v>525</v>
      </c>
      <c r="B12" s="23" t="s">
        <v>526</v>
      </c>
      <c r="C12" s="23" t="s">
        <v>527</v>
      </c>
      <c r="D12" s="23" t="s">
        <v>499</v>
      </c>
      <c r="E12" s="23" t="s">
        <v>528</v>
      </c>
      <c r="F12" s="23" t="s">
        <v>501</v>
      </c>
      <c r="G12" s="23" t="s">
        <v>512</v>
      </c>
    </row>
    <row r="13" spans="1:7" ht="45.75" thickBot="1" x14ac:dyDescent="0.3">
      <c r="A13" s="8" t="s">
        <v>529</v>
      </c>
      <c r="B13" s="23" t="s">
        <v>530</v>
      </c>
      <c r="C13" s="23" t="s">
        <v>531</v>
      </c>
      <c r="D13" s="23" t="s">
        <v>532</v>
      </c>
      <c r="E13" s="23" t="s">
        <v>533</v>
      </c>
      <c r="F13" s="23" t="s">
        <v>511</v>
      </c>
      <c r="G13" s="23" t="s">
        <v>495</v>
      </c>
    </row>
    <row r="14" spans="1:7" ht="45.75" thickBot="1" x14ac:dyDescent="0.3">
      <c r="A14" s="8" t="s">
        <v>534</v>
      </c>
      <c r="B14" s="23" t="s">
        <v>535</v>
      </c>
      <c r="C14" s="23" t="s">
        <v>536</v>
      </c>
      <c r="D14" s="23" t="s">
        <v>492</v>
      </c>
      <c r="E14" s="23" t="s">
        <v>537</v>
      </c>
      <c r="F14" s="23" t="s">
        <v>538</v>
      </c>
      <c r="G14" s="23" t="s">
        <v>495</v>
      </c>
    </row>
    <row r="15" spans="1:7" ht="45.75" thickBot="1" x14ac:dyDescent="0.3">
      <c r="A15" s="8" t="s">
        <v>539</v>
      </c>
      <c r="B15" s="23" t="s">
        <v>540</v>
      </c>
      <c r="C15" s="23" t="s">
        <v>541</v>
      </c>
      <c r="D15" s="23" t="s">
        <v>542</v>
      </c>
      <c r="E15" s="23" t="s">
        <v>543</v>
      </c>
      <c r="F15" s="23" t="s">
        <v>544</v>
      </c>
      <c r="G15" s="23" t="s">
        <v>545</v>
      </c>
    </row>
    <row r="16" spans="1:7" ht="60.75" thickBot="1" x14ac:dyDescent="0.3">
      <c r="A16" s="8" t="s">
        <v>546</v>
      </c>
      <c r="B16" s="23" t="s">
        <v>536</v>
      </c>
      <c r="C16" s="23" t="s">
        <v>547</v>
      </c>
      <c r="D16" s="23" t="s">
        <v>548</v>
      </c>
      <c r="E16" s="23" t="s">
        <v>549</v>
      </c>
      <c r="F16" s="23" t="s">
        <v>520</v>
      </c>
      <c r="G16" s="23" t="s">
        <v>495</v>
      </c>
    </row>
    <row r="17" spans="1:7" ht="30.75" thickBot="1" x14ac:dyDescent="0.3">
      <c r="A17" s="8" t="s">
        <v>550</v>
      </c>
      <c r="B17" s="23" t="s">
        <v>551</v>
      </c>
      <c r="C17" s="23" t="s">
        <v>552</v>
      </c>
      <c r="D17" s="23" t="s">
        <v>499</v>
      </c>
      <c r="E17" s="23" t="s">
        <v>515</v>
      </c>
      <c r="F17" s="23" t="s">
        <v>553</v>
      </c>
      <c r="G17" s="23" t="s">
        <v>554</v>
      </c>
    </row>
    <row r="18" spans="1:7" ht="45.75" thickBot="1" x14ac:dyDescent="0.3">
      <c r="A18" s="8" t="s">
        <v>555</v>
      </c>
      <c r="B18" s="23" t="s">
        <v>556</v>
      </c>
      <c r="C18" s="23" t="s">
        <v>557</v>
      </c>
      <c r="D18" s="23" t="s">
        <v>558</v>
      </c>
      <c r="E18" s="23"/>
      <c r="F18" s="23" t="s">
        <v>506</v>
      </c>
      <c r="G18" s="23" t="s">
        <v>495</v>
      </c>
    </row>
    <row r="19" spans="1:7" ht="30.75" thickBot="1" x14ac:dyDescent="0.3">
      <c r="A19" s="8" t="s">
        <v>559</v>
      </c>
      <c r="B19" s="23" t="s">
        <v>536</v>
      </c>
      <c r="C19" s="23" t="s">
        <v>547</v>
      </c>
      <c r="D19" s="23" t="s">
        <v>548</v>
      </c>
      <c r="E19" s="23" t="s">
        <v>560</v>
      </c>
      <c r="F19" s="23" t="s">
        <v>561</v>
      </c>
      <c r="G19" s="23" t="s">
        <v>495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56F06-2702-437B-9758-89F867D0F65E}">
  <dimension ref="A1:L23"/>
  <sheetViews>
    <sheetView zoomScale="90" zoomScaleNormal="90" workbookViewId="0">
      <selection activeCell="F1" sqref="F1"/>
    </sheetView>
  </sheetViews>
  <sheetFormatPr defaultRowHeight="15" x14ac:dyDescent="0.25"/>
  <cols>
    <col min="1" max="12" width="20.42578125" customWidth="1"/>
  </cols>
  <sheetData>
    <row r="1" spans="1:12" ht="16.5" thickBot="1" x14ac:dyDescent="0.3">
      <c r="F1" s="84" t="s">
        <v>1772</v>
      </c>
    </row>
    <row r="2" spans="1:12" x14ac:dyDescent="0.25">
      <c r="A2" s="143" t="s">
        <v>467</v>
      </c>
      <c r="B2" s="143" t="s">
        <v>1676</v>
      </c>
      <c r="C2" s="143" t="s">
        <v>562</v>
      </c>
      <c r="D2" s="143" t="s">
        <v>563</v>
      </c>
      <c r="E2" s="143" t="s">
        <v>564</v>
      </c>
      <c r="F2" s="143" t="s">
        <v>1677</v>
      </c>
      <c r="G2" s="143" t="s">
        <v>1678</v>
      </c>
      <c r="H2" s="143" t="s">
        <v>1679</v>
      </c>
      <c r="I2" s="143" t="s">
        <v>565</v>
      </c>
      <c r="J2" s="143" t="s">
        <v>566</v>
      </c>
      <c r="K2" s="143" t="s">
        <v>567</v>
      </c>
      <c r="L2" s="143" t="s">
        <v>568</v>
      </c>
    </row>
    <row r="3" spans="1:12" ht="15.75" thickBot="1" x14ac:dyDescent="0.3">
      <c r="A3" s="144"/>
      <c r="B3" s="144"/>
      <c r="C3" s="144"/>
      <c r="D3" s="144"/>
      <c r="E3" s="144"/>
      <c r="F3" s="144"/>
      <c r="G3" s="144"/>
      <c r="H3" s="144"/>
      <c r="I3" s="144"/>
      <c r="J3" s="144"/>
      <c r="K3" s="144"/>
      <c r="L3" s="144"/>
    </row>
    <row r="4" spans="1:12" ht="30.75" thickBot="1" x14ac:dyDescent="0.3">
      <c r="A4" s="8" t="s">
        <v>91</v>
      </c>
      <c r="B4" s="23" t="s">
        <v>92</v>
      </c>
      <c r="C4" s="118" t="s">
        <v>1703</v>
      </c>
      <c r="D4" s="118" t="s">
        <v>1703</v>
      </c>
      <c r="E4" s="118" t="s">
        <v>1703</v>
      </c>
      <c r="F4" s="118" t="s">
        <v>1703</v>
      </c>
      <c r="G4" s="118" t="s">
        <v>1703</v>
      </c>
      <c r="H4" s="118" t="s">
        <v>1703</v>
      </c>
      <c r="I4" s="122">
        <v>1</v>
      </c>
      <c r="J4" s="122">
        <v>1</v>
      </c>
      <c r="K4" s="119" t="s">
        <v>1703</v>
      </c>
      <c r="L4" s="117" t="s">
        <v>1680</v>
      </c>
    </row>
    <row r="5" spans="1:12" ht="45.75" thickBot="1" x14ac:dyDescent="0.3">
      <c r="A5" s="8" t="s">
        <v>51</v>
      </c>
      <c r="B5" s="23" t="s">
        <v>52</v>
      </c>
      <c r="C5" s="118" t="s">
        <v>1703</v>
      </c>
      <c r="D5" s="119">
        <v>0.5</v>
      </c>
      <c r="E5" s="118" t="s">
        <v>1703</v>
      </c>
      <c r="F5" s="118" t="s">
        <v>1703</v>
      </c>
      <c r="G5" s="121">
        <v>125000</v>
      </c>
      <c r="H5" s="118" t="s">
        <v>1703</v>
      </c>
      <c r="I5" s="122">
        <v>1</v>
      </c>
      <c r="J5" s="122">
        <v>1</v>
      </c>
      <c r="K5" s="119">
        <v>4.6707369724413424E-2</v>
      </c>
      <c r="L5" s="117" t="s">
        <v>1680</v>
      </c>
    </row>
    <row r="6" spans="1:12" ht="30.75" thickBot="1" x14ac:dyDescent="0.3">
      <c r="A6" s="8" t="s">
        <v>30</v>
      </c>
      <c r="B6" s="23" t="s">
        <v>31</v>
      </c>
      <c r="C6" s="118" t="s">
        <v>1703</v>
      </c>
      <c r="D6" s="119">
        <v>0.3967</v>
      </c>
      <c r="E6" s="118" t="s">
        <v>1703</v>
      </c>
      <c r="F6" s="118" t="s">
        <v>1703</v>
      </c>
      <c r="G6" s="121">
        <v>10083.591669977004</v>
      </c>
      <c r="H6" s="118" t="s">
        <v>1703</v>
      </c>
      <c r="I6" s="122">
        <f>(500*3)/3150</f>
        <v>0.47619047619047616</v>
      </c>
      <c r="J6" s="122">
        <f>(500*3)/3382</f>
        <v>0.44352454169130689</v>
      </c>
      <c r="K6" s="119">
        <v>8.1105369890405149E-2</v>
      </c>
      <c r="L6" s="117" t="s">
        <v>1680</v>
      </c>
    </row>
    <row r="7" spans="1:12" ht="45.75" thickBot="1" x14ac:dyDescent="0.3">
      <c r="A7" s="8" t="s">
        <v>8</v>
      </c>
      <c r="B7" s="23" t="s">
        <v>9</v>
      </c>
      <c r="C7" s="118" t="s">
        <v>1703</v>
      </c>
      <c r="D7" s="119">
        <v>0.95</v>
      </c>
      <c r="E7" s="118" t="s">
        <v>1703</v>
      </c>
      <c r="F7" s="118" t="s">
        <v>1703</v>
      </c>
      <c r="G7" s="123">
        <v>13157.894736842105</v>
      </c>
      <c r="H7" s="118" t="s">
        <v>1703</v>
      </c>
      <c r="I7" s="122">
        <f>(400*3)/18784</f>
        <v>6.388415672913117E-2</v>
      </c>
      <c r="J7" s="122">
        <f>(400*3)/20146</f>
        <v>5.9565174228134614E-2</v>
      </c>
      <c r="K7" s="119">
        <v>0.14105964416566988</v>
      </c>
      <c r="L7" s="117" t="s">
        <v>1680</v>
      </c>
    </row>
    <row r="8" spans="1:12" ht="15.75" thickBot="1" x14ac:dyDescent="0.3">
      <c r="A8" s="8" t="s">
        <v>36</v>
      </c>
      <c r="B8" s="23" t="s">
        <v>37</v>
      </c>
      <c r="C8" s="118" t="s">
        <v>1703</v>
      </c>
      <c r="D8" s="119">
        <v>0.78720000000000001</v>
      </c>
      <c r="E8" s="118" t="s">
        <v>1703</v>
      </c>
      <c r="F8" s="118" t="s">
        <v>1703</v>
      </c>
      <c r="G8" s="121">
        <v>732879.92495309561</v>
      </c>
      <c r="H8" s="118" t="s">
        <v>1703</v>
      </c>
      <c r="I8" s="122">
        <v>1</v>
      </c>
      <c r="J8" s="122">
        <v>1</v>
      </c>
      <c r="K8" s="119">
        <v>8.8817246676999046E-3</v>
      </c>
      <c r="L8" s="117" t="s">
        <v>1680</v>
      </c>
    </row>
    <row r="9" spans="1:12" ht="60.75" thickBot="1" x14ac:dyDescent="0.3">
      <c r="A9" s="8" t="s">
        <v>62</v>
      </c>
      <c r="B9" s="23" t="s">
        <v>63</v>
      </c>
      <c r="C9" s="118">
        <v>0</v>
      </c>
      <c r="D9" s="118">
        <v>0</v>
      </c>
      <c r="E9" s="118">
        <v>0</v>
      </c>
      <c r="F9" s="126">
        <v>0</v>
      </c>
      <c r="G9" s="126">
        <v>0</v>
      </c>
      <c r="H9" s="126">
        <v>0</v>
      </c>
      <c r="I9" s="122">
        <v>1</v>
      </c>
      <c r="J9" s="122">
        <v>1</v>
      </c>
      <c r="K9" s="118">
        <v>0</v>
      </c>
      <c r="L9" s="117" t="s">
        <v>1680</v>
      </c>
    </row>
    <row r="10" spans="1:12" ht="45.75" thickBot="1" x14ac:dyDescent="0.3">
      <c r="A10" s="8" t="s">
        <v>6</v>
      </c>
      <c r="B10" s="23" t="s">
        <v>7</v>
      </c>
      <c r="C10" s="118" t="s">
        <v>1703</v>
      </c>
      <c r="D10" s="119">
        <v>0.99</v>
      </c>
      <c r="E10" s="118" t="s">
        <v>1703</v>
      </c>
      <c r="F10" s="120" t="s">
        <v>1703</v>
      </c>
      <c r="G10" s="121" t="s">
        <v>1703</v>
      </c>
      <c r="H10" s="120" t="s">
        <v>1703</v>
      </c>
      <c r="I10" s="122">
        <v>0</v>
      </c>
      <c r="J10" s="122">
        <v>0</v>
      </c>
      <c r="K10" s="118">
        <v>0</v>
      </c>
      <c r="L10" s="117" t="s">
        <v>1680</v>
      </c>
    </row>
    <row r="11" spans="1:12" ht="30.75" thickBot="1" x14ac:dyDescent="0.3">
      <c r="A11" s="8" t="s">
        <v>70</v>
      </c>
      <c r="B11" s="23" t="s">
        <v>71</v>
      </c>
      <c r="C11" s="118" t="s">
        <v>1703</v>
      </c>
      <c r="D11" s="119">
        <v>0.5</v>
      </c>
      <c r="E11" s="118" t="s">
        <v>1703</v>
      </c>
      <c r="F11" s="121">
        <v>48607.643181818181</v>
      </c>
      <c r="G11" s="121">
        <v>48607.643181818181</v>
      </c>
      <c r="H11" s="118" t="s">
        <v>1703</v>
      </c>
      <c r="I11" s="122">
        <f>840/2374</f>
        <v>0.35383319292333615</v>
      </c>
      <c r="J11" s="122">
        <f>840/2550</f>
        <v>0.32941176470588235</v>
      </c>
      <c r="K11" s="119">
        <v>2.8202986009780977E-2</v>
      </c>
      <c r="L11" s="117" t="s">
        <v>1680</v>
      </c>
    </row>
    <row r="12" spans="1:12" ht="30.75" thickBot="1" x14ac:dyDescent="0.3">
      <c r="A12" s="8" t="s">
        <v>86</v>
      </c>
      <c r="B12" s="23" t="s">
        <v>87</v>
      </c>
      <c r="C12" s="118" t="s">
        <v>1703</v>
      </c>
      <c r="D12" s="119">
        <v>0.30590000000000001</v>
      </c>
      <c r="E12" s="118" t="s">
        <v>1703</v>
      </c>
      <c r="F12" s="118" t="s">
        <v>1703</v>
      </c>
      <c r="G12" s="121">
        <v>6902.6164784419152</v>
      </c>
      <c r="H12" s="118" t="s">
        <v>1703</v>
      </c>
      <c r="I12" s="122">
        <v>0.36</v>
      </c>
      <c r="J12" s="122">
        <v>0.36</v>
      </c>
      <c r="K12" s="119" t="s">
        <v>1681</v>
      </c>
      <c r="L12" s="117" t="s">
        <v>1680</v>
      </c>
    </row>
    <row r="13" spans="1:12" ht="30.75" thickBot="1" x14ac:dyDescent="0.3">
      <c r="A13" s="8" t="s">
        <v>4</v>
      </c>
      <c r="B13" s="23" t="s">
        <v>5</v>
      </c>
      <c r="C13" s="118" t="s">
        <v>1703</v>
      </c>
      <c r="D13" s="119">
        <v>0.5</v>
      </c>
      <c r="E13" s="118" t="s">
        <v>1703</v>
      </c>
      <c r="F13" s="118" t="s">
        <v>1703</v>
      </c>
      <c r="G13" s="121">
        <v>4139456.8293075757</v>
      </c>
      <c r="H13" s="118" t="s">
        <v>1703</v>
      </c>
      <c r="I13" s="122">
        <f>11.1/652.8</f>
        <v>1.7003676470588237E-2</v>
      </c>
      <c r="J13" s="122">
        <f>11.1/701.3</f>
        <v>1.5827748467132467E-2</v>
      </c>
      <c r="K13" s="119">
        <v>1.9975413790675082E-2</v>
      </c>
      <c r="L13" s="117" t="s">
        <v>1680</v>
      </c>
    </row>
    <row r="14" spans="1:12" ht="15.75" thickBot="1" x14ac:dyDescent="0.3">
      <c r="A14" s="8" t="s">
        <v>76</v>
      </c>
      <c r="B14" s="23" t="s">
        <v>77</v>
      </c>
      <c r="C14" s="118" t="s">
        <v>1703</v>
      </c>
      <c r="D14" s="119">
        <v>0.5</v>
      </c>
      <c r="E14" s="118" t="s">
        <v>1703</v>
      </c>
      <c r="F14" s="118" t="s">
        <v>1703</v>
      </c>
      <c r="G14" s="121">
        <v>14.91779642857143</v>
      </c>
      <c r="H14" s="118" t="s">
        <v>1703</v>
      </c>
      <c r="I14" s="122">
        <v>1</v>
      </c>
      <c r="J14" s="122">
        <v>1</v>
      </c>
      <c r="K14" s="119">
        <v>1.9129941580482868E-2</v>
      </c>
      <c r="L14" s="117" t="s">
        <v>1680</v>
      </c>
    </row>
    <row r="15" spans="1:12" ht="15.75" thickBot="1" x14ac:dyDescent="0.3">
      <c r="A15" s="8" t="s">
        <v>78</v>
      </c>
      <c r="B15" s="23" t="s">
        <v>79</v>
      </c>
      <c r="C15" s="118" t="s">
        <v>1703</v>
      </c>
      <c r="D15" s="119">
        <v>0.5</v>
      </c>
      <c r="E15" s="118" t="s">
        <v>1703</v>
      </c>
      <c r="F15" s="118" t="s">
        <v>1703</v>
      </c>
      <c r="G15" s="124">
        <v>3505.3514285714282</v>
      </c>
      <c r="H15" s="118" t="s">
        <v>1703</v>
      </c>
      <c r="I15" s="122">
        <v>1</v>
      </c>
      <c r="J15" s="122">
        <v>1</v>
      </c>
      <c r="K15" s="119">
        <v>2.6255512293488339E-2</v>
      </c>
      <c r="L15" s="117" t="s">
        <v>1680</v>
      </c>
    </row>
    <row r="16" spans="1:12" ht="60.75" thickBot="1" x14ac:dyDescent="0.3">
      <c r="A16" s="8" t="s">
        <v>38</v>
      </c>
      <c r="B16" s="23" t="s">
        <v>39</v>
      </c>
      <c r="C16" s="118">
        <v>0</v>
      </c>
      <c r="D16" s="118">
        <v>0</v>
      </c>
      <c r="E16" s="118">
        <v>0</v>
      </c>
      <c r="F16" s="118">
        <v>0</v>
      </c>
      <c r="G16" s="118">
        <v>0</v>
      </c>
      <c r="H16" s="118">
        <v>0</v>
      </c>
      <c r="I16" s="122">
        <f>(171.1+424.4)/(652.8+282.4)</f>
        <v>0.6367621899059025</v>
      </c>
      <c r="J16" s="122">
        <f>(171.1+424.4)/(701.3+282.4)</f>
        <v>0.6053674900884416</v>
      </c>
      <c r="K16" s="118">
        <v>0</v>
      </c>
      <c r="L16" s="117" t="s">
        <v>1680</v>
      </c>
    </row>
    <row r="17" spans="1:12" ht="30.75" thickBot="1" x14ac:dyDescent="0.3">
      <c r="A17" s="8" t="s">
        <v>28</v>
      </c>
      <c r="B17" s="23" t="s">
        <v>29</v>
      </c>
      <c r="C17" s="118" t="s">
        <v>1703</v>
      </c>
      <c r="D17" s="119">
        <v>0.78720000000000001</v>
      </c>
      <c r="E17" s="118" t="s">
        <v>1703</v>
      </c>
      <c r="F17" s="118" t="s">
        <v>1703</v>
      </c>
      <c r="G17" s="121">
        <v>24303.824737466122</v>
      </c>
      <c r="H17" s="118" t="s">
        <v>1703</v>
      </c>
      <c r="I17" s="122">
        <f>180/(1813+72-73)</f>
        <v>9.9337748344370855E-2</v>
      </c>
      <c r="J17" s="122">
        <f>180/(1813+72+94-73)</f>
        <v>9.4438614900314799E-2</v>
      </c>
      <c r="K17" s="119">
        <v>1.9956504786099633E-2</v>
      </c>
      <c r="L17" s="117" t="s">
        <v>1680</v>
      </c>
    </row>
    <row r="18" spans="1:12" ht="45.75" thickBot="1" x14ac:dyDescent="0.3">
      <c r="A18" s="8" t="s">
        <v>569</v>
      </c>
      <c r="B18" s="23"/>
      <c r="C18" s="118">
        <v>0</v>
      </c>
      <c r="D18" s="118">
        <v>0</v>
      </c>
      <c r="E18" s="118">
        <v>0</v>
      </c>
      <c r="F18" s="118">
        <v>0</v>
      </c>
      <c r="G18" s="118">
        <v>0</v>
      </c>
      <c r="H18" s="118">
        <v>0</v>
      </c>
      <c r="I18" s="122">
        <v>1</v>
      </c>
      <c r="J18" s="122">
        <v>1</v>
      </c>
      <c r="K18" s="118">
        <v>0</v>
      </c>
      <c r="L18" s="117" t="s">
        <v>1680</v>
      </c>
    </row>
    <row r="19" spans="1:12" ht="15.75" thickBot="1" x14ac:dyDescent="0.3">
      <c r="A19" s="8" t="s">
        <v>68</v>
      </c>
      <c r="B19" s="23" t="s">
        <v>69</v>
      </c>
      <c r="C19" s="118">
        <v>0</v>
      </c>
      <c r="D19" s="118">
        <v>0</v>
      </c>
      <c r="E19" s="118">
        <v>0</v>
      </c>
      <c r="F19" s="118">
        <v>0</v>
      </c>
      <c r="G19" s="118">
        <v>0</v>
      </c>
      <c r="H19" s="118">
        <v>0</v>
      </c>
      <c r="I19" s="122">
        <v>1</v>
      </c>
      <c r="J19" s="122">
        <v>1</v>
      </c>
      <c r="K19" s="118">
        <v>0</v>
      </c>
      <c r="L19" s="117" t="s">
        <v>1680</v>
      </c>
    </row>
    <row r="20" spans="1:12" ht="45.75" thickBot="1" x14ac:dyDescent="0.3">
      <c r="A20" s="8" t="s">
        <v>42</v>
      </c>
      <c r="B20" s="23" t="s">
        <v>43</v>
      </c>
      <c r="C20" s="118" t="s">
        <v>1703</v>
      </c>
      <c r="D20" s="119">
        <v>0.40500000000000003</v>
      </c>
      <c r="E20" s="118" t="s">
        <v>1703</v>
      </c>
      <c r="F20" s="118" t="s">
        <v>1703</v>
      </c>
      <c r="G20" s="121">
        <v>239.23217435122197</v>
      </c>
      <c r="H20" s="118" t="s">
        <v>1703</v>
      </c>
      <c r="I20" s="122">
        <v>1</v>
      </c>
      <c r="J20" s="122">
        <v>1</v>
      </c>
      <c r="K20" s="119" t="s">
        <v>1681</v>
      </c>
      <c r="L20" s="117" t="s">
        <v>1680</v>
      </c>
    </row>
    <row r="21" spans="1:12" ht="30.75" thickBot="1" x14ac:dyDescent="0.3">
      <c r="A21" s="8" t="s">
        <v>74</v>
      </c>
      <c r="B21" s="23" t="s">
        <v>75</v>
      </c>
      <c r="C21" s="118">
        <v>0</v>
      </c>
      <c r="D21" s="118">
        <v>0</v>
      </c>
      <c r="E21" s="118">
        <v>0</v>
      </c>
      <c r="F21" s="118">
        <v>0</v>
      </c>
      <c r="G21" s="118">
        <v>0</v>
      </c>
      <c r="H21" s="118">
        <v>0</v>
      </c>
      <c r="I21" s="122">
        <v>1</v>
      </c>
      <c r="J21" s="122">
        <v>1</v>
      </c>
      <c r="K21" s="118">
        <v>0</v>
      </c>
      <c r="L21" s="117" t="s">
        <v>1680</v>
      </c>
    </row>
    <row r="22" spans="1:12" ht="30.75" thickBot="1" x14ac:dyDescent="0.3">
      <c r="A22" s="8" t="s">
        <v>40</v>
      </c>
      <c r="B22" s="23" t="s">
        <v>41</v>
      </c>
      <c r="C22" s="118">
        <v>0</v>
      </c>
      <c r="D22" s="118">
        <v>0</v>
      </c>
      <c r="E22" s="118">
        <v>0</v>
      </c>
      <c r="F22" s="118">
        <v>0</v>
      </c>
      <c r="G22" s="118">
        <v>0</v>
      </c>
      <c r="H22" s="118">
        <v>0</v>
      </c>
      <c r="I22" s="122">
        <f>(1565+6842)/(3625+18784)</f>
        <v>0.37516176536213131</v>
      </c>
      <c r="J22" s="122">
        <f>(1717+7280)/(4077+20146)</f>
        <v>0.37142385336250672</v>
      </c>
      <c r="K22" s="118">
        <v>0</v>
      </c>
      <c r="L22" s="117" t="s">
        <v>1680</v>
      </c>
    </row>
    <row r="23" spans="1:12" ht="75.75" thickBot="1" x14ac:dyDescent="0.3">
      <c r="A23" s="8" t="s">
        <v>1699</v>
      </c>
      <c r="B23" s="82" t="s">
        <v>44</v>
      </c>
      <c r="C23" s="127">
        <v>0</v>
      </c>
      <c r="D23" s="127">
        <v>0</v>
      </c>
      <c r="E23" s="127">
        <v>0</v>
      </c>
      <c r="F23" s="127">
        <v>0</v>
      </c>
      <c r="G23" s="127">
        <v>0</v>
      </c>
      <c r="H23" s="127">
        <v>0</v>
      </c>
      <c r="I23" s="128">
        <f>48.56/659</f>
        <v>7.3687405159332323E-2</v>
      </c>
      <c r="J23" s="128">
        <f>48.56/701.3</f>
        <v>6.924283473549124E-2</v>
      </c>
      <c r="K23" s="118">
        <v>0</v>
      </c>
      <c r="L23" s="117" t="s">
        <v>1680</v>
      </c>
    </row>
  </sheetData>
  <mergeCells count="12">
    <mergeCell ref="L2:L3"/>
    <mergeCell ref="A2:A3"/>
    <mergeCell ref="B2:B3"/>
    <mergeCell ref="C2:C3"/>
    <mergeCell ref="D2:D3"/>
    <mergeCell ref="E2:E3"/>
    <mergeCell ref="F2:F3"/>
    <mergeCell ref="G2:G3"/>
    <mergeCell ref="H2:H3"/>
    <mergeCell ref="I2:I3"/>
    <mergeCell ref="J2:J3"/>
    <mergeCell ref="K2:K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DDADD-6082-46E4-836C-0FEA2D8EACE1}">
  <dimension ref="A1:H21"/>
  <sheetViews>
    <sheetView zoomScale="90" zoomScaleNormal="90" workbookViewId="0">
      <selection activeCell="D1" sqref="D1"/>
    </sheetView>
  </sheetViews>
  <sheetFormatPr defaultRowHeight="15" x14ac:dyDescent="0.25"/>
  <cols>
    <col min="1" max="8" width="30" customWidth="1"/>
  </cols>
  <sheetData>
    <row r="1" spans="1:8" ht="16.5" thickBot="1" x14ac:dyDescent="0.3">
      <c r="D1" s="84" t="s">
        <v>1773</v>
      </c>
    </row>
    <row r="2" spans="1:8" ht="15.75" thickBot="1" x14ac:dyDescent="0.3">
      <c r="A2" s="5" t="s">
        <v>452</v>
      </c>
      <c r="B2" s="6" t="s">
        <v>1682</v>
      </c>
      <c r="C2" s="6" t="s">
        <v>570</v>
      </c>
      <c r="D2" s="6" t="s">
        <v>1683</v>
      </c>
      <c r="E2" s="6" t="s">
        <v>571</v>
      </c>
      <c r="F2" s="6" t="s">
        <v>1684</v>
      </c>
      <c r="G2" s="6" t="s">
        <v>572</v>
      </c>
      <c r="H2" s="6" t="s">
        <v>1685</v>
      </c>
    </row>
    <row r="3" spans="1:8" ht="48.6" customHeight="1" thickBot="1" x14ac:dyDescent="0.3">
      <c r="A3" s="110" t="s">
        <v>464</v>
      </c>
      <c r="B3" s="112">
        <v>0.4163380632</v>
      </c>
      <c r="C3" s="117" t="s">
        <v>1686</v>
      </c>
      <c r="D3" s="71">
        <v>0.27642282665680101</v>
      </c>
      <c r="E3" s="117" t="s">
        <v>1687</v>
      </c>
      <c r="F3" s="71">
        <v>0.242141255129038</v>
      </c>
      <c r="G3" s="117" t="s">
        <v>1688</v>
      </c>
      <c r="H3" s="71">
        <v>0.26426179234786901</v>
      </c>
    </row>
    <row r="4" spans="1:8" ht="30.75" thickBot="1" x14ac:dyDescent="0.3">
      <c r="A4" s="110" t="s">
        <v>803</v>
      </c>
      <c r="B4" s="112">
        <v>0.22673883620000002</v>
      </c>
      <c r="C4" s="117" t="s">
        <v>1689</v>
      </c>
      <c r="D4" s="71">
        <v>0.221608969690298</v>
      </c>
      <c r="E4" s="117" t="s">
        <v>1688</v>
      </c>
      <c r="F4" s="71">
        <v>0.22855369878032</v>
      </c>
      <c r="G4" s="117" t="s">
        <v>1688</v>
      </c>
      <c r="H4" s="71">
        <v>0.226864836500732</v>
      </c>
    </row>
    <row r="5" spans="1:8" ht="30.75" thickBot="1" x14ac:dyDescent="0.3">
      <c r="A5" s="110" t="s">
        <v>1650</v>
      </c>
      <c r="B5" s="112">
        <v>0.1149695442</v>
      </c>
      <c r="C5" s="117" t="s">
        <v>1688</v>
      </c>
      <c r="D5" s="71">
        <v>0.107040510790475</v>
      </c>
      <c r="E5" s="117" t="s">
        <v>1689</v>
      </c>
      <c r="F5" s="71">
        <v>9.3108000500049998E-2</v>
      </c>
      <c r="G5" s="117" t="s">
        <v>1688</v>
      </c>
      <c r="H5" s="71">
        <v>9.9084864599380595E-2</v>
      </c>
    </row>
    <row r="6" spans="1:8" ht="30.75" thickBot="1" x14ac:dyDescent="0.3">
      <c r="A6" s="110" t="s">
        <v>1651</v>
      </c>
      <c r="B6" s="112">
        <v>9.9029622449999993E-2</v>
      </c>
      <c r="C6" s="117" t="s">
        <v>574</v>
      </c>
      <c r="D6" s="71">
        <v>6.3062266028154706E-2</v>
      </c>
      <c r="E6" s="117" t="s">
        <v>575</v>
      </c>
      <c r="F6" s="71">
        <v>6.8990901500248197E-2</v>
      </c>
      <c r="G6" s="117" t="s">
        <v>574</v>
      </c>
      <c r="H6" s="71">
        <v>5.1644738167212101E-2</v>
      </c>
    </row>
    <row r="7" spans="1:8" ht="30.75" thickBot="1" x14ac:dyDescent="0.3">
      <c r="A7" s="110" t="s">
        <v>1652</v>
      </c>
      <c r="B7" s="112">
        <v>9.1790866990000011E-2</v>
      </c>
      <c r="C7" s="117" t="s">
        <v>574</v>
      </c>
      <c r="D7" s="71">
        <v>8.5974940589169893E-2</v>
      </c>
      <c r="E7" s="117" t="s">
        <v>574</v>
      </c>
      <c r="F7" s="71">
        <v>9.2069884090464196E-2</v>
      </c>
      <c r="G7" s="117" t="s">
        <v>575</v>
      </c>
      <c r="H7" s="71">
        <v>0.102498008891547</v>
      </c>
    </row>
    <row r="8" spans="1:8" ht="30.75" thickBot="1" x14ac:dyDescent="0.3">
      <c r="A8" s="110" t="s">
        <v>1653</v>
      </c>
      <c r="B8" s="112">
        <v>8.5681817620000003E-2</v>
      </c>
      <c r="C8" s="117" t="s">
        <v>574</v>
      </c>
      <c r="D8" s="71">
        <v>5.8914070617349601E-2</v>
      </c>
      <c r="E8" s="117" t="s">
        <v>574</v>
      </c>
      <c r="F8" s="71">
        <v>6.0096347362687298E-2</v>
      </c>
      <c r="G8" s="117" t="s">
        <v>574</v>
      </c>
      <c r="H8" s="71">
        <v>6.3754830052643E-2</v>
      </c>
    </row>
    <row r="9" spans="1:8" ht="30.75" thickBot="1" x14ac:dyDescent="0.3">
      <c r="A9" s="110" t="s">
        <v>1654</v>
      </c>
      <c r="B9" s="112">
        <v>8.3782433699999992E-2</v>
      </c>
      <c r="C9" s="117" t="s">
        <v>574</v>
      </c>
      <c r="D9" s="71">
        <v>6.7612892754345996E-2</v>
      </c>
      <c r="E9" s="117" t="s">
        <v>574</v>
      </c>
      <c r="F9" s="71">
        <v>5.9358650239462997E-2</v>
      </c>
      <c r="G9" s="117" t="s">
        <v>574</v>
      </c>
      <c r="H9" s="71">
        <v>6.4144812910478202E-2</v>
      </c>
    </row>
    <row r="10" spans="1:8" ht="30.75" thickBot="1" x14ac:dyDescent="0.3">
      <c r="A10" s="110" t="s">
        <v>1655</v>
      </c>
      <c r="B10" s="112">
        <v>7.3794465980000001E-2</v>
      </c>
      <c r="C10" s="117" t="s">
        <v>574</v>
      </c>
      <c r="D10" s="71">
        <v>9.2946244511207296E-2</v>
      </c>
      <c r="E10" s="117" t="s">
        <v>574</v>
      </c>
      <c r="F10" s="71">
        <v>9.6819662290463696E-2</v>
      </c>
      <c r="G10" s="117" t="s">
        <v>575</v>
      </c>
      <c r="H10" s="71">
        <v>8.8051573159336996E-2</v>
      </c>
    </row>
    <row r="11" spans="1:8" ht="30.75" thickBot="1" x14ac:dyDescent="0.3">
      <c r="A11" s="110" t="s">
        <v>465</v>
      </c>
      <c r="B11" s="112">
        <v>7.07001877E-2</v>
      </c>
      <c r="C11" s="117" t="s">
        <v>1690</v>
      </c>
      <c r="D11" s="71">
        <v>8.0044281355399996E-2</v>
      </c>
      <c r="E11" s="117" t="s">
        <v>574</v>
      </c>
      <c r="F11" s="71">
        <v>6.0782535733267397E-2</v>
      </c>
      <c r="G11" s="117" t="s">
        <v>574</v>
      </c>
      <c r="H11" s="71">
        <v>6.3262071064358494E-2</v>
      </c>
    </row>
    <row r="12" spans="1:8" ht="30.75" thickBot="1" x14ac:dyDescent="0.3">
      <c r="A12" s="110" t="s">
        <v>1656</v>
      </c>
      <c r="B12" s="112">
        <v>6.778449260000001E-2</v>
      </c>
      <c r="C12" s="117" t="s">
        <v>1688</v>
      </c>
      <c r="D12" s="71">
        <v>4.50466214206681E-2</v>
      </c>
      <c r="E12" s="117" t="s">
        <v>1688</v>
      </c>
      <c r="F12" s="71">
        <v>6.3872601307017704E-2</v>
      </c>
      <c r="G12" s="117" t="s">
        <v>1688</v>
      </c>
      <c r="H12" s="71">
        <v>6.4989066559964503E-2</v>
      </c>
    </row>
    <row r="13" spans="1:8" ht="30.75" thickBot="1" x14ac:dyDescent="0.3">
      <c r="A13" s="110" t="s">
        <v>1657</v>
      </c>
      <c r="B13" s="112">
        <v>4.9425103989999997E-2</v>
      </c>
      <c r="C13" s="117" t="s">
        <v>574</v>
      </c>
      <c r="D13" s="71">
        <v>4.67843022028561E-2</v>
      </c>
      <c r="E13" s="117" t="s">
        <v>575</v>
      </c>
      <c r="F13" s="71">
        <v>4.2189225704789897E-2</v>
      </c>
      <c r="G13" s="117" t="s">
        <v>574</v>
      </c>
      <c r="H13" s="71">
        <v>4.7203324146470202E-2</v>
      </c>
    </row>
    <row r="14" spans="1:8" ht="30.75" thickBot="1" x14ac:dyDescent="0.3">
      <c r="A14" s="110" t="s">
        <v>1658</v>
      </c>
      <c r="B14" s="112">
        <v>4.1789172350000001E-2</v>
      </c>
      <c r="C14" s="117" t="s">
        <v>574</v>
      </c>
      <c r="D14" s="71">
        <v>2.4843762140026999E-2</v>
      </c>
      <c r="E14" s="117" t="s">
        <v>574</v>
      </c>
      <c r="F14" s="71">
        <v>3.1354322736154697E-2</v>
      </c>
      <c r="G14" s="117" t="s">
        <v>575</v>
      </c>
      <c r="H14" s="71">
        <v>3.0309535342823199E-2</v>
      </c>
    </row>
    <row r="15" spans="1:8" ht="45.75" thickBot="1" x14ac:dyDescent="0.3">
      <c r="A15" s="110" t="s">
        <v>466</v>
      </c>
      <c r="B15" s="112">
        <v>3.6704857260000001E-2</v>
      </c>
      <c r="C15" s="117" t="s">
        <v>576</v>
      </c>
      <c r="D15" s="71">
        <v>2.60877196491111E-2</v>
      </c>
      <c r="E15" s="117" t="s">
        <v>573</v>
      </c>
      <c r="F15" s="71">
        <v>2.7208018485953899E-2</v>
      </c>
      <c r="G15" s="117" t="s">
        <v>573</v>
      </c>
      <c r="H15" s="71">
        <v>2.5093397597453E-2</v>
      </c>
    </row>
    <row r="16" spans="1:8" ht="30.75" thickBot="1" x14ac:dyDescent="0.3">
      <c r="A16" s="110" t="s">
        <v>1659</v>
      </c>
      <c r="B16" s="112">
        <v>2.9133904959999998E-2</v>
      </c>
      <c r="C16" s="117" t="s">
        <v>574</v>
      </c>
      <c r="D16" s="71">
        <v>2.9884326374886201E-2</v>
      </c>
      <c r="E16" s="117" t="s">
        <v>575</v>
      </c>
      <c r="F16" s="71">
        <v>3.5679244904908702E-2</v>
      </c>
      <c r="G16" s="117" t="s">
        <v>574</v>
      </c>
      <c r="H16" s="71">
        <v>2.1658580317880899E-2</v>
      </c>
    </row>
    <row r="17" spans="1:8" ht="30.75" thickBot="1" x14ac:dyDescent="0.3">
      <c r="A17" s="110" t="s">
        <v>1660</v>
      </c>
      <c r="B17" s="112">
        <v>2.824296276E-2</v>
      </c>
      <c r="C17" s="117" t="s">
        <v>574</v>
      </c>
      <c r="D17" s="71">
        <v>2.3450750479876901E-2</v>
      </c>
      <c r="E17" s="117" t="s">
        <v>574</v>
      </c>
      <c r="F17" s="71">
        <v>2.4807766613233501E-2</v>
      </c>
      <c r="G17" s="117" t="s">
        <v>575</v>
      </c>
      <c r="H17" s="71">
        <v>1.7320508012130201E-2</v>
      </c>
    </row>
    <row r="18" spans="1:8" ht="30.75" thickBot="1" x14ac:dyDescent="0.3">
      <c r="A18" s="110" t="s">
        <v>1661</v>
      </c>
      <c r="B18" s="112">
        <v>2.814883805E-2</v>
      </c>
      <c r="C18" s="117" t="s">
        <v>574</v>
      </c>
      <c r="D18" s="71">
        <v>3.0840861454574001E-2</v>
      </c>
      <c r="E18" s="117" t="s">
        <v>574</v>
      </c>
      <c r="F18" s="71">
        <v>2.5383148194606801E-2</v>
      </c>
      <c r="G18" s="117" t="s">
        <v>575</v>
      </c>
      <c r="H18" s="71">
        <v>2.0278375291909099E-2</v>
      </c>
    </row>
    <row r="19" spans="1:8" ht="30.75" thickBot="1" x14ac:dyDescent="0.3">
      <c r="A19" s="110" t="s">
        <v>1662</v>
      </c>
      <c r="B19" s="112">
        <v>2.6781411589999998E-2</v>
      </c>
      <c r="C19" s="117" t="s">
        <v>574</v>
      </c>
      <c r="D19" s="71">
        <v>3.0524744156621899E-2</v>
      </c>
      <c r="E19" s="117" t="s">
        <v>574</v>
      </c>
      <c r="F19" s="71">
        <v>2.20299421966695E-2</v>
      </c>
      <c r="G19" s="117" t="s">
        <v>575</v>
      </c>
      <c r="H19" s="71">
        <v>3.6364816113716503E-2</v>
      </c>
    </row>
    <row r="20" spans="1:8" ht="30.75" thickBot="1" x14ac:dyDescent="0.3">
      <c r="A20" s="110" t="s">
        <v>1663</v>
      </c>
      <c r="B20" s="112">
        <v>2.1718877550000001E-2</v>
      </c>
      <c r="C20" s="117" t="s">
        <v>574</v>
      </c>
      <c r="D20" s="71">
        <v>1.34960830075919E-2</v>
      </c>
      <c r="E20" s="117" t="s">
        <v>574</v>
      </c>
      <c r="F20" s="71">
        <v>1.8947844561801101E-2</v>
      </c>
      <c r="G20" s="117" t="s">
        <v>574</v>
      </c>
      <c r="H20" s="71">
        <v>1.6107156935466601E-2</v>
      </c>
    </row>
    <row r="21" spans="1:8" ht="30.75" thickBot="1" x14ac:dyDescent="0.3">
      <c r="A21" s="110" t="s">
        <v>1664</v>
      </c>
      <c r="B21" s="112">
        <v>1.7802729539999999E-2</v>
      </c>
      <c r="C21" s="117" t="s">
        <v>574</v>
      </c>
      <c r="D21" s="71">
        <v>2.0839807653395E-2</v>
      </c>
      <c r="E21" s="117" t="s">
        <v>574</v>
      </c>
      <c r="F21" s="71">
        <v>2.2669714180205101E-2</v>
      </c>
      <c r="G21" s="117" t="s">
        <v>574</v>
      </c>
      <c r="H21" s="71">
        <v>2.06978520590443E-2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5C12B-4E46-4DA2-A5F5-59E3647F5687}">
  <dimension ref="A1:E47"/>
  <sheetViews>
    <sheetView zoomScale="90" zoomScaleNormal="90" workbookViewId="0">
      <selection activeCell="C1" sqref="C1"/>
    </sheetView>
  </sheetViews>
  <sheetFormatPr defaultRowHeight="15" x14ac:dyDescent="0.25"/>
  <cols>
    <col min="1" max="1" width="7.42578125" bestFit="1" customWidth="1"/>
    <col min="2" max="2" width="31.5703125" customWidth="1"/>
    <col min="3" max="3" width="16.42578125" customWidth="1"/>
    <col min="4" max="4" width="22.5703125" customWidth="1"/>
    <col min="5" max="5" width="65" customWidth="1"/>
  </cols>
  <sheetData>
    <row r="1" spans="1:5" ht="16.5" thickBot="1" x14ac:dyDescent="0.3">
      <c r="C1" s="84" t="s">
        <v>1760</v>
      </c>
    </row>
    <row r="2" spans="1:5" ht="30.75" thickBot="1" x14ac:dyDescent="0.3">
      <c r="A2" s="5" t="s">
        <v>127</v>
      </c>
      <c r="B2" s="6" t="s">
        <v>128</v>
      </c>
      <c r="C2" s="6" t="s">
        <v>129</v>
      </c>
      <c r="D2" s="6" t="s">
        <v>130</v>
      </c>
      <c r="E2" s="6" t="s">
        <v>131</v>
      </c>
    </row>
    <row r="3" spans="1:5" ht="15.75" thickBot="1" x14ac:dyDescent="0.3">
      <c r="A3" s="68">
        <v>1</v>
      </c>
      <c r="B3" s="4" t="s">
        <v>132</v>
      </c>
      <c r="C3" s="4" t="s">
        <v>133</v>
      </c>
      <c r="D3" s="7">
        <v>0.17649999999999999</v>
      </c>
      <c r="E3" s="4" t="s">
        <v>134</v>
      </c>
    </row>
    <row r="4" spans="1:5" ht="26.25" thickBot="1" x14ac:dyDescent="0.3">
      <c r="A4" s="68">
        <v>1</v>
      </c>
      <c r="B4" s="4" t="s">
        <v>135</v>
      </c>
      <c r="C4" s="4" t="s">
        <v>136</v>
      </c>
      <c r="D4" s="7">
        <v>0.1176</v>
      </c>
      <c r="E4" s="4" t="s">
        <v>137</v>
      </c>
    </row>
    <row r="5" spans="1:5" ht="26.25" thickBot="1" x14ac:dyDescent="0.3">
      <c r="A5" s="68">
        <v>1</v>
      </c>
      <c r="B5" s="4" t="s">
        <v>135</v>
      </c>
      <c r="C5" s="4" t="s">
        <v>138</v>
      </c>
      <c r="D5" s="7">
        <v>0.1176</v>
      </c>
      <c r="E5" s="4" t="s">
        <v>137</v>
      </c>
    </row>
    <row r="6" spans="1:5" ht="15.75" thickBot="1" x14ac:dyDescent="0.3">
      <c r="A6" s="68">
        <v>1</v>
      </c>
      <c r="B6" s="4" t="s">
        <v>132</v>
      </c>
      <c r="C6" s="4" t="s">
        <v>139</v>
      </c>
      <c r="D6" s="7">
        <v>0.1176</v>
      </c>
      <c r="E6" s="4" t="s">
        <v>134</v>
      </c>
    </row>
    <row r="7" spans="1:5" ht="26.25" thickBot="1" x14ac:dyDescent="0.3">
      <c r="A7" s="68">
        <v>1</v>
      </c>
      <c r="B7" s="4" t="s">
        <v>140</v>
      </c>
      <c r="C7" s="4" t="s">
        <v>140</v>
      </c>
      <c r="D7" s="7">
        <v>5.8799999999999998E-2</v>
      </c>
      <c r="E7" s="4" t="s">
        <v>134</v>
      </c>
    </row>
    <row r="8" spans="1:5" ht="26.25" thickBot="1" x14ac:dyDescent="0.3">
      <c r="A8" s="68">
        <v>1</v>
      </c>
      <c r="B8" s="4" t="s">
        <v>135</v>
      </c>
      <c r="C8" s="4" t="s">
        <v>141</v>
      </c>
      <c r="D8" s="4">
        <v>0</v>
      </c>
      <c r="E8" s="4" t="s">
        <v>137</v>
      </c>
    </row>
    <row r="9" spans="1:5" ht="15.75" thickBot="1" x14ac:dyDescent="0.3">
      <c r="A9" s="68">
        <v>1</v>
      </c>
      <c r="B9" s="4" t="s">
        <v>135</v>
      </c>
      <c r="C9" s="4" t="s">
        <v>142</v>
      </c>
      <c r="D9" s="4">
        <v>0</v>
      </c>
      <c r="E9" s="4" t="s">
        <v>137</v>
      </c>
    </row>
    <row r="10" spans="1:5" ht="15.75" thickBot="1" x14ac:dyDescent="0.3">
      <c r="A10" s="68">
        <v>1</v>
      </c>
      <c r="B10" s="4" t="s">
        <v>135</v>
      </c>
      <c r="C10" s="4" t="s">
        <v>143</v>
      </c>
      <c r="D10" s="4">
        <v>0</v>
      </c>
      <c r="E10" s="4" t="s">
        <v>137</v>
      </c>
    </row>
    <row r="11" spans="1:5" ht="15.75" thickBot="1" x14ac:dyDescent="0.3">
      <c r="A11" s="68">
        <v>2</v>
      </c>
      <c r="B11" s="4" t="s">
        <v>144</v>
      </c>
      <c r="C11" s="4" t="s">
        <v>145</v>
      </c>
      <c r="D11" s="7">
        <v>0.1176</v>
      </c>
      <c r="E11" s="4" t="s">
        <v>146</v>
      </c>
    </row>
    <row r="12" spans="1:5" ht="15.75" thickBot="1" x14ac:dyDescent="0.3">
      <c r="A12" s="68">
        <v>2</v>
      </c>
      <c r="B12" s="4" t="s">
        <v>132</v>
      </c>
      <c r="C12" s="4" t="s">
        <v>147</v>
      </c>
      <c r="D12" s="7">
        <v>5.8799999999999998E-2</v>
      </c>
      <c r="E12" s="4" t="s">
        <v>134</v>
      </c>
    </row>
    <row r="13" spans="1:5" ht="15.75" thickBot="1" x14ac:dyDescent="0.3">
      <c r="A13" s="68">
        <v>2</v>
      </c>
      <c r="B13" s="4" t="s">
        <v>132</v>
      </c>
      <c r="C13" s="4" t="s">
        <v>148</v>
      </c>
      <c r="D13" s="4">
        <v>0</v>
      </c>
      <c r="E13" s="4" t="s">
        <v>134</v>
      </c>
    </row>
    <row r="14" spans="1:5" ht="15.75" thickBot="1" x14ac:dyDescent="0.3">
      <c r="A14" s="68">
        <v>2</v>
      </c>
      <c r="B14" s="4" t="s">
        <v>132</v>
      </c>
      <c r="C14" s="4" t="s">
        <v>149</v>
      </c>
      <c r="D14" s="4">
        <v>0</v>
      </c>
      <c r="E14" s="4" t="s">
        <v>134</v>
      </c>
    </row>
    <row r="15" spans="1:5" ht="15.75" thickBot="1" x14ac:dyDescent="0.3">
      <c r="A15" s="68">
        <v>2</v>
      </c>
      <c r="B15" s="4" t="s">
        <v>132</v>
      </c>
      <c r="C15" s="4" t="s">
        <v>150</v>
      </c>
      <c r="D15" s="4">
        <v>0</v>
      </c>
      <c r="E15" s="4" t="s">
        <v>134</v>
      </c>
    </row>
    <row r="16" spans="1:5" ht="15.75" thickBot="1" x14ac:dyDescent="0.3">
      <c r="A16" s="68">
        <v>2</v>
      </c>
      <c r="B16" s="4" t="s">
        <v>132</v>
      </c>
      <c r="C16" s="4" t="s">
        <v>151</v>
      </c>
      <c r="D16" s="4">
        <v>0</v>
      </c>
      <c r="E16" s="4" t="s">
        <v>134</v>
      </c>
    </row>
    <row r="17" spans="1:5" ht="15.75" thickBot="1" x14ac:dyDescent="0.3">
      <c r="A17" s="68">
        <v>2</v>
      </c>
      <c r="B17" s="4" t="s">
        <v>132</v>
      </c>
      <c r="C17" s="4" t="s">
        <v>152</v>
      </c>
      <c r="D17" s="4">
        <v>0</v>
      </c>
      <c r="E17" s="4" t="s">
        <v>134</v>
      </c>
    </row>
    <row r="18" spans="1:5" ht="26.25" thickBot="1" x14ac:dyDescent="0.3">
      <c r="A18" s="68">
        <v>2</v>
      </c>
      <c r="B18" s="4" t="s">
        <v>132</v>
      </c>
      <c r="C18" s="4" t="s">
        <v>153</v>
      </c>
      <c r="D18" s="4">
        <v>0</v>
      </c>
      <c r="E18" s="4" t="s">
        <v>134</v>
      </c>
    </row>
    <row r="19" spans="1:5" ht="15.75" thickBot="1" x14ac:dyDescent="0.3">
      <c r="A19" s="68">
        <v>2</v>
      </c>
      <c r="B19" s="4" t="s">
        <v>132</v>
      </c>
      <c r="C19" s="4" t="s">
        <v>154</v>
      </c>
      <c r="D19" s="4">
        <v>0</v>
      </c>
      <c r="E19" s="4" t="s">
        <v>134</v>
      </c>
    </row>
    <row r="20" spans="1:5" ht="15.75" thickBot="1" x14ac:dyDescent="0.3">
      <c r="A20" s="68">
        <v>2</v>
      </c>
      <c r="B20" s="4" t="s">
        <v>132</v>
      </c>
      <c r="C20" s="4" t="s">
        <v>155</v>
      </c>
      <c r="D20" s="4">
        <v>0</v>
      </c>
      <c r="E20" s="4" t="s">
        <v>134</v>
      </c>
    </row>
    <row r="21" spans="1:5" ht="15.75" thickBot="1" x14ac:dyDescent="0.3">
      <c r="A21" s="68">
        <v>2</v>
      </c>
      <c r="B21" s="4" t="s">
        <v>132</v>
      </c>
      <c r="C21" s="4" t="s">
        <v>156</v>
      </c>
      <c r="D21" s="4">
        <v>0</v>
      </c>
      <c r="E21" s="4" t="s">
        <v>134</v>
      </c>
    </row>
    <row r="22" spans="1:5" ht="15.75" thickBot="1" x14ac:dyDescent="0.3">
      <c r="A22" s="68">
        <v>2</v>
      </c>
      <c r="B22" s="4" t="s">
        <v>132</v>
      </c>
      <c r="C22" s="4" t="s">
        <v>157</v>
      </c>
      <c r="D22" s="4">
        <v>0</v>
      </c>
      <c r="E22" s="4" t="s">
        <v>134</v>
      </c>
    </row>
    <row r="23" spans="1:5" ht="15.75" thickBot="1" x14ac:dyDescent="0.3">
      <c r="A23" s="68">
        <v>2</v>
      </c>
      <c r="B23" s="4" t="s">
        <v>132</v>
      </c>
      <c r="C23" s="4" t="s">
        <v>158</v>
      </c>
      <c r="D23" s="4">
        <v>0</v>
      </c>
      <c r="E23" s="4" t="s">
        <v>134</v>
      </c>
    </row>
    <row r="24" spans="1:5" ht="15.75" thickBot="1" x14ac:dyDescent="0.3">
      <c r="A24" s="68">
        <v>2</v>
      </c>
      <c r="B24" s="4" t="s">
        <v>132</v>
      </c>
      <c r="C24" s="4" t="s">
        <v>159</v>
      </c>
      <c r="D24" s="4">
        <v>0</v>
      </c>
      <c r="E24" s="4" t="s">
        <v>134</v>
      </c>
    </row>
    <row r="25" spans="1:5" ht="15.75" thickBot="1" x14ac:dyDescent="0.3">
      <c r="A25" s="68">
        <v>2</v>
      </c>
      <c r="B25" s="4" t="s">
        <v>132</v>
      </c>
      <c r="C25" s="4" t="s">
        <v>160</v>
      </c>
      <c r="D25" s="4">
        <v>0</v>
      </c>
      <c r="E25" s="4" t="s">
        <v>134</v>
      </c>
    </row>
    <row r="26" spans="1:5" ht="15.75" thickBot="1" x14ac:dyDescent="0.3">
      <c r="A26" s="68">
        <v>2</v>
      </c>
      <c r="B26" s="4" t="s">
        <v>132</v>
      </c>
      <c r="C26" s="4" t="s">
        <v>161</v>
      </c>
      <c r="D26" s="4">
        <v>0</v>
      </c>
      <c r="E26" s="4" t="s">
        <v>134</v>
      </c>
    </row>
    <row r="27" spans="1:5" ht="15.75" thickBot="1" x14ac:dyDescent="0.3">
      <c r="A27" s="68">
        <v>2</v>
      </c>
      <c r="B27" s="4" t="s">
        <v>132</v>
      </c>
      <c r="C27" s="4" t="s">
        <v>162</v>
      </c>
      <c r="D27" s="4">
        <v>0</v>
      </c>
      <c r="E27" s="4" t="s">
        <v>134</v>
      </c>
    </row>
    <row r="28" spans="1:5" ht="15.75" thickBot="1" x14ac:dyDescent="0.3">
      <c r="A28" s="68">
        <v>2</v>
      </c>
      <c r="B28" s="4" t="s">
        <v>132</v>
      </c>
      <c r="C28" s="4" t="s">
        <v>163</v>
      </c>
      <c r="D28" s="4">
        <v>0</v>
      </c>
      <c r="E28" s="4" t="s">
        <v>134</v>
      </c>
    </row>
    <row r="29" spans="1:5" ht="26.25" thickBot="1" x14ac:dyDescent="0.3">
      <c r="A29" s="68">
        <v>2</v>
      </c>
      <c r="B29" s="4" t="s">
        <v>132</v>
      </c>
      <c r="C29" s="4" t="s">
        <v>164</v>
      </c>
      <c r="D29" s="4">
        <v>0</v>
      </c>
      <c r="E29" s="4" t="s">
        <v>134</v>
      </c>
    </row>
    <row r="30" spans="1:5" ht="15.75" thickBot="1" x14ac:dyDescent="0.3">
      <c r="A30" s="68">
        <v>2</v>
      </c>
      <c r="B30" s="4" t="s">
        <v>132</v>
      </c>
      <c r="C30" s="4" t="s">
        <v>165</v>
      </c>
      <c r="D30" s="4">
        <v>0</v>
      </c>
      <c r="E30" s="4" t="s">
        <v>134</v>
      </c>
    </row>
    <row r="31" spans="1:5" ht="15.75" thickBot="1" x14ac:dyDescent="0.3">
      <c r="A31" s="68">
        <v>3</v>
      </c>
      <c r="B31" s="4" t="s">
        <v>165</v>
      </c>
      <c r="C31" s="4" t="s">
        <v>165</v>
      </c>
      <c r="D31" s="7">
        <v>0.1176</v>
      </c>
      <c r="E31" s="4" t="s">
        <v>146</v>
      </c>
    </row>
    <row r="32" spans="1:5" ht="15.75" thickBot="1" x14ac:dyDescent="0.3">
      <c r="A32" s="68">
        <v>3</v>
      </c>
      <c r="B32" s="4" t="s">
        <v>144</v>
      </c>
      <c r="C32" s="4" t="s">
        <v>165</v>
      </c>
      <c r="D32" s="7">
        <v>5.8799999999999998E-2</v>
      </c>
      <c r="E32" s="4" t="s">
        <v>134</v>
      </c>
    </row>
    <row r="33" spans="1:5" ht="15.75" thickBot="1" x14ac:dyDescent="0.3">
      <c r="A33" s="68">
        <v>3</v>
      </c>
      <c r="B33" s="4" t="s">
        <v>166</v>
      </c>
      <c r="C33" s="4" t="s">
        <v>167</v>
      </c>
      <c r="D33" s="7">
        <v>5.8799999999999998E-2</v>
      </c>
      <c r="E33" s="4" t="s">
        <v>146</v>
      </c>
    </row>
    <row r="34" spans="1:5" ht="15.75" thickBot="1" x14ac:dyDescent="0.3">
      <c r="A34" s="68">
        <v>3</v>
      </c>
      <c r="B34" s="4" t="s">
        <v>144</v>
      </c>
      <c r="C34" s="4" t="s">
        <v>168</v>
      </c>
      <c r="D34" s="4">
        <v>0</v>
      </c>
      <c r="E34" s="4" t="s">
        <v>169</v>
      </c>
    </row>
    <row r="35" spans="1:5" ht="26.25" thickBot="1" x14ac:dyDescent="0.3">
      <c r="A35" s="68">
        <v>3</v>
      </c>
      <c r="B35" s="4" t="s">
        <v>144</v>
      </c>
      <c r="C35" s="4" t="s">
        <v>170</v>
      </c>
      <c r="D35" s="4">
        <v>0</v>
      </c>
      <c r="E35" s="4" t="s">
        <v>146</v>
      </c>
    </row>
    <row r="36" spans="1:5" ht="26.25" thickBot="1" x14ac:dyDescent="0.3">
      <c r="A36" s="68">
        <v>3</v>
      </c>
      <c r="B36" s="4" t="s">
        <v>144</v>
      </c>
      <c r="C36" s="4" t="s">
        <v>171</v>
      </c>
      <c r="D36" s="4">
        <v>0</v>
      </c>
      <c r="E36" s="4" t="s">
        <v>146</v>
      </c>
    </row>
    <row r="37" spans="1:5" ht="15.75" thickBot="1" x14ac:dyDescent="0.3">
      <c r="A37" s="68">
        <v>3</v>
      </c>
      <c r="B37" s="4" t="s">
        <v>144</v>
      </c>
      <c r="C37" s="4" t="s">
        <v>172</v>
      </c>
      <c r="D37" s="4">
        <v>0</v>
      </c>
      <c r="E37" s="4" t="s">
        <v>146</v>
      </c>
    </row>
    <row r="38" spans="1:5" ht="26.25" thickBot="1" x14ac:dyDescent="0.3">
      <c r="A38" s="68">
        <v>3</v>
      </c>
      <c r="B38" s="4" t="s">
        <v>144</v>
      </c>
      <c r="C38" s="4" t="s">
        <v>173</v>
      </c>
      <c r="D38" s="4">
        <v>0</v>
      </c>
      <c r="E38" s="4" t="s">
        <v>146</v>
      </c>
    </row>
    <row r="39" spans="1:5" ht="15.75" thickBot="1" x14ac:dyDescent="0.3">
      <c r="A39" s="68">
        <v>3</v>
      </c>
      <c r="B39" s="4" t="s">
        <v>174</v>
      </c>
      <c r="C39" s="4" t="s">
        <v>174</v>
      </c>
      <c r="D39" s="4">
        <v>0</v>
      </c>
      <c r="E39" s="4" t="s">
        <v>134</v>
      </c>
    </row>
    <row r="40" spans="1:5" ht="26.25" thickBot="1" x14ac:dyDescent="0.3">
      <c r="A40" s="68">
        <v>3</v>
      </c>
      <c r="B40" s="4" t="s">
        <v>175</v>
      </c>
      <c r="C40" s="4" t="s">
        <v>175</v>
      </c>
      <c r="D40" s="4">
        <v>0</v>
      </c>
      <c r="E40" s="4" t="s">
        <v>146</v>
      </c>
    </row>
    <row r="41" spans="1:5" ht="15.75" thickBot="1" x14ac:dyDescent="0.3">
      <c r="A41" s="68">
        <v>3</v>
      </c>
      <c r="B41" s="4" t="s">
        <v>176</v>
      </c>
      <c r="C41" s="4" t="s">
        <v>176</v>
      </c>
      <c r="D41" s="4">
        <v>0</v>
      </c>
      <c r="E41" s="4" t="s">
        <v>177</v>
      </c>
    </row>
    <row r="42" spans="1:5" ht="15.75" thickBot="1" x14ac:dyDescent="0.3">
      <c r="A42" s="68">
        <v>3</v>
      </c>
      <c r="B42" s="4" t="s">
        <v>178</v>
      </c>
      <c r="C42" s="4" t="s">
        <v>178</v>
      </c>
      <c r="D42" s="4">
        <v>0</v>
      </c>
      <c r="E42" s="4" t="s">
        <v>146</v>
      </c>
    </row>
    <row r="43" spans="1:5" x14ac:dyDescent="0.25">
      <c r="A43" s="37"/>
    </row>
    <row r="44" spans="1:5" x14ac:dyDescent="0.25">
      <c r="A44" s="60"/>
    </row>
    <row r="45" spans="1:5" x14ac:dyDescent="0.25">
      <c r="A45" s="60"/>
    </row>
    <row r="46" spans="1:5" x14ac:dyDescent="0.25">
      <c r="A46" s="60"/>
    </row>
    <row r="47" spans="1:5" x14ac:dyDescent="0.25">
      <c r="A47" s="60"/>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5B099-FA15-4083-B454-7571FA0B11A9}">
  <dimension ref="A1:C9"/>
  <sheetViews>
    <sheetView zoomScale="90" zoomScaleNormal="90" workbookViewId="0">
      <selection activeCell="B1" sqref="B1"/>
    </sheetView>
  </sheetViews>
  <sheetFormatPr defaultRowHeight="15" x14ac:dyDescent="0.25"/>
  <cols>
    <col min="1" max="1" width="44.85546875" customWidth="1"/>
    <col min="2" max="2" width="43.28515625" customWidth="1"/>
    <col min="3" max="3" width="44.42578125" customWidth="1"/>
  </cols>
  <sheetData>
    <row r="1" spans="1:3" ht="16.5" thickBot="1" x14ac:dyDescent="0.3">
      <c r="B1" s="84" t="s">
        <v>1774</v>
      </c>
    </row>
    <row r="2" spans="1:3" ht="15.75" thickBot="1" x14ac:dyDescent="0.3">
      <c r="A2" s="5" t="s">
        <v>577</v>
      </c>
      <c r="B2" s="6" t="s">
        <v>578</v>
      </c>
      <c r="C2" s="6" t="s">
        <v>579</v>
      </c>
    </row>
    <row r="3" spans="1:3" ht="30.75" thickBot="1" x14ac:dyDescent="0.3">
      <c r="A3" s="8" t="s">
        <v>580</v>
      </c>
      <c r="B3" s="23" t="s">
        <v>581</v>
      </c>
      <c r="C3" s="23" t="s">
        <v>582</v>
      </c>
    </row>
    <row r="4" spans="1:3" ht="90.75" thickBot="1" x14ac:dyDescent="0.3">
      <c r="A4" s="8" t="s">
        <v>583</v>
      </c>
      <c r="B4" s="23" t="s">
        <v>584</v>
      </c>
      <c r="C4" s="23" t="s">
        <v>585</v>
      </c>
    </row>
    <row r="5" spans="1:3" ht="90.75" thickBot="1" x14ac:dyDescent="0.3">
      <c r="A5" s="8" t="s">
        <v>586</v>
      </c>
      <c r="B5" s="23" t="s">
        <v>587</v>
      </c>
      <c r="C5" s="23" t="s">
        <v>585</v>
      </c>
    </row>
    <row r="6" spans="1:3" ht="75.75" thickBot="1" x14ac:dyDescent="0.3">
      <c r="A6" s="8" t="s">
        <v>588</v>
      </c>
      <c r="B6" s="23" t="s">
        <v>589</v>
      </c>
      <c r="C6" s="23" t="s">
        <v>585</v>
      </c>
    </row>
    <row r="7" spans="1:3" x14ac:dyDescent="0.25">
      <c r="A7" s="14"/>
    </row>
    <row r="8" spans="1:3" x14ac:dyDescent="0.25">
      <c r="A8" s="14"/>
    </row>
    <row r="9" spans="1:3" x14ac:dyDescent="0.25">
      <c r="A9" s="1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70D3-8591-4754-821B-F7A6F07D4C97}">
  <dimension ref="A1:S37"/>
  <sheetViews>
    <sheetView zoomScale="90" zoomScaleNormal="90" workbookViewId="0">
      <selection activeCell="F1" sqref="F1"/>
    </sheetView>
  </sheetViews>
  <sheetFormatPr defaultRowHeight="15" x14ac:dyDescent="0.25"/>
  <cols>
    <col min="1" max="1" width="30.42578125" customWidth="1"/>
    <col min="2" max="2" width="16.28515625" customWidth="1"/>
    <col min="3" max="3" width="43.42578125" customWidth="1"/>
    <col min="4" max="4" width="17.5703125" customWidth="1"/>
    <col min="5" max="5" width="19.5703125" customWidth="1"/>
    <col min="6" max="6" width="18.140625" customWidth="1"/>
    <col min="7" max="7" width="12.5703125" customWidth="1"/>
    <col min="9" max="9" width="10.140625" bestFit="1" customWidth="1"/>
    <col min="10" max="10" width="13.7109375" customWidth="1"/>
    <col min="11" max="11" width="12.28515625" customWidth="1"/>
    <col min="13" max="13" width="10.140625" bestFit="1" customWidth="1"/>
    <col min="14" max="15" width="13.42578125" customWidth="1"/>
    <col min="17" max="17" width="10.140625" bestFit="1" customWidth="1"/>
    <col min="18" max="18" width="13.140625" customWidth="1"/>
    <col min="19" max="19" width="27" customWidth="1"/>
  </cols>
  <sheetData>
    <row r="1" spans="1:19" ht="16.5" thickBot="1" x14ac:dyDescent="0.3">
      <c r="F1" s="84" t="s">
        <v>1692</v>
      </c>
    </row>
    <row r="2" spans="1:19" ht="39" thickBot="1" x14ac:dyDescent="0.3">
      <c r="A2" s="1" t="s">
        <v>590</v>
      </c>
      <c r="B2" s="2" t="s">
        <v>591</v>
      </c>
      <c r="C2" s="2" t="s">
        <v>1</v>
      </c>
      <c r="D2" s="2" t="s">
        <v>592</v>
      </c>
      <c r="E2" s="2" t="s">
        <v>593</v>
      </c>
      <c r="F2" s="2" t="s">
        <v>594</v>
      </c>
      <c r="G2" s="2" t="s">
        <v>595</v>
      </c>
      <c r="H2" s="2" t="s">
        <v>596</v>
      </c>
      <c r="I2" s="2" t="s">
        <v>597</v>
      </c>
      <c r="J2" s="2" t="s">
        <v>598</v>
      </c>
      <c r="K2" s="2" t="s">
        <v>599</v>
      </c>
      <c r="L2" s="2" t="s">
        <v>600</v>
      </c>
      <c r="M2" s="2" t="s">
        <v>601</v>
      </c>
      <c r="N2" s="2" t="s">
        <v>602</v>
      </c>
      <c r="O2" s="2" t="s">
        <v>603</v>
      </c>
      <c r="P2" s="2" t="s">
        <v>604</v>
      </c>
      <c r="Q2" s="2" t="s">
        <v>605</v>
      </c>
      <c r="R2" s="2" t="s">
        <v>606</v>
      </c>
      <c r="S2" s="2" t="s">
        <v>607</v>
      </c>
    </row>
    <row r="3" spans="1:19" ht="26.25" thickBot="1" x14ac:dyDescent="0.3">
      <c r="A3" s="93" t="s">
        <v>3</v>
      </c>
      <c r="B3" s="94" t="s">
        <v>608</v>
      </c>
      <c r="C3" s="94" t="s">
        <v>4</v>
      </c>
      <c r="D3" s="94" t="s">
        <v>5</v>
      </c>
      <c r="E3" s="94" t="s">
        <v>609</v>
      </c>
      <c r="F3" s="94">
        <v>3.9</v>
      </c>
      <c r="G3" s="95">
        <v>1</v>
      </c>
      <c r="H3" s="95">
        <v>1</v>
      </c>
      <c r="I3" s="96">
        <v>2.5100000000000001E-2</v>
      </c>
      <c r="J3" s="94">
        <v>3.5</v>
      </c>
      <c r="K3" s="95">
        <v>1</v>
      </c>
      <c r="L3" s="95">
        <v>1</v>
      </c>
      <c r="M3" s="96">
        <v>3.4700000000000002E-2</v>
      </c>
      <c r="N3" s="94">
        <v>3.7</v>
      </c>
      <c r="O3" s="95">
        <v>1</v>
      </c>
      <c r="P3" s="95">
        <v>1</v>
      </c>
      <c r="Q3" s="96">
        <v>0.02</v>
      </c>
      <c r="R3" s="94">
        <v>11.1</v>
      </c>
      <c r="S3" s="89" t="s">
        <v>610</v>
      </c>
    </row>
    <row r="4" spans="1:19" ht="26.25" thickBot="1" x14ac:dyDescent="0.3">
      <c r="A4" s="93" t="s">
        <v>3</v>
      </c>
      <c r="B4" s="94" t="s">
        <v>608</v>
      </c>
      <c r="C4" s="94" t="s">
        <v>6</v>
      </c>
      <c r="D4" s="94" t="s">
        <v>7</v>
      </c>
      <c r="E4" s="94" t="s">
        <v>609</v>
      </c>
      <c r="F4" s="94">
        <v>0</v>
      </c>
      <c r="G4" s="94">
        <v>0</v>
      </c>
      <c r="H4" s="94">
        <v>0</v>
      </c>
      <c r="I4" s="94">
        <v>0</v>
      </c>
      <c r="J4" s="94">
        <v>0</v>
      </c>
      <c r="K4" s="94">
        <v>0</v>
      </c>
      <c r="L4" s="94">
        <v>0</v>
      </c>
      <c r="M4" s="94">
        <v>0</v>
      </c>
      <c r="N4" s="94">
        <v>0</v>
      </c>
      <c r="O4" s="94">
        <v>0</v>
      </c>
      <c r="P4" s="94">
        <v>0</v>
      </c>
      <c r="Q4" s="94">
        <v>0</v>
      </c>
      <c r="R4" s="94">
        <v>0</v>
      </c>
      <c r="S4" s="89" t="s">
        <v>611</v>
      </c>
    </row>
    <row r="5" spans="1:19" ht="39.75" thickBot="1" x14ac:dyDescent="0.3">
      <c r="A5" s="68" t="s">
        <v>3</v>
      </c>
      <c r="B5" s="4" t="s">
        <v>608</v>
      </c>
      <c r="C5" s="88" t="s">
        <v>612</v>
      </c>
      <c r="D5" s="4" t="s">
        <v>9</v>
      </c>
      <c r="E5" s="4" t="s">
        <v>613</v>
      </c>
      <c r="F5" s="4">
        <v>400</v>
      </c>
      <c r="G5" s="34">
        <v>1</v>
      </c>
      <c r="H5" s="34">
        <v>1</v>
      </c>
      <c r="I5" s="7">
        <v>0.13289999999999999</v>
      </c>
      <c r="J5" s="4">
        <v>400</v>
      </c>
      <c r="K5" s="34">
        <v>1</v>
      </c>
      <c r="L5" s="34">
        <v>1</v>
      </c>
      <c r="M5" s="7">
        <v>0.16209999999999999</v>
      </c>
      <c r="N5" s="4">
        <v>400</v>
      </c>
      <c r="O5" s="34">
        <v>1</v>
      </c>
      <c r="P5" s="34">
        <v>1</v>
      </c>
      <c r="Q5" s="7">
        <v>0.12770000000000001</v>
      </c>
      <c r="R5" s="42">
        <v>1200</v>
      </c>
      <c r="S5" s="89" t="s">
        <v>614</v>
      </c>
    </row>
    <row r="6" spans="1:19" ht="26.25" thickBot="1" x14ac:dyDescent="0.3">
      <c r="A6" s="93" t="s">
        <v>3</v>
      </c>
      <c r="B6" s="94" t="s">
        <v>608</v>
      </c>
      <c r="C6" s="94" t="s">
        <v>12</v>
      </c>
      <c r="D6" s="94" t="s">
        <v>13</v>
      </c>
      <c r="E6" s="94" t="s">
        <v>609</v>
      </c>
      <c r="F6" s="94">
        <v>1.1000000000000001</v>
      </c>
      <c r="G6" s="95">
        <v>1</v>
      </c>
      <c r="H6" s="95">
        <v>1</v>
      </c>
      <c r="I6" s="94" t="s">
        <v>1627</v>
      </c>
      <c r="J6" s="94">
        <v>1.1000000000000001</v>
      </c>
      <c r="K6" s="95">
        <v>1</v>
      </c>
      <c r="L6" s="95">
        <v>1</v>
      </c>
      <c r="M6" s="94" t="s">
        <v>1627</v>
      </c>
      <c r="N6" s="94">
        <v>1.1000000000000001</v>
      </c>
      <c r="O6" s="95">
        <v>1</v>
      </c>
      <c r="P6" s="95">
        <v>1</v>
      </c>
      <c r="Q6" s="94" t="s">
        <v>1627</v>
      </c>
      <c r="R6" s="94">
        <v>3.3</v>
      </c>
      <c r="S6" s="89" t="s">
        <v>616</v>
      </c>
    </row>
    <row r="7" spans="1:19" ht="39" thickBot="1" x14ac:dyDescent="0.3">
      <c r="A7" s="93" t="s">
        <v>3</v>
      </c>
      <c r="B7" s="94" t="s">
        <v>608</v>
      </c>
      <c r="C7" s="94" t="s">
        <v>14</v>
      </c>
      <c r="D7" s="94" t="s">
        <v>15</v>
      </c>
      <c r="E7" s="94" t="s">
        <v>1628</v>
      </c>
      <c r="F7" s="94">
        <v>0</v>
      </c>
      <c r="G7" s="94">
        <v>0</v>
      </c>
      <c r="H7" s="94">
        <v>0</v>
      </c>
      <c r="I7" s="94">
        <v>0</v>
      </c>
      <c r="J7" s="94">
        <v>0</v>
      </c>
      <c r="K7" s="94">
        <v>0</v>
      </c>
      <c r="L7" s="94">
        <v>0</v>
      </c>
      <c r="M7" s="94">
        <v>0</v>
      </c>
      <c r="N7" s="94">
        <v>0</v>
      </c>
      <c r="O7" s="94">
        <v>0</v>
      </c>
      <c r="P7" s="94">
        <v>0</v>
      </c>
      <c r="Q7" s="94">
        <v>0</v>
      </c>
      <c r="R7" s="94">
        <v>0</v>
      </c>
      <c r="S7" s="89" t="s">
        <v>617</v>
      </c>
    </row>
    <row r="8" spans="1:19" ht="26.25" thickBot="1" x14ac:dyDescent="0.3">
      <c r="A8" s="93" t="s">
        <v>3</v>
      </c>
      <c r="B8" s="94" t="s">
        <v>608</v>
      </c>
      <c r="C8" s="94" t="s">
        <v>16</v>
      </c>
      <c r="D8" s="94" t="s">
        <v>17</v>
      </c>
      <c r="E8" s="94" t="s">
        <v>16</v>
      </c>
      <c r="F8" s="94">
        <v>0</v>
      </c>
      <c r="G8" s="94">
        <v>0</v>
      </c>
      <c r="H8" s="94">
        <v>0</v>
      </c>
      <c r="I8" s="94">
        <v>0</v>
      </c>
      <c r="J8" s="94">
        <v>0</v>
      </c>
      <c r="K8" s="94">
        <v>0</v>
      </c>
      <c r="L8" s="94">
        <v>0</v>
      </c>
      <c r="M8" s="94">
        <v>0</v>
      </c>
      <c r="N8" s="94">
        <v>0</v>
      </c>
      <c r="O8" s="94">
        <v>0</v>
      </c>
      <c r="P8" s="94">
        <v>0</v>
      </c>
      <c r="Q8" s="94">
        <v>0</v>
      </c>
      <c r="R8" s="94">
        <v>0</v>
      </c>
      <c r="S8" s="89" t="s">
        <v>618</v>
      </c>
    </row>
    <row r="9" spans="1:19" ht="26.25" thickBot="1" x14ac:dyDescent="0.3">
      <c r="A9" s="93" t="s">
        <v>3</v>
      </c>
      <c r="B9" s="94" t="s">
        <v>608</v>
      </c>
      <c r="C9" s="94" t="s">
        <v>18</v>
      </c>
      <c r="D9" s="94" t="s">
        <v>19</v>
      </c>
      <c r="E9" s="94" t="s">
        <v>619</v>
      </c>
      <c r="F9" s="94" t="s">
        <v>1629</v>
      </c>
      <c r="G9" s="94">
        <v>0</v>
      </c>
      <c r="H9" s="94">
        <v>0</v>
      </c>
      <c r="I9" s="94">
        <v>0</v>
      </c>
      <c r="J9" s="94" t="s">
        <v>1629</v>
      </c>
      <c r="K9" s="94">
        <v>0</v>
      </c>
      <c r="L9" s="94">
        <v>0</v>
      </c>
      <c r="M9" s="94">
        <v>0</v>
      </c>
      <c r="N9" s="94" t="s">
        <v>1630</v>
      </c>
      <c r="O9" s="94">
        <v>0</v>
      </c>
      <c r="P9" s="94">
        <v>0</v>
      </c>
      <c r="Q9" s="94">
        <v>0</v>
      </c>
      <c r="R9" s="94">
        <v>0</v>
      </c>
      <c r="S9" s="89" t="s">
        <v>621</v>
      </c>
    </row>
    <row r="10" spans="1:19" ht="26.25" thickBot="1" x14ac:dyDescent="0.3">
      <c r="A10" s="93" t="s">
        <v>3</v>
      </c>
      <c r="B10" s="94" t="s">
        <v>608</v>
      </c>
      <c r="C10" s="94" t="s">
        <v>20</v>
      </c>
      <c r="D10" s="94" t="s">
        <v>21</v>
      </c>
      <c r="E10" s="94" t="s">
        <v>609</v>
      </c>
      <c r="F10" s="94">
        <v>0</v>
      </c>
      <c r="G10" s="94">
        <v>0</v>
      </c>
      <c r="H10" s="94">
        <v>0</v>
      </c>
      <c r="I10" s="94">
        <v>0</v>
      </c>
      <c r="J10" s="94">
        <v>0</v>
      </c>
      <c r="K10" s="94">
        <v>0</v>
      </c>
      <c r="L10" s="94">
        <v>0</v>
      </c>
      <c r="M10" s="94">
        <v>0</v>
      </c>
      <c r="N10" s="94">
        <v>0</v>
      </c>
      <c r="O10" s="94">
        <v>0</v>
      </c>
      <c r="P10" s="94">
        <v>0</v>
      </c>
      <c r="Q10" s="94">
        <v>0</v>
      </c>
      <c r="R10" s="94">
        <v>0</v>
      </c>
      <c r="S10" s="89" t="s">
        <v>622</v>
      </c>
    </row>
    <row r="11" spans="1:19" ht="26.25" thickBot="1" x14ac:dyDescent="0.3">
      <c r="A11" s="68" t="s">
        <v>3</v>
      </c>
      <c r="B11" s="4" t="s">
        <v>608</v>
      </c>
      <c r="C11" s="4" t="s">
        <v>26</v>
      </c>
      <c r="D11" s="4" t="s">
        <v>1694</v>
      </c>
      <c r="E11" s="4" t="s">
        <v>146</v>
      </c>
      <c r="F11" s="4" t="s">
        <v>146</v>
      </c>
      <c r="G11" s="4" t="s">
        <v>146</v>
      </c>
      <c r="H11" s="4" t="s">
        <v>146</v>
      </c>
      <c r="I11" s="4" t="s">
        <v>146</v>
      </c>
      <c r="J11" s="4" t="s">
        <v>146</v>
      </c>
      <c r="K11" s="4" t="s">
        <v>146</v>
      </c>
      <c r="L11" s="4" t="s">
        <v>146</v>
      </c>
      <c r="M11" s="4" t="s">
        <v>146</v>
      </c>
      <c r="N11" s="4" t="s">
        <v>146</v>
      </c>
      <c r="O11" s="4" t="s">
        <v>146</v>
      </c>
      <c r="P11" s="4" t="s">
        <v>146</v>
      </c>
      <c r="Q11" s="4" t="s">
        <v>146</v>
      </c>
      <c r="R11" s="4" t="s">
        <v>146</v>
      </c>
      <c r="S11" s="89" t="s">
        <v>623</v>
      </c>
    </row>
    <row r="12" spans="1:19" x14ac:dyDescent="0.25">
      <c r="A12" s="147" t="s">
        <v>3</v>
      </c>
      <c r="B12" s="147" t="s">
        <v>608</v>
      </c>
      <c r="C12" s="147" t="s">
        <v>28</v>
      </c>
      <c r="D12" s="147" t="s">
        <v>29</v>
      </c>
      <c r="E12" s="147" t="s">
        <v>624</v>
      </c>
      <c r="F12" s="147">
        <v>60</v>
      </c>
      <c r="G12" s="158">
        <v>1</v>
      </c>
      <c r="H12" s="158">
        <v>1</v>
      </c>
      <c r="I12" s="165">
        <v>1.46E-2</v>
      </c>
      <c r="J12" s="147">
        <v>60</v>
      </c>
      <c r="K12" s="158">
        <v>1</v>
      </c>
      <c r="L12" s="158">
        <v>1</v>
      </c>
      <c r="M12" s="165">
        <v>3.1099999999999999E-2</v>
      </c>
      <c r="N12" s="147">
        <v>60</v>
      </c>
      <c r="O12" s="158">
        <v>1</v>
      </c>
      <c r="P12" s="158">
        <v>1</v>
      </c>
      <c r="Q12" s="165">
        <v>8.8999999999999999E-3</v>
      </c>
      <c r="R12" s="147">
        <v>180</v>
      </c>
      <c r="S12" s="162" t="s">
        <v>625</v>
      </c>
    </row>
    <row r="13" spans="1:19" ht="15.75" thickBot="1" x14ac:dyDescent="0.3">
      <c r="A13" s="149"/>
      <c r="B13" s="149"/>
      <c r="C13" s="149"/>
      <c r="D13" s="149"/>
      <c r="E13" s="149"/>
      <c r="F13" s="149"/>
      <c r="G13" s="159"/>
      <c r="H13" s="159"/>
      <c r="I13" s="166"/>
      <c r="J13" s="149"/>
      <c r="K13" s="159"/>
      <c r="L13" s="159"/>
      <c r="M13" s="166"/>
      <c r="N13" s="149"/>
      <c r="O13" s="159"/>
      <c r="P13" s="159"/>
      <c r="Q13" s="166"/>
      <c r="R13" s="149"/>
      <c r="S13" s="163"/>
    </row>
    <row r="14" spans="1:19" ht="26.25" thickBot="1" x14ac:dyDescent="0.3">
      <c r="A14" s="93" t="s">
        <v>3</v>
      </c>
      <c r="B14" s="94" t="s">
        <v>608</v>
      </c>
      <c r="C14" s="94" t="s">
        <v>30</v>
      </c>
      <c r="D14" s="94" t="s">
        <v>31</v>
      </c>
      <c r="E14" s="94" t="s">
        <v>626</v>
      </c>
      <c r="F14" s="94">
        <v>500</v>
      </c>
      <c r="G14" s="95">
        <v>1</v>
      </c>
      <c r="H14" s="95">
        <v>1</v>
      </c>
      <c r="I14" s="96">
        <v>6.1699999999999998E-2</v>
      </c>
      <c r="J14" s="94">
        <v>500</v>
      </c>
      <c r="K14" s="95">
        <v>1</v>
      </c>
      <c r="L14" s="95">
        <v>1</v>
      </c>
      <c r="M14" s="96">
        <v>6.59E-2</v>
      </c>
      <c r="N14" s="94">
        <v>500</v>
      </c>
      <c r="O14" s="95">
        <v>1</v>
      </c>
      <c r="P14" s="95">
        <v>1</v>
      </c>
      <c r="Q14" s="96">
        <v>0.1139</v>
      </c>
      <c r="R14" s="97">
        <v>1500</v>
      </c>
      <c r="S14" s="89" t="s">
        <v>627</v>
      </c>
    </row>
    <row r="15" spans="1:19" ht="26.25" thickBot="1" x14ac:dyDescent="0.3">
      <c r="A15" s="93" t="s">
        <v>3</v>
      </c>
      <c r="B15" s="94" t="s">
        <v>608</v>
      </c>
      <c r="C15" s="94" t="s">
        <v>32</v>
      </c>
      <c r="D15" s="94" t="s">
        <v>33</v>
      </c>
      <c r="E15" s="94" t="s">
        <v>32</v>
      </c>
      <c r="F15" s="94" t="s">
        <v>1629</v>
      </c>
      <c r="G15" s="94">
        <v>0</v>
      </c>
      <c r="H15" s="94">
        <v>0</v>
      </c>
      <c r="I15" s="94">
        <v>0</v>
      </c>
      <c r="J15" s="94" t="s">
        <v>1629</v>
      </c>
      <c r="K15" s="94">
        <v>0</v>
      </c>
      <c r="L15" s="94">
        <v>0</v>
      </c>
      <c r="M15" s="94">
        <v>0</v>
      </c>
      <c r="N15" s="94" t="s">
        <v>1629</v>
      </c>
      <c r="O15" s="94">
        <v>0</v>
      </c>
      <c r="P15" s="94">
        <v>0</v>
      </c>
      <c r="Q15" s="94">
        <v>0</v>
      </c>
      <c r="R15" s="94">
        <v>0</v>
      </c>
      <c r="S15" s="89" t="s">
        <v>628</v>
      </c>
    </row>
    <row r="16" spans="1:19" ht="26.25" thickBot="1" x14ac:dyDescent="0.3">
      <c r="A16" s="93" t="s">
        <v>3</v>
      </c>
      <c r="B16" s="94" t="s">
        <v>608</v>
      </c>
      <c r="C16" s="94" t="s">
        <v>36</v>
      </c>
      <c r="D16" s="94" t="s">
        <v>37</v>
      </c>
      <c r="E16" s="94" t="s">
        <v>609</v>
      </c>
      <c r="F16" s="94">
        <v>5.2</v>
      </c>
      <c r="G16" s="95">
        <v>1</v>
      </c>
      <c r="H16" s="95">
        <v>1</v>
      </c>
      <c r="I16" s="96">
        <v>8.0000000000000004E-4</v>
      </c>
      <c r="J16" s="94">
        <v>5.2</v>
      </c>
      <c r="K16" s="95">
        <v>1</v>
      </c>
      <c r="L16" s="95">
        <v>1</v>
      </c>
      <c r="M16" s="96">
        <v>3.1099999999999999E-2</v>
      </c>
      <c r="N16" s="94">
        <v>5.2</v>
      </c>
      <c r="O16" s="95">
        <v>1</v>
      </c>
      <c r="P16" s="95">
        <v>1</v>
      </c>
      <c r="Q16" s="96">
        <v>8.8999999999999999E-3</v>
      </c>
      <c r="R16" s="94">
        <v>15.6</v>
      </c>
      <c r="S16" s="89" t="s">
        <v>629</v>
      </c>
    </row>
    <row r="17" spans="1:19" x14ac:dyDescent="0.25">
      <c r="A17" s="147" t="s">
        <v>3</v>
      </c>
      <c r="B17" s="147" t="s">
        <v>608</v>
      </c>
      <c r="C17" s="167" t="s">
        <v>630</v>
      </c>
      <c r="D17" s="147" t="s">
        <v>39</v>
      </c>
      <c r="E17" s="147" t="s">
        <v>609</v>
      </c>
      <c r="F17" s="147">
        <v>207</v>
      </c>
      <c r="G17" s="158">
        <v>0.97</v>
      </c>
      <c r="H17" s="158">
        <v>1</v>
      </c>
      <c r="I17" s="165">
        <v>0</v>
      </c>
      <c r="J17" s="147">
        <v>198.5</v>
      </c>
      <c r="K17" s="158">
        <v>0.99</v>
      </c>
      <c r="L17" s="158">
        <v>1</v>
      </c>
      <c r="M17" s="165">
        <v>0</v>
      </c>
      <c r="N17" s="147">
        <v>219.5</v>
      </c>
      <c r="O17" s="158">
        <v>0.85</v>
      </c>
      <c r="P17" s="158">
        <v>1</v>
      </c>
      <c r="Q17" s="165">
        <v>0</v>
      </c>
      <c r="R17" s="147">
        <v>625</v>
      </c>
      <c r="S17" s="162" t="s">
        <v>631</v>
      </c>
    </row>
    <row r="18" spans="1:19" ht="15.75" thickBot="1" x14ac:dyDescent="0.3">
      <c r="A18" s="149"/>
      <c r="B18" s="149"/>
      <c r="C18" s="168"/>
      <c r="D18" s="149"/>
      <c r="E18" s="149"/>
      <c r="F18" s="149"/>
      <c r="G18" s="159"/>
      <c r="H18" s="159"/>
      <c r="I18" s="166"/>
      <c r="J18" s="149"/>
      <c r="K18" s="159"/>
      <c r="L18" s="159"/>
      <c r="M18" s="166"/>
      <c r="N18" s="149"/>
      <c r="O18" s="159"/>
      <c r="P18" s="159"/>
      <c r="Q18" s="166"/>
      <c r="R18" s="149"/>
      <c r="S18" s="163"/>
    </row>
    <row r="19" spans="1:19" ht="26.25" thickBot="1" x14ac:dyDescent="0.3">
      <c r="A19" s="93" t="s">
        <v>3</v>
      </c>
      <c r="B19" s="94" t="s">
        <v>608</v>
      </c>
      <c r="C19" s="94" t="s">
        <v>40</v>
      </c>
      <c r="D19" s="94" t="s">
        <v>41</v>
      </c>
      <c r="E19" s="94" t="s">
        <v>613</v>
      </c>
      <c r="F19" s="94">
        <v>2031</v>
      </c>
      <c r="G19" s="95">
        <v>0.98</v>
      </c>
      <c r="H19" s="95">
        <v>1</v>
      </c>
      <c r="I19" s="96">
        <v>0</v>
      </c>
      <c r="J19" s="94">
        <v>2389</v>
      </c>
      <c r="K19" s="95">
        <v>0.97</v>
      </c>
      <c r="L19" s="95">
        <v>1</v>
      </c>
      <c r="M19" s="96">
        <v>0</v>
      </c>
      <c r="N19" s="94">
        <v>2860</v>
      </c>
      <c r="O19" s="95">
        <v>0.88</v>
      </c>
      <c r="P19" s="95">
        <v>1</v>
      </c>
      <c r="Q19" s="96">
        <v>0</v>
      </c>
      <c r="R19" s="97">
        <v>7280</v>
      </c>
      <c r="S19" s="89" t="s">
        <v>632</v>
      </c>
    </row>
    <row r="20" spans="1:19" x14ac:dyDescent="0.25">
      <c r="A20" s="147" t="s">
        <v>3</v>
      </c>
      <c r="B20" s="147" t="s">
        <v>608</v>
      </c>
      <c r="C20" s="164" t="s">
        <v>633</v>
      </c>
      <c r="D20" s="147" t="s">
        <v>43</v>
      </c>
      <c r="E20" s="147" t="s">
        <v>609</v>
      </c>
      <c r="F20" s="147">
        <v>553.4</v>
      </c>
      <c r="G20" s="158">
        <v>0.93</v>
      </c>
      <c r="H20" s="158">
        <v>1</v>
      </c>
      <c r="I20" s="158">
        <v>0</v>
      </c>
      <c r="J20" s="147">
        <v>568.79999999999995</v>
      </c>
      <c r="K20" s="158">
        <v>0.93</v>
      </c>
      <c r="L20" s="158">
        <v>1</v>
      </c>
      <c r="M20" s="158">
        <v>0</v>
      </c>
      <c r="N20" s="147">
        <v>542.79999999999995</v>
      </c>
      <c r="O20" s="158">
        <v>0.96</v>
      </c>
      <c r="P20" s="158">
        <v>1</v>
      </c>
      <c r="Q20" s="158">
        <v>0</v>
      </c>
      <c r="R20" s="160">
        <v>1665</v>
      </c>
      <c r="S20" s="162" t="s">
        <v>634</v>
      </c>
    </row>
    <row r="21" spans="1:19" ht="15.75" thickBot="1" x14ac:dyDescent="0.3">
      <c r="A21" s="149"/>
      <c r="B21" s="149"/>
      <c r="C21" s="164"/>
      <c r="D21" s="149"/>
      <c r="E21" s="149"/>
      <c r="F21" s="149"/>
      <c r="G21" s="159"/>
      <c r="H21" s="159"/>
      <c r="I21" s="159"/>
      <c r="J21" s="149"/>
      <c r="K21" s="159"/>
      <c r="L21" s="159"/>
      <c r="M21" s="159"/>
      <c r="N21" s="149"/>
      <c r="O21" s="159"/>
      <c r="P21" s="159"/>
      <c r="Q21" s="159"/>
      <c r="R21" s="161"/>
      <c r="S21" s="163"/>
    </row>
    <row r="22" spans="1:19" x14ac:dyDescent="0.25">
      <c r="A22" s="147" t="s">
        <v>3</v>
      </c>
      <c r="B22" s="147" t="s">
        <v>608</v>
      </c>
      <c r="C22" s="147" t="s">
        <v>1691</v>
      </c>
      <c r="D22" s="147" t="s">
        <v>44</v>
      </c>
      <c r="E22" s="147" t="s">
        <v>1776</v>
      </c>
      <c r="F22" s="147">
        <v>127</v>
      </c>
      <c r="G22" s="147" t="s">
        <v>615</v>
      </c>
      <c r="H22" s="158">
        <v>1</v>
      </c>
      <c r="I22" s="147">
        <v>0</v>
      </c>
      <c r="J22" s="147">
        <v>127</v>
      </c>
      <c r="K22" s="147" t="s">
        <v>615</v>
      </c>
      <c r="L22" s="158">
        <v>1</v>
      </c>
      <c r="M22" s="147">
        <v>0</v>
      </c>
      <c r="N22" s="147">
        <v>127</v>
      </c>
      <c r="O22" s="147" t="s">
        <v>615</v>
      </c>
      <c r="P22" s="158">
        <v>1</v>
      </c>
      <c r="Q22" s="147">
        <v>0</v>
      </c>
      <c r="R22" s="147">
        <v>381</v>
      </c>
      <c r="S22" s="162" t="s">
        <v>635</v>
      </c>
    </row>
    <row r="23" spans="1:19" ht="15.75" thickBot="1" x14ac:dyDescent="0.3">
      <c r="A23" s="149"/>
      <c r="B23" s="149"/>
      <c r="C23" s="149"/>
      <c r="D23" s="149"/>
      <c r="E23" s="149"/>
      <c r="F23" s="149"/>
      <c r="G23" s="149"/>
      <c r="H23" s="159"/>
      <c r="I23" s="149"/>
      <c r="J23" s="149"/>
      <c r="K23" s="149"/>
      <c r="L23" s="159"/>
      <c r="M23" s="149"/>
      <c r="N23" s="149"/>
      <c r="O23" s="149"/>
      <c r="P23" s="159"/>
      <c r="Q23" s="149"/>
      <c r="R23" s="149"/>
      <c r="S23" s="163"/>
    </row>
    <row r="24" spans="1:19" ht="39" thickBot="1" x14ac:dyDescent="0.3">
      <c r="A24" s="93" t="s">
        <v>3</v>
      </c>
      <c r="B24" s="94" t="s">
        <v>608</v>
      </c>
      <c r="C24" s="94" t="s">
        <v>45</v>
      </c>
      <c r="D24" s="94" t="s">
        <v>46</v>
      </c>
      <c r="E24" s="94" t="s">
        <v>636</v>
      </c>
      <c r="F24" s="95">
        <v>0.12</v>
      </c>
      <c r="G24" s="94" t="s">
        <v>1632</v>
      </c>
      <c r="H24" s="95">
        <v>1</v>
      </c>
      <c r="I24" s="96">
        <v>0</v>
      </c>
      <c r="J24" s="95">
        <v>0.12</v>
      </c>
      <c r="K24" s="94" t="s">
        <v>1632</v>
      </c>
      <c r="L24" s="95">
        <v>1</v>
      </c>
      <c r="M24" s="96">
        <v>0</v>
      </c>
      <c r="N24" s="95">
        <v>0.12</v>
      </c>
      <c r="O24" s="94" t="s">
        <v>1632</v>
      </c>
      <c r="P24" s="95">
        <v>1</v>
      </c>
      <c r="Q24" s="96">
        <v>0</v>
      </c>
      <c r="R24" s="95">
        <v>0.12</v>
      </c>
      <c r="S24" s="89" t="s">
        <v>1593</v>
      </c>
    </row>
    <row r="25" spans="1:19" ht="26.25" thickBot="1" x14ac:dyDescent="0.3">
      <c r="A25" s="93" t="s">
        <v>3</v>
      </c>
      <c r="B25" s="94" t="s">
        <v>608</v>
      </c>
      <c r="C25" s="94" t="s">
        <v>47</v>
      </c>
      <c r="D25" s="94" t="s">
        <v>48</v>
      </c>
      <c r="E25" s="94" t="s">
        <v>637</v>
      </c>
      <c r="F25" s="94">
        <v>44</v>
      </c>
      <c r="G25" s="95">
        <v>1</v>
      </c>
      <c r="H25" s="95">
        <v>1</v>
      </c>
      <c r="I25" s="94">
        <v>0</v>
      </c>
      <c r="J25" s="94">
        <v>44</v>
      </c>
      <c r="K25" s="95">
        <v>1</v>
      </c>
      <c r="L25" s="95">
        <v>1</v>
      </c>
      <c r="M25" s="94">
        <v>0</v>
      </c>
      <c r="N25" s="94">
        <v>44</v>
      </c>
      <c r="O25" s="95">
        <v>1</v>
      </c>
      <c r="P25" s="95">
        <v>1</v>
      </c>
      <c r="Q25" s="94">
        <v>0</v>
      </c>
      <c r="R25" s="94">
        <v>132</v>
      </c>
      <c r="S25" s="89" t="s">
        <v>638</v>
      </c>
    </row>
    <row r="26" spans="1:19" ht="64.5" thickBot="1" x14ac:dyDescent="0.3">
      <c r="A26" s="93" t="s">
        <v>639</v>
      </c>
      <c r="B26" s="94" t="s">
        <v>640</v>
      </c>
      <c r="C26" s="94" t="s">
        <v>641</v>
      </c>
      <c r="D26" s="94" t="s">
        <v>50</v>
      </c>
      <c r="E26" s="94" t="s">
        <v>642</v>
      </c>
      <c r="F26" s="94" t="s">
        <v>643</v>
      </c>
      <c r="G26" s="94" t="s">
        <v>146</v>
      </c>
      <c r="H26" s="94" t="s">
        <v>146</v>
      </c>
      <c r="I26" s="94" t="s">
        <v>1631</v>
      </c>
      <c r="J26" s="94" t="s">
        <v>643</v>
      </c>
      <c r="K26" s="94" t="s">
        <v>146</v>
      </c>
      <c r="L26" s="94" t="s">
        <v>146</v>
      </c>
      <c r="M26" s="94" t="s">
        <v>1631</v>
      </c>
      <c r="N26" s="94" t="s">
        <v>643</v>
      </c>
      <c r="O26" s="94" t="s">
        <v>146</v>
      </c>
      <c r="P26" s="94" t="s">
        <v>146</v>
      </c>
      <c r="Q26" s="94" t="s">
        <v>1631</v>
      </c>
      <c r="R26" s="94" t="s">
        <v>643</v>
      </c>
      <c r="S26" s="89" t="s">
        <v>1594</v>
      </c>
    </row>
    <row r="27" spans="1:19" ht="51.75" thickBot="1" x14ac:dyDescent="0.3">
      <c r="A27" s="93" t="s">
        <v>3</v>
      </c>
      <c r="B27" s="94" t="s">
        <v>608</v>
      </c>
      <c r="C27" s="94" t="s">
        <v>51</v>
      </c>
      <c r="D27" s="94" t="s">
        <v>52</v>
      </c>
      <c r="E27" s="94" t="s">
        <v>644</v>
      </c>
      <c r="F27" s="94" t="s">
        <v>645</v>
      </c>
      <c r="G27" s="95">
        <v>1</v>
      </c>
      <c r="H27" s="95">
        <v>1</v>
      </c>
      <c r="I27" s="96">
        <v>5.0299999999999997E-2</v>
      </c>
      <c r="J27" s="94" t="s">
        <v>645</v>
      </c>
      <c r="K27" s="95">
        <v>1</v>
      </c>
      <c r="L27" s="95">
        <v>1</v>
      </c>
      <c r="M27" s="96">
        <v>3.1800000000000002E-2</v>
      </c>
      <c r="N27" s="94" t="s">
        <v>645</v>
      </c>
      <c r="O27" s="95">
        <v>1</v>
      </c>
      <c r="P27" s="95">
        <v>1</v>
      </c>
      <c r="Q27" s="96">
        <v>5.7500000000000002E-2</v>
      </c>
      <c r="R27" s="94" t="s">
        <v>1633</v>
      </c>
      <c r="S27" s="89" t="s">
        <v>1595</v>
      </c>
    </row>
    <row r="28" spans="1:19" ht="39" thickBot="1" x14ac:dyDescent="0.3">
      <c r="A28" s="93" t="s">
        <v>646</v>
      </c>
      <c r="B28" s="94" t="s">
        <v>640</v>
      </c>
      <c r="C28" s="94" t="s">
        <v>51</v>
      </c>
      <c r="D28" s="94" t="s">
        <v>52</v>
      </c>
      <c r="E28" s="94" t="s">
        <v>647</v>
      </c>
      <c r="F28" s="94" t="s">
        <v>648</v>
      </c>
      <c r="G28" s="95">
        <v>0.83</v>
      </c>
      <c r="H28" s="95">
        <v>1</v>
      </c>
      <c r="I28" s="96" t="s">
        <v>1631</v>
      </c>
      <c r="J28" s="94" t="s">
        <v>648</v>
      </c>
      <c r="K28" s="95">
        <v>0.83</v>
      </c>
      <c r="L28" s="95">
        <v>1</v>
      </c>
      <c r="M28" s="96" t="s">
        <v>1631</v>
      </c>
      <c r="N28" s="94" t="s">
        <v>648</v>
      </c>
      <c r="O28" s="95">
        <v>0.83</v>
      </c>
      <c r="P28" s="95">
        <v>1</v>
      </c>
      <c r="Q28" s="96" t="s">
        <v>1631</v>
      </c>
      <c r="R28" s="94" t="s">
        <v>1634</v>
      </c>
      <c r="S28" s="89" t="s">
        <v>1595</v>
      </c>
    </row>
    <row r="29" spans="1:19" ht="51.75" thickBot="1" x14ac:dyDescent="0.3">
      <c r="A29" s="93" t="s">
        <v>3</v>
      </c>
      <c r="B29" s="94" t="s">
        <v>640</v>
      </c>
      <c r="C29" s="94" t="s">
        <v>649</v>
      </c>
      <c r="D29" s="94" t="s">
        <v>650</v>
      </c>
      <c r="E29" s="94" t="s">
        <v>651</v>
      </c>
      <c r="F29" s="94" t="s">
        <v>652</v>
      </c>
      <c r="G29" s="94" t="s">
        <v>146</v>
      </c>
      <c r="H29" s="94" t="s">
        <v>146</v>
      </c>
      <c r="I29" s="94" t="s">
        <v>1631</v>
      </c>
      <c r="J29" s="94" t="s">
        <v>652</v>
      </c>
      <c r="K29" s="94" t="s">
        <v>146</v>
      </c>
      <c r="L29" s="94" t="s">
        <v>146</v>
      </c>
      <c r="M29" s="94" t="s">
        <v>1631</v>
      </c>
      <c r="N29" s="94" t="s">
        <v>653</v>
      </c>
      <c r="O29" s="94" t="s">
        <v>146</v>
      </c>
      <c r="P29" s="94" t="s">
        <v>146</v>
      </c>
      <c r="Q29" s="94" t="s">
        <v>1631</v>
      </c>
      <c r="R29" s="94" t="s">
        <v>653</v>
      </c>
      <c r="S29" s="89" t="s">
        <v>1596</v>
      </c>
    </row>
    <row r="30" spans="1:19" ht="77.25" thickBot="1" x14ac:dyDescent="0.3">
      <c r="A30" s="93" t="s">
        <v>3</v>
      </c>
      <c r="B30" s="94" t="s">
        <v>640</v>
      </c>
      <c r="C30" s="94" t="s">
        <v>654</v>
      </c>
      <c r="D30" s="94" t="s">
        <v>650</v>
      </c>
      <c r="E30" s="94" t="s">
        <v>655</v>
      </c>
      <c r="F30" s="94" t="s">
        <v>656</v>
      </c>
      <c r="G30" s="94" t="s">
        <v>146</v>
      </c>
      <c r="H30" s="94" t="s">
        <v>146</v>
      </c>
      <c r="I30" s="94" t="s">
        <v>1631</v>
      </c>
      <c r="J30" s="94" t="s">
        <v>657</v>
      </c>
      <c r="K30" s="94" t="s">
        <v>146</v>
      </c>
      <c r="L30" s="94" t="s">
        <v>146</v>
      </c>
      <c r="M30" s="94" t="s">
        <v>1631</v>
      </c>
      <c r="N30" s="94" t="s">
        <v>658</v>
      </c>
      <c r="O30" s="94" t="s">
        <v>146</v>
      </c>
      <c r="P30" s="94" t="s">
        <v>146</v>
      </c>
      <c r="Q30" s="94" t="s">
        <v>1631</v>
      </c>
      <c r="R30" s="94" t="s">
        <v>658</v>
      </c>
      <c r="S30" s="89" t="s">
        <v>1597</v>
      </c>
    </row>
    <row r="33" spans="1:1" x14ac:dyDescent="0.25">
      <c r="A33" t="s">
        <v>659</v>
      </c>
    </row>
    <row r="34" spans="1:1" x14ac:dyDescent="0.25">
      <c r="A34" t="s">
        <v>660</v>
      </c>
    </row>
    <row r="35" spans="1:1" x14ac:dyDescent="0.25">
      <c r="A35" t="s">
        <v>661</v>
      </c>
    </row>
    <row r="36" spans="1:1" x14ac:dyDescent="0.25">
      <c r="A36" t="s">
        <v>1693</v>
      </c>
    </row>
    <row r="37" spans="1:1" x14ac:dyDescent="0.25">
      <c r="A37" t="s">
        <v>1695</v>
      </c>
    </row>
  </sheetData>
  <mergeCells count="76">
    <mergeCell ref="J22:J23"/>
    <mergeCell ref="K22:K23"/>
    <mergeCell ref="L22:L23"/>
    <mergeCell ref="M22:M23"/>
    <mergeCell ref="A22:A23"/>
    <mergeCell ref="B22:B23"/>
    <mergeCell ref="C22:C23"/>
    <mergeCell ref="D22:D23"/>
    <mergeCell ref="E22:E23"/>
    <mergeCell ref="F22:F23"/>
    <mergeCell ref="G22:G23"/>
    <mergeCell ref="H22:H23"/>
    <mergeCell ref="I22:I23"/>
    <mergeCell ref="P22:P23"/>
    <mergeCell ref="Q22:Q23"/>
    <mergeCell ref="R22:R23"/>
    <mergeCell ref="S22:S23"/>
    <mergeCell ref="N22:N23"/>
    <mergeCell ref="O22:O23"/>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A17:A18"/>
    <mergeCell ref="B17:B18"/>
    <mergeCell ref="C17:C18"/>
    <mergeCell ref="D17:D18"/>
    <mergeCell ref="E17:E18"/>
    <mergeCell ref="F17:F18"/>
    <mergeCell ref="G17:G18"/>
    <mergeCell ref="H17:H18"/>
    <mergeCell ref="I17:I18"/>
    <mergeCell ref="J17:J18"/>
    <mergeCell ref="K17:K18"/>
    <mergeCell ref="L17:L18"/>
    <mergeCell ref="M17:M18"/>
    <mergeCell ref="N17:N18"/>
    <mergeCell ref="O17:O18"/>
    <mergeCell ref="P17:P18"/>
    <mergeCell ref="Q17:Q18"/>
    <mergeCell ref="R17:R18"/>
    <mergeCell ref="S17:S18"/>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s>
  <phoneticPr fontId="26" type="noConversion"/>
  <pageMargins left="0.7" right="0.7" top="0.75" bottom="0.75" header="0.3" footer="0.3"/>
  <pageSetup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9D9EB-36C3-492B-A65F-92F5EA34243A}">
  <dimension ref="A1:U13"/>
  <sheetViews>
    <sheetView zoomScale="90" zoomScaleNormal="90" workbookViewId="0">
      <selection activeCell="J1" sqref="J1"/>
    </sheetView>
  </sheetViews>
  <sheetFormatPr defaultRowHeight="12.75" x14ac:dyDescent="0.2"/>
  <cols>
    <col min="1" max="1" width="16.42578125" style="129" customWidth="1"/>
    <col min="2" max="2" width="17.85546875" style="129" customWidth="1"/>
    <col min="3" max="5" width="10.140625" style="129" customWidth="1"/>
    <col min="6" max="17" width="11.140625" style="129" customWidth="1"/>
    <col min="18" max="18" width="10.140625" style="129" customWidth="1"/>
    <col min="19" max="21" width="14.5703125" style="129" customWidth="1"/>
    <col min="22" max="16384" width="9.140625" style="129"/>
  </cols>
  <sheetData>
    <row r="1" spans="1:21" ht="16.5" thickBot="1" x14ac:dyDescent="0.25">
      <c r="J1" s="84" t="s">
        <v>1775</v>
      </c>
    </row>
    <row r="2" spans="1:21" ht="77.25" thickBot="1" x14ac:dyDescent="0.25">
      <c r="A2" s="131" t="s">
        <v>662</v>
      </c>
      <c r="B2" s="2" t="s">
        <v>663</v>
      </c>
      <c r="C2" s="2" t="s">
        <v>664</v>
      </c>
      <c r="D2" s="2" t="s">
        <v>665</v>
      </c>
      <c r="E2" s="2" t="s">
        <v>666</v>
      </c>
      <c r="F2" s="2" t="s">
        <v>667</v>
      </c>
      <c r="G2" s="2" t="s">
        <v>668</v>
      </c>
      <c r="H2" s="2" t="s">
        <v>669</v>
      </c>
      <c r="I2" s="2" t="s">
        <v>670</v>
      </c>
      <c r="J2" s="2" t="s">
        <v>671</v>
      </c>
      <c r="K2" s="2" t="s">
        <v>672</v>
      </c>
      <c r="L2" s="2" t="s">
        <v>673</v>
      </c>
      <c r="M2" s="2" t="s">
        <v>674</v>
      </c>
      <c r="N2" s="2" t="s">
        <v>675</v>
      </c>
      <c r="O2" s="2" t="s">
        <v>676</v>
      </c>
      <c r="P2" s="2" t="s">
        <v>677</v>
      </c>
      <c r="Q2" s="2" t="s">
        <v>678</v>
      </c>
      <c r="R2" s="2" t="s">
        <v>679</v>
      </c>
      <c r="S2" s="2" t="s">
        <v>680</v>
      </c>
      <c r="T2" s="2" t="s">
        <v>681</v>
      </c>
      <c r="U2" s="2" t="s">
        <v>682</v>
      </c>
    </row>
    <row r="3" spans="1:21" ht="38.25" x14ac:dyDescent="0.2">
      <c r="A3" s="147" t="s">
        <v>683</v>
      </c>
      <c r="B3" s="147" t="s">
        <v>684</v>
      </c>
      <c r="C3" s="132" t="s">
        <v>685</v>
      </c>
      <c r="D3" s="147" t="s">
        <v>686</v>
      </c>
      <c r="E3" s="147" t="s">
        <v>687</v>
      </c>
      <c r="F3" s="147" t="s">
        <v>688</v>
      </c>
      <c r="G3" s="147" t="s">
        <v>689</v>
      </c>
      <c r="H3" s="147" t="s">
        <v>690</v>
      </c>
      <c r="I3" s="147" t="s">
        <v>691</v>
      </c>
      <c r="J3" s="147" t="s">
        <v>688</v>
      </c>
      <c r="K3" s="147" t="s">
        <v>689</v>
      </c>
      <c r="L3" s="147" t="s">
        <v>690</v>
      </c>
      <c r="M3" s="147" t="s">
        <v>692</v>
      </c>
      <c r="N3" s="147" t="s">
        <v>688</v>
      </c>
      <c r="O3" s="147" t="s">
        <v>689</v>
      </c>
      <c r="P3" s="147" t="s">
        <v>690</v>
      </c>
      <c r="Q3" s="147" t="s">
        <v>693</v>
      </c>
      <c r="R3" s="158">
        <v>0.2</v>
      </c>
      <c r="S3" s="133">
        <v>2.9999999999999997E-4</v>
      </c>
      <c r="T3" s="133">
        <v>7.7499999999999999E-2</v>
      </c>
      <c r="U3" s="147" t="s">
        <v>694</v>
      </c>
    </row>
    <row r="4" spans="1:21" ht="39" thickBot="1" x14ac:dyDescent="0.25">
      <c r="A4" s="149"/>
      <c r="B4" s="149"/>
      <c r="C4" s="4" t="s">
        <v>695</v>
      </c>
      <c r="D4" s="149"/>
      <c r="E4" s="149"/>
      <c r="F4" s="149"/>
      <c r="G4" s="149"/>
      <c r="H4" s="149"/>
      <c r="I4" s="149"/>
      <c r="J4" s="149"/>
      <c r="K4" s="149"/>
      <c r="L4" s="149"/>
      <c r="M4" s="149"/>
      <c r="N4" s="149"/>
      <c r="O4" s="149"/>
      <c r="P4" s="149"/>
      <c r="Q4" s="149"/>
      <c r="R4" s="159"/>
      <c r="S4" s="4" t="s">
        <v>1635</v>
      </c>
      <c r="T4" s="4" t="s">
        <v>1635</v>
      </c>
      <c r="U4" s="149"/>
    </row>
    <row r="5" spans="1:21" ht="51.75" thickBot="1" x14ac:dyDescent="0.25">
      <c r="A5" s="93" t="s">
        <v>683</v>
      </c>
      <c r="B5" s="94" t="s">
        <v>696</v>
      </c>
      <c r="C5" s="94" t="s">
        <v>697</v>
      </c>
      <c r="D5" s="94" t="s">
        <v>686</v>
      </c>
      <c r="E5" s="94" t="s">
        <v>687</v>
      </c>
      <c r="F5" s="94" t="s">
        <v>1636</v>
      </c>
      <c r="G5" s="94" t="s">
        <v>1636</v>
      </c>
      <c r="H5" s="94" t="s">
        <v>699</v>
      </c>
      <c r="I5" s="94" t="s">
        <v>699</v>
      </c>
      <c r="J5" s="94" t="s">
        <v>1636</v>
      </c>
      <c r="K5" s="94" t="s">
        <v>1636</v>
      </c>
      <c r="L5" s="94" t="s">
        <v>700</v>
      </c>
      <c r="M5" s="94" t="s">
        <v>700</v>
      </c>
      <c r="N5" s="94" t="s">
        <v>1636</v>
      </c>
      <c r="O5" s="94" t="s">
        <v>1636</v>
      </c>
      <c r="P5" s="94" t="s">
        <v>701</v>
      </c>
      <c r="Q5" s="94" t="s">
        <v>701</v>
      </c>
      <c r="R5" s="95">
        <v>0.1</v>
      </c>
      <c r="S5" s="94" t="s">
        <v>1637</v>
      </c>
      <c r="T5" s="94" t="s">
        <v>1638</v>
      </c>
      <c r="U5" s="94" t="s">
        <v>1638</v>
      </c>
    </row>
    <row r="6" spans="1:21" x14ac:dyDescent="0.2">
      <c r="A6" s="147" t="s">
        <v>683</v>
      </c>
      <c r="B6" s="147" t="s">
        <v>702</v>
      </c>
      <c r="C6" s="147" t="s">
        <v>703</v>
      </c>
      <c r="D6" s="147" t="s">
        <v>704</v>
      </c>
      <c r="E6" s="147" t="s">
        <v>687</v>
      </c>
      <c r="F6" s="147" t="s">
        <v>705</v>
      </c>
      <c r="G6" s="147" t="s">
        <v>706</v>
      </c>
      <c r="H6" s="147" t="s">
        <v>706</v>
      </c>
      <c r="I6" s="147" t="s">
        <v>706</v>
      </c>
      <c r="J6" s="147" t="s">
        <v>705</v>
      </c>
      <c r="K6" s="147" t="s">
        <v>707</v>
      </c>
      <c r="L6" s="147" t="s">
        <v>707</v>
      </c>
      <c r="M6" s="147" t="s">
        <v>707</v>
      </c>
      <c r="N6" s="147" t="s">
        <v>705</v>
      </c>
      <c r="O6" s="147" t="s">
        <v>708</v>
      </c>
      <c r="P6" s="147" t="s">
        <v>708</v>
      </c>
      <c r="Q6" s="147" t="s">
        <v>708</v>
      </c>
      <c r="R6" s="158">
        <v>0.8</v>
      </c>
      <c r="S6" s="133">
        <v>2.0000000000000001E-4</v>
      </c>
      <c r="T6" s="133">
        <v>1.1999999999999999E-3</v>
      </c>
      <c r="U6" s="147" t="s">
        <v>709</v>
      </c>
    </row>
    <row r="7" spans="1:21" ht="13.5" thickBot="1" x14ac:dyDescent="0.25">
      <c r="A7" s="149"/>
      <c r="B7" s="149"/>
      <c r="C7" s="149"/>
      <c r="D7" s="149"/>
      <c r="E7" s="149"/>
      <c r="F7" s="149"/>
      <c r="G7" s="149"/>
      <c r="H7" s="149"/>
      <c r="I7" s="149"/>
      <c r="J7" s="149"/>
      <c r="K7" s="149"/>
      <c r="L7" s="149"/>
      <c r="M7" s="149"/>
      <c r="N7" s="149"/>
      <c r="O7" s="149"/>
      <c r="P7" s="149"/>
      <c r="Q7" s="149"/>
      <c r="R7" s="159"/>
      <c r="S7" s="4" t="s">
        <v>1635</v>
      </c>
      <c r="T7" s="4" t="s">
        <v>1635</v>
      </c>
      <c r="U7" s="149"/>
    </row>
    <row r="8" spans="1:21" ht="39" thickBot="1" x14ac:dyDescent="0.25">
      <c r="A8" s="134" t="s">
        <v>683</v>
      </c>
      <c r="B8" s="4" t="s">
        <v>1700</v>
      </c>
      <c r="C8" s="93" t="s">
        <v>710</v>
      </c>
      <c r="D8" s="94" t="s">
        <v>1639</v>
      </c>
      <c r="E8" s="94" t="s">
        <v>711</v>
      </c>
      <c r="F8" s="94" t="s">
        <v>1702</v>
      </c>
      <c r="G8" s="94" t="s">
        <v>1702</v>
      </c>
      <c r="H8" s="94" t="s">
        <v>1701</v>
      </c>
      <c r="I8" s="94" t="s">
        <v>1701</v>
      </c>
      <c r="J8" s="94" t="s">
        <v>1702</v>
      </c>
      <c r="K8" s="94" t="s">
        <v>1701</v>
      </c>
      <c r="L8" s="94" t="s">
        <v>1701</v>
      </c>
      <c r="M8" s="94" t="s">
        <v>1701</v>
      </c>
      <c r="N8" s="94" t="s">
        <v>1702</v>
      </c>
      <c r="O8" s="94" t="s">
        <v>1701</v>
      </c>
      <c r="P8" s="94" t="s">
        <v>1701</v>
      </c>
      <c r="Q8" s="94" t="s">
        <v>1701</v>
      </c>
      <c r="R8" s="95">
        <v>7.0000000000000007E-2</v>
      </c>
      <c r="S8" s="96" t="s">
        <v>615</v>
      </c>
      <c r="T8" s="96" t="s">
        <v>615</v>
      </c>
      <c r="U8" s="96" t="s">
        <v>615</v>
      </c>
    </row>
    <row r="9" spans="1:21" ht="51.75" thickBot="1" x14ac:dyDescent="0.25">
      <c r="A9" s="93" t="s">
        <v>712</v>
      </c>
      <c r="B9" s="94" t="s">
        <v>713</v>
      </c>
      <c r="C9" s="94" t="s">
        <v>714</v>
      </c>
      <c r="D9" s="94" t="s">
        <v>686</v>
      </c>
      <c r="E9" s="94" t="s">
        <v>715</v>
      </c>
      <c r="F9" s="94" t="s">
        <v>716</v>
      </c>
      <c r="G9" s="94" t="s">
        <v>717</v>
      </c>
      <c r="H9" s="94" t="s">
        <v>718</v>
      </c>
      <c r="I9" s="94" t="s">
        <v>719</v>
      </c>
      <c r="J9" s="94" t="s">
        <v>716</v>
      </c>
      <c r="K9" s="94" t="s">
        <v>717</v>
      </c>
      <c r="L9" s="94" t="s">
        <v>718</v>
      </c>
      <c r="M9" s="94" t="s">
        <v>719</v>
      </c>
      <c r="N9" s="94" t="s">
        <v>716</v>
      </c>
      <c r="O9" s="94" t="s">
        <v>717</v>
      </c>
      <c r="P9" s="94" t="s">
        <v>718</v>
      </c>
      <c r="Q9" s="94" t="s">
        <v>719</v>
      </c>
      <c r="R9" s="95">
        <v>1</v>
      </c>
      <c r="S9" s="94" t="s">
        <v>1637</v>
      </c>
      <c r="T9" s="94" t="s">
        <v>1777</v>
      </c>
      <c r="U9" s="94" t="s">
        <v>1777</v>
      </c>
    </row>
    <row r="12" spans="1:21" x14ac:dyDescent="0.2">
      <c r="A12" s="129" t="s">
        <v>720</v>
      </c>
    </row>
    <row r="13" spans="1:21" x14ac:dyDescent="0.2">
      <c r="A13" s="60"/>
    </row>
  </sheetData>
  <mergeCells count="37">
    <mergeCell ref="P6:P7"/>
    <mergeCell ref="Q6:Q7"/>
    <mergeCell ref="R6:R7"/>
    <mergeCell ref="U6:U7"/>
    <mergeCell ref="K6:K7"/>
    <mergeCell ref="L6:L7"/>
    <mergeCell ref="M6:M7"/>
    <mergeCell ref="N6:N7"/>
    <mergeCell ref="O6:O7"/>
    <mergeCell ref="F6:F7"/>
    <mergeCell ref="G6:G7"/>
    <mergeCell ref="H6:H7"/>
    <mergeCell ref="I6:I7"/>
    <mergeCell ref="J6:J7"/>
    <mergeCell ref="A6:A7"/>
    <mergeCell ref="B6:B7"/>
    <mergeCell ref="C6:C7"/>
    <mergeCell ref="D6:D7"/>
    <mergeCell ref="E6:E7"/>
    <mergeCell ref="M3:M4"/>
    <mergeCell ref="A3:A4"/>
    <mergeCell ref="B3:B4"/>
    <mergeCell ref="D3:D4"/>
    <mergeCell ref="E3:E4"/>
    <mergeCell ref="F3:F4"/>
    <mergeCell ref="G3:G4"/>
    <mergeCell ref="H3:H4"/>
    <mergeCell ref="I3:I4"/>
    <mergeCell ref="J3:J4"/>
    <mergeCell ref="K3:K4"/>
    <mergeCell ref="L3:L4"/>
    <mergeCell ref="U3:U4"/>
    <mergeCell ref="N3:N4"/>
    <mergeCell ref="O3:O4"/>
    <mergeCell ref="P3:P4"/>
    <mergeCell ref="Q3:Q4"/>
    <mergeCell ref="R3:R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36976-0D1E-4F02-8A4D-58695B14632A}">
  <dimension ref="A1:D5"/>
  <sheetViews>
    <sheetView zoomScale="90" zoomScaleNormal="90" workbookViewId="0">
      <selection activeCell="C1" sqref="C1"/>
    </sheetView>
  </sheetViews>
  <sheetFormatPr defaultRowHeight="15" x14ac:dyDescent="0.25"/>
  <cols>
    <col min="1" max="1" width="37.42578125" customWidth="1"/>
    <col min="2" max="2" width="33.5703125" customWidth="1"/>
    <col min="3" max="3" width="47.42578125" customWidth="1"/>
    <col min="4" max="4" width="65.140625" customWidth="1"/>
  </cols>
  <sheetData>
    <row r="1" spans="1:4" ht="16.5" thickBot="1" x14ac:dyDescent="0.3">
      <c r="C1" s="84" t="s">
        <v>1778</v>
      </c>
    </row>
    <row r="2" spans="1:4" ht="15.75" thickBot="1" x14ac:dyDescent="0.3">
      <c r="A2" s="9" t="s">
        <v>721</v>
      </c>
      <c r="B2" s="10" t="s">
        <v>722</v>
      </c>
      <c r="C2" s="10" t="s">
        <v>723</v>
      </c>
      <c r="D2" s="10" t="s">
        <v>724</v>
      </c>
    </row>
    <row r="3" spans="1:4" ht="45.75" thickBot="1" x14ac:dyDescent="0.3">
      <c r="A3" s="8" t="s">
        <v>725</v>
      </c>
      <c r="B3" s="23" t="s">
        <v>726</v>
      </c>
      <c r="C3" s="23" t="s">
        <v>727</v>
      </c>
      <c r="D3" s="23" t="s">
        <v>728</v>
      </c>
    </row>
    <row r="4" spans="1:4" ht="123" thickBot="1" x14ac:dyDescent="0.3">
      <c r="A4" s="8" t="s">
        <v>729</v>
      </c>
      <c r="B4" s="23" t="s">
        <v>39</v>
      </c>
      <c r="C4" s="23" t="s">
        <v>730</v>
      </c>
      <c r="D4" s="23" t="s">
        <v>731</v>
      </c>
    </row>
    <row r="5" spans="1:4" ht="30.75" thickBot="1" x14ac:dyDescent="0.3">
      <c r="A5" s="8" t="s">
        <v>732</v>
      </c>
      <c r="B5" s="23" t="s">
        <v>52</v>
      </c>
      <c r="C5" s="23" t="s">
        <v>733</v>
      </c>
      <c r="D5" s="23" t="s">
        <v>734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11404-C7A6-483F-96B7-9ECC3F1A1E3A}">
  <dimension ref="A1:N4"/>
  <sheetViews>
    <sheetView zoomScale="90" zoomScaleNormal="90" workbookViewId="0">
      <selection activeCell="G1" sqref="G1"/>
    </sheetView>
  </sheetViews>
  <sheetFormatPr defaultRowHeight="15" x14ac:dyDescent="0.25"/>
  <cols>
    <col min="1" max="1" width="26.140625" customWidth="1"/>
    <col min="2" max="2" width="20.5703125" customWidth="1"/>
    <col min="3" max="3" width="20" customWidth="1"/>
    <col min="4" max="4" width="14.42578125" customWidth="1"/>
    <col min="5" max="5" width="22.140625" customWidth="1"/>
    <col min="6" max="6" width="14.42578125" customWidth="1"/>
    <col min="7" max="7" width="21.5703125" customWidth="1"/>
    <col min="8" max="8" width="14.42578125" customWidth="1"/>
    <col min="9" max="9" width="22.140625" customWidth="1"/>
    <col min="10" max="14" width="14.42578125" customWidth="1"/>
  </cols>
  <sheetData>
    <row r="1" spans="1:14" ht="16.5" thickBot="1" x14ac:dyDescent="0.3">
      <c r="G1" s="84" t="s">
        <v>1779</v>
      </c>
    </row>
    <row r="2" spans="1:14" ht="45.75" thickBot="1" x14ac:dyDescent="0.3">
      <c r="A2" s="5" t="s">
        <v>735</v>
      </c>
      <c r="B2" s="6" t="s">
        <v>736</v>
      </c>
      <c r="C2" s="6" t="s">
        <v>737</v>
      </c>
      <c r="D2" s="6" t="s">
        <v>738</v>
      </c>
      <c r="E2" s="6" t="s">
        <v>739</v>
      </c>
      <c r="F2" s="6" t="s">
        <v>740</v>
      </c>
      <c r="G2" s="6" t="s">
        <v>741</v>
      </c>
      <c r="H2" s="6" t="s">
        <v>742</v>
      </c>
      <c r="I2" s="6" t="s">
        <v>743</v>
      </c>
      <c r="J2" s="6" t="s">
        <v>744</v>
      </c>
      <c r="K2" s="6" t="s">
        <v>745</v>
      </c>
      <c r="L2" s="6" t="s">
        <v>746</v>
      </c>
      <c r="M2" s="6" t="s">
        <v>747</v>
      </c>
      <c r="N2" s="6" t="s">
        <v>748</v>
      </c>
    </row>
    <row r="3" spans="1:14" ht="60.75" thickBot="1" x14ac:dyDescent="0.3">
      <c r="A3" s="135" t="s">
        <v>729</v>
      </c>
      <c r="B3" s="136" t="s">
        <v>749</v>
      </c>
      <c r="C3" s="136" t="s">
        <v>750</v>
      </c>
      <c r="D3" s="136" t="s">
        <v>751</v>
      </c>
      <c r="E3" s="102">
        <v>0.12</v>
      </c>
      <c r="F3" s="136" t="s">
        <v>752</v>
      </c>
      <c r="G3" s="102">
        <v>0.12</v>
      </c>
      <c r="H3" s="136" t="s">
        <v>752</v>
      </c>
      <c r="I3" s="102">
        <v>0.12</v>
      </c>
      <c r="J3" s="102">
        <v>1</v>
      </c>
      <c r="K3" s="101" t="s">
        <v>753</v>
      </c>
      <c r="L3" s="102">
        <v>0.9</v>
      </c>
      <c r="M3" s="102">
        <v>0.9</v>
      </c>
      <c r="N3" s="102">
        <v>0.9</v>
      </c>
    </row>
    <row r="4" spans="1:14" ht="90.75" thickBot="1" x14ac:dyDescent="0.3">
      <c r="A4" s="135" t="s">
        <v>1640</v>
      </c>
      <c r="B4" s="136" t="s">
        <v>749</v>
      </c>
      <c r="C4" s="136" t="s">
        <v>754</v>
      </c>
      <c r="D4" s="136" t="s">
        <v>755</v>
      </c>
      <c r="E4" s="136" t="s">
        <v>756</v>
      </c>
      <c r="F4" s="136" t="s">
        <v>757</v>
      </c>
      <c r="G4" s="136" t="s">
        <v>756</v>
      </c>
      <c r="H4" s="136" t="s">
        <v>758</v>
      </c>
      <c r="I4" s="136" t="s">
        <v>756</v>
      </c>
      <c r="J4" s="102">
        <v>1</v>
      </c>
      <c r="K4" s="136" t="s">
        <v>1641</v>
      </c>
      <c r="L4" s="102">
        <v>0.95</v>
      </c>
      <c r="M4" s="102">
        <v>0.95</v>
      </c>
      <c r="N4" s="102">
        <v>0.95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5C7F4-6A20-47A3-AC61-DAC9BD18CC8E}">
  <dimension ref="A1:C5"/>
  <sheetViews>
    <sheetView zoomScale="90" zoomScaleNormal="90" workbookViewId="0">
      <selection activeCell="B1" sqref="B1"/>
    </sheetView>
  </sheetViews>
  <sheetFormatPr defaultRowHeight="15" x14ac:dyDescent="0.25"/>
  <cols>
    <col min="1" max="1" width="33.140625" customWidth="1"/>
    <col min="2" max="2" width="21.42578125" customWidth="1"/>
    <col min="3" max="3" width="21.85546875" customWidth="1"/>
  </cols>
  <sheetData>
    <row r="1" spans="1:3" ht="16.5" thickBot="1" x14ac:dyDescent="0.3">
      <c r="B1" s="84" t="s">
        <v>1781</v>
      </c>
    </row>
    <row r="2" spans="1:3" ht="15.75" thickBot="1" x14ac:dyDescent="0.3">
      <c r="A2" s="5" t="s">
        <v>759</v>
      </c>
      <c r="B2" s="6" t="s">
        <v>760</v>
      </c>
      <c r="C2" s="6" t="s">
        <v>761</v>
      </c>
    </row>
    <row r="3" spans="1:3" ht="15.75" thickBot="1" x14ac:dyDescent="0.3">
      <c r="A3" s="8" t="s">
        <v>762</v>
      </c>
      <c r="B3" s="23">
        <v>1.1000000000000001</v>
      </c>
      <c r="C3" s="45">
        <v>45435</v>
      </c>
    </row>
    <row r="4" spans="1:3" ht="15.75" thickBot="1" x14ac:dyDescent="0.3">
      <c r="A4" s="8" t="s">
        <v>763</v>
      </c>
      <c r="B4" s="23">
        <v>2</v>
      </c>
      <c r="C4" s="86">
        <v>46692</v>
      </c>
    </row>
    <row r="5" spans="1:3" ht="15.75" thickBot="1" x14ac:dyDescent="0.3">
      <c r="A5" s="8" t="s">
        <v>764</v>
      </c>
      <c r="B5" s="23">
        <v>1</v>
      </c>
      <c r="C5" s="86">
        <v>43709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7E96A-38C8-4A1C-A699-A280B4BFDA44}">
  <dimension ref="A1:I6"/>
  <sheetViews>
    <sheetView zoomScale="90" zoomScaleNormal="90" workbookViewId="0">
      <selection activeCell="E1" sqref="E1"/>
    </sheetView>
  </sheetViews>
  <sheetFormatPr defaultRowHeight="15" x14ac:dyDescent="0.25"/>
  <cols>
    <col min="1" max="1" width="22.5703125" customWidth="1"/>
    <col min="2" max="2" width="9.5703125" bestFit="1" customWidth="1"/>
    <col min="3" max="3" width="13.85546875" customWidth="1"/>
    <col min="4" max="4" width="16.5703125" customWidth="1"/>
    <col min="5" max="5" width="20" customWidth="1"/>
    <col min="6" max="6" width="12.42578125" bestFit="1" customWidth="1"/>
    <col min="7" max="7" width="8.85546875" bestFit="1" customWidth="1"/>
    <col min="8" max="8" width="8.140625" customWidth="1"/>
    <col min="9" max="9" width="19.7109375" bestFit="1" customWidth="1"/>
  </cols>
  <sheetData>
    <row r="1" spans="1:9" ht="16.5" thickBot="1" x14ac:dyDescent="0.3">
      <c r="E1" s="84" t="s">
        <v>1780</v>
      </c>
    </row>
    <row r="2" spans="1:9" ht="15.75" customHeight="1" thickBot="1" x14ac:dyDescent="0.3">
      <c r="A2" s="143" t="s">
        <v>765</v>
      </c>
      <c r="B2" s="143" t="s">
        <v>766</v>
      </c>
      <c r="C2" s="143" t="s">
        <v>767</v>
      </c>
      <c r="D2" s="143" t="s">
        <v>768</v>
      </c>
      <c r="E2" s="143" t="s">
        <v>769</v>
      </c>
      <c r="F2" s="143" t="s">
        <v>770</v>
      </c>
      <c r="G2" s="169" t="s">
        <v>771</v>
      </c>
      <c r="H2" s="170"/>
      <c r="I2" s="171"/>
    </row>
    <row r="3" spans="1:9" ht="15.75" thickBot="1" x14ac:dyDescent="0.3">
      <c r="A3" s="144"/>
      <c r="B3" s="144"/>
      <c r="C3" s="144"/>
      <c r="D3" s="144"/>
      <c r="E3" s="144"/>
      <c r="F3" s="144"/>
      <c r="G3" s="16" t="s">
        <v>772</v>
      </c>
      <c r="H3" s="16" t="s">
        <v>773</v>
      </c>
      <c r="I3" s="16" t="s">
        <v>774</v>
      </c>
    </row>
    <row r="4" spans="1:9" ht="30.75" thickBot="1" x14ac:dyDescent="0.3">
      <c r="A4" s="8" t="s">
        <v>775</v>
      </c>
      <c r="B4" s="23" t="s">
        <v>776</v>
      </c>
      <c r="C4" s="11">
        <v>707</v>
      </c>
      <c r="D4" s="11" t="s">
        <v>777</v>
      </c>
      <c r="E4" s="11">
        <v>142</v>
      </c>
      <c r="F4" s="11" t="s">
        <v>777</v>
      </c>
      <c r="G4" s="11" t="s">
        <v>753</v>
      </c>
      <c r="H4" s="137">
        <v>0.12</v>
      </c>
      <c r="I4" s="23" t="s">
        <v>778</v>
      </c>
    </row>
    <row r="5" spans="1:9" ht="15.75" thickBot="1" x14ac:dyDescent="0.3">
      <c r="A5" s="8" t="s">
        <v>779</v>
      </c>
      <c r="B5" s="23" t="s">
        <v>780</v>
      </c>
      <c r="C5" s="11" t="s">
        <v>146</v>
      </c>
      <c r="D5" s="13">
        <v>24700</v>
      </c>
      <c r="E5" s="11" t="s">
        <v>146</v>
      </c>
      <c r="F5" s="13">
        <v>2470</v>
      </c>
      <c r="G5" s="11" t="s">
        <v>781</v>
      </c>
      <c r="H5" s="137">
        <v>0.01</v>
      </c>
      <c r="I5" s="23" t="s">
        <v>782</v>
      </c>
    </row>
    <row r="6" spans="1:9" ht="30.75" thickBot="1" x14ac:dyDescent="0.3">
      <c r="A6" s="8" t="s">
        <v>637</v>
      </c>
      <c r="B6" s="23" t="s">
        <v>714</v>
      </c>
      <c r="C6" s="11" t="s">
        <v>146</v>
      </c>
      <c r="D6" s="11">
        <v>12</v>
      </c>
      <c r="E6" s="11" t="s">
        <v>146</v>
      </c>
      <c r="F6" s="11">
        <v>42</v>
      </c>
      <c r="G6" s="11" t="s">
        <v>783</v>
      </c>
      <c r="H6" s="137">
        <v>0.05</v>
      </c>
      <c r="I6" s="23" t="s">
        <v>784</v>
      </c>
    </row>
  </sheetData>
  <mergeCells count="7">
    <mergeCell ref="G2:I2"/>
    <mergeCell ref="A2:A3"/>
    <mergeCell ref="B2:B3"/>
    <mergeCell ref="C2:C3"/>
    <mergeCell ref="D2:D3"/>
    <mergeCell ref="E2:E3"/>
    <mergeCell ref="F2:F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3670-3F16-4F7C-A3AB-A0D0C60781A6}">
  <dimension ref="A1:E5"/>
  <sheetViews>
    <sheetView zoomScale="90" zoomScaleNormal="90" workbookViewId="0">
      <selection activeCell="C1" sqref="C1"/>
    </sheetView>
  </sheetViews>
  <sheetFormatPr defaultRowHeight="15" x14ac:dyDescent="0.25"/>
  <cols>
    <col min="1" max="1" width="12" customWidth="1"/>
    <col min="2" max="2" width="13.42578125" customWidth="1"/>
    <col min="3" max="3" width="26.5703125" customWidth="1"/>
    <col min="4" max="4" width="21.140625" customWidth="1"/>
    <col min="5" max="5" width="24.42578125" customWidth="1"/>
  </cols>
  <sheetData>
    <row r="1" spans="1:5" ht="16.5" thickBot="1" x14ac:dyDescent="0.3">
      <c r="C1" s="84" t="s">
        <v>1782</v>
      </c>
    </row>
    <row r="2" spans="1:5" ht="15.75" thickBot="1" x14ac:dyDescent="0.3">
      <c r="A2" s="5" t="s">
        <v>785</v>
      </c>
      <c r="B2" s="6" t="s">
        <v>786</v>
      </c>
      <c r="C2" s="6" t="s">
        <v>787</v>
      </c>
      <c r="D2" s="6" t="s">
        <v>788</v>
      </c>
      <c r="E2" s="6" t="s">
        <v>789</v>
      </c>
    </row>
    <row r="3" spans="1:5" ht="15.75" thickBot="1" x14ac:dyDescent="0.3">
      <c r="A3" s="8" t="s">
        <v>790</v>
      </c>
      <c r="B3" s="23">
        <v>14</v>
      </c>
      <c r="C3" s="23">
        <v>5</v>
      </c>
      <c r="D3" s="23">
        <v>0</v>
      </c>
      <c r="E3" s="23">
        <v>23</v>
      </c>
    </row>
    <row r="4" spans="1:5" ht="15.75" thickBot="1" x14ac:dyDescent="0.3">
      <c r="A4" s="8" t="s">
        <v>791</v>
      </c>
      <c r="B4" s="23">
        <v>32</v>
      </c>
      <c r="C4" s="23">
        <v>29</v>
      </c>
      <c r="D4" s="23">
        <v>9</v>
      </c>
      <c r="E4" s="23">
        <v>333</v>
      </c>
    </row>
    <row r="5" spans="1:5" ht="15.75" thickBot="1" x14ac:dyDescent="0.3">
      <c r="A5" s="8" t="s">
        <v>792</v>
      </c>
      <c r="B5" s="23">
        <v>0</v>
      </c>
      <c r="C5" s="23">
        <v>9</v>
      </c>
      <c r="D5" s="23">
        <v>8</v>
      </c>
      <c r="E5" s="23">
        <v>20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80CAA-A654-48D9-A82A-FD4EEE440A3D}">
  <dimension ref="A1:E5"/>
  <sheetViews>
    <sheetView zoomScale="90" zoomScaleNormal="90" workbookViewId="0">
      <selection activeCell="D1" sqref="D1"/>
    </sheetView>
  </sheetViews>
  <sheetFormatPr defaultRowHeight="15" x14ac:dyDescent="0.25"/>
  <cols>
    <col min="1" max="1" width="14.5703125" customWidth="1"/>
    <col min="2" max="2" width="15.5703125" customWidth="1"/>
    <col min="3" max="3" width="17" customWidth="1"/>
    <col min="4" max="4" width="17.140625" customWidth="1"/>
    <col min="5" max="5" width="16.28515625" customWidth="1"/>
  </cols>
  <sheetData>
    <row r="1" spans="1:5" ht="16.5" thickBot="1" x14ac:dyDescent="0.3">
      <c r="B1" s="85" t="s">
        <v>1783</v>
      </c>
    </row>
    <row r="2" spans="1:5" ht="15.75" thickBot="1" x14ac:dyDescent="0.3">
      <c r="A2" s="5" t="s">
        <v>793</v>
      </c>
      <c r="B2" s="6" t="s">
        <v>786</v>
      </c>
      <c r="C2" s="6" t="s">
        <v>787</v>
      </c>
      <c r="D2" s="6" t="s">
        <v>788</v>
      </c>
      <c r="E2" s="6" t="s">
        <v>789</v>
      </c>
    </row>
    <row r="3" spans="1:5" ht="15.75" thickBot="1" x14ac:dyDescent="0.3">
      <c r="A3" s="8" t="s">
        <v>794</v>
      </c>
      <c r="B3" s="23">
        <v>0</v>
      </c>
      <c r="C3" s="23">
        <v>0</v>
      </c>
      <c r="D3" s="23">
        <v>0</v>
      </c>
      <c r="E3" s="23">
        <v>0</v>
      </c>
    </row>
    <row r="4" spans="1:5" ht="15.75" thickBot="1" x14ac:dyDescent="0.3">
      <c r="A4" s="8" t="s">
        <v>795</v>
      </c>
      <c r="B4" s="23">
        <v>46</v>
      </c>
      <c r="C4" s="23">
        <v>43</v>
      </c>
      <c r="D4" s="23">
        <v>17</v>
      </c>
      <c r="E4" s="23">
        <v>376</v>
      </c>
    </row>
    <row r="5" spans="1:5" ht="15.75" thickBot="1" x14ac:dyDescent="0.3">
      <c r="A5" s="8" t="s">
        <v>796</v>
      </c>
      <c r="B5" s="23">
        <v>0</v>
      </c>
      <c r="C5" s="23">
        <v>0</v>
      </c>
      <c r="D5" s="23">
        <v>0</v>
      </c>
      <c r="E5" s="23">
        <v>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566B9-CC4E-4F52-87AC-8506BC1C0FBD}">
  <dimension ref="A1:F3"/>
  <sheetViews>
    <sheetView zoomScale="90" zoomScaleNormal="90" workbookViewId="0">
      <selection activeCell="C1" sqref="C1"/>
    </sheetView>
  </sheetViews>
  <sheetFormatPr defaultRowHeight="15" x14ac:dyDescent="0.25"/>
  <cols>
    <col min="1" max="1" width="24.28515625" bestFit="1" customWidth="1"/>
    <col min="2" max="2" width="22" bestFit="1" customWidth="1"/>
    <col min="3" max="3" width="28.140625" customWidth="1"/>
    <col min="4" max="4" width="22" customWidth="1"/>
    <col min="5" max="5" width="20.85546875" customWidth="1"/>
    <col min="6" max="6" width="30.42578125" customWidth="1"/>
  </cols>
  <sheetData>
    <row r="1" spans="1:6" ht="16.5" thickBot="1" x14ac:dyDescent="0.3">
      <c r="C1" s="84" t="s">
        <v>1784</v>
      </c>
    </row>
    <row r="2" spans="1:6" ht="45.75" thickBot="1" x14ac:dyDescent="0.3">
      <c r="A2" s="9" t="s">
        <v>797</v>
      </c>
      <c r="B2" s="10" t="s">
        <v>798</v>
      </c>
      <c r="C2" s="10" t="s">
        <v>799</v>
      </c>
      <c r="D2" s="10" t="s">
        <v>800</v>
      </c>
      <c r="E2" s="10" t="s">
        <v>801</v>
      </c>
      <c r="F2" s="10" t="s">
        <v>802</v>
      </c>
    </row>
    <row r="3" spans="1:6" ht="15.75" thickBot="1" x14ac:dyDescent="0.3">
      <c r="A3" s="8" t="s">
        <v>803</v>
      </c>
      <c r="B3" s="23" t="s">
        <v>804</v>
      </c>
      <c r="C3" s="23">
        <v>52.6</v>
      </c>
      <c r="D3" s="23">
        <v>1</v>
      </c>
      <c r="E3" s="23">
        <v>128.58000000000001</v>
      </c>
      <c r="F3" s="23">
        <v>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533D0-A458-40DC-9705-60D19707963C}">
  <dimension ref="A1:B3"/>
  <sheetViews>
    <sheetView zoomScale="90" zoomScaleNormal="90" workbookViewId="0">
      <selection activeCell="B1" sqref="B1"/>
    </sheetView>
  </sheetViews>
  <sheetFormatPr defaultRowHeight="15" x14ac:dyDescent="0.25"/>
  <cols>
    <col min="1" max="1" width="32.42578125" customWidth="1"/>
    <col min="2" max="2" width="41.42578125" customWidth="1"/>
  </cols>
  <sheetData>
    <row r="1" spans="1:2" ht="15.75" x14ac:dyDescent="0.25">
      <c r="B1" s="84" t="s">
        <v>1762</v>
      </c>
    </row>
    <row r="2" spans="1:2" x14ac:dyDescent="0.25">
      <c r="A2" s="14"/>
    </row>
    <row r="3" spans="1:2" x14ac:dyDescent="0.25">
      <c r="A3" s="129" t="s">
        <v>1761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BAF0C-9428-4BBF-8969-7753616C4A8D}">
  <dimension ref="A1:C34"/>
  <sheetViews>
    <sheetView zoomScale="90" zoomScaleNormal="90" workbookViewId="0">
      <selection activeCell="B1" sqref="B1"/>
    </sheetView>
  </sheetViews>
  <sheetFormatPr defaultRowHeight="15" x14ac:dyDescent="0.25"/>
  <cols>
    <col min="1" max="1" width="29.42578125" customWidth="1"/>
    <col min="2" max="2" width="62.42578125" customWidth="1"/>
    <col min="3" max="3" width="50.140625" customWidth="1"/>
  </cols>
  <sheetData>
    <row r="1" spans="1:3" ht="16.5" thickBot="1" x14ac:dyDescent="0.3">
      <c r="B1" s="84" t="s">
        <v>1785</v>
      </c>
    </row>
    <row r="2" spans="1:3" ht="15.75" thickBot="1" x14ac:dyDescent="0.3">
      <c r="A2" s="9" t="s">
        <v>805</v>
      </c>
      <c r="B2" s="10" t="s">
        <v>806</v>
      </c>
      <c r="C2" s="10" t="s">
        <v>807</v>
      </c>
    </row>
    <row r="3" spans="1:3" x14ac:dyDescent="0.25">
      <c r="A3" s="155" t="s">
        <v>808</v>
      </c>
      <c r="B3" s="30" t="s">
        <v>809</v>
      </c>
      <c r="C3" s="30" t="s">
        <v>810</v>
      </c>
    </row>
    <row r="4" spans="1:3" ht="30" x14ac:dyDescent="0.25">
      <c r="A4" s="157"/>
      <c r="B4" s="30" t="s">
        <v>811</v>
      </c>
      <c r="C4" s="32" t="s">
        <v>812</v>
      </c>
    </row>
    <row r="5" spans="1:3" x14ac:dyDescent="0.25">
      <c r="A5" s="157"/>
      <c r="B5" s="30" t="s">
        <v>813</v>
      </c>
      <c r="C5" s="65"/>
    </row>
    <row r="6" spans="1:3" ht="30.75" thickBot="1" x14ac:dyDescent="0.3">
      <c r="A6" s="156"/>
      <c r="B6" s="33" t="s">
        <v>814</v>
      </c>
      <c r="C6" s="3"/>
    </row>
    <row r="7" spans="1:3" x14ac:dyDescent="0.25">
      <c r="A7" s="155" t="s">
        <v>815</v>
      </c>
      <c r="B7" s="30" t="s">
        <v>809</v>
      </c>
      <c r="C7" s="30" t="s">
        <v>810</v>
      </c>
    </row>
    <row r="8" spans="1:3" ht="30" x14ac:dyDescent="0.25">
      <c r="A8" s="157"/>
      <c r="B8" s="30" t="s">
        <v>816</v>
      </c>
      <c r="C8" s="30" t="s">
        <v>817</v>
      </c>
    </row>
    <row r="9" spans="1:3" x14ac:dyDescent="0.25">
      <c r="A9" s="157"/>
      <c r="B9" s="30" t="s">
        <v>813</v>
      </c>
      <c r="C9" s="65"/>
    </row>
    <row r="10" spans="1:3" ht="30.75" thickBot="1" x14ac:dyDescent="0.3">
      <c r="A10" s="156"/>
      <c r="B10" s="31" t="s">
        <v>818</v>
      </c>
      <c r="C10" s="3"/>
    </row>
    <row r="11" spans="1:3" ht="15" customHeight="1" x14ac:dyDescent="0.25">
      <c r="A11" s="155" t="s">
        <v>819</v>
      </c>
      <c r="B11" s="30" t="s">
        <v>809</v>
      </c>
      <c r="C11" s="30" t="s">
        <v>810</v>
      </c>
    </row>
    <row r="12" spans="1:3" ht="30" x14ac:dyDescent="0.25">
      <c r="A12" s="157"/>
      <c r="B12" s="30" t="s">
        <v>820</v>
      </c>
      <c r="C12" s="30" t="s">
        <v>817</v>
      </c>
    </row>
    <row r="13" spans="1:3" x14ac:dyDescent="0.25">
      <c r="A13" s="157"/>
      <c r="B13" s="30" t="s">
        <v>813</v>
      </c>
      <c r="C13" s="65"/>
    </row>
    <row r="14" spans="1:3" ht="30.75" thickBot="1" x14ac:dyDescent="0.3">
      <c r="A14" s="156"/>
      <c r="B14" s="31" t="s">
        <v>821</v>
      </c>
      <c r="C14" s="3"/>
    </row>
    <row r="15" spans="1:3" ht="30" x14ac:dyDescent="0.25">
      <c r="A15" s="155" t="s">
        <v>822</v>
      </c>
      <c r="B15" s="30" t="s">
        <v>809</v>
      </c>
      <c r="C15" s="30" t="s">
        <v>817</v>
      </c>
    </row>
    <row r="16" spans="1:3" ht="15.75" thickBot="1" x14ac:dyDescent="0.3">
      <c r="A16" s="156"/>
      <c r="B16" s="31" t="s">
        <v>1786</v>
      </c>
      <c r="C16" s="31" t="s">
        <v>823</v>
      </c>
    </row>
    <row r="17" spans="1:3" ht="30" x14ac:dyDescent="0.25">
      <c r="A17" s="155" t="s">
        <v>824</v>
      </c>
      <c r="B17" s="30" t="s">
        <v>809</v>
      </c>
      <c r="C17" s="30" t="s">
        <v>817</v>
      </c>
    </row>
    <row r="18" spans="1:3" ht="30" x14ac:dyDescent="0.25">
      <c r="A18" s="157"/>
      <c r="B18" s="30" t="s">
        <v>825</v>
      </c>
      <c r="C18" s="30" t="s">
        <v>826</v>
      </c>
    </row>
    <row r="19" spans="1:3" x14ac:dyDescent="0.25">
      <c r="A19" s="157"/>
      <c r="B19" s="30" t="s">
        <v>827</v>
      </c>
      <c r="C19" s="65"/>
    </row>
    <row r="20" spans="1:3" ht="15.75" thickBot="1" x14ac:dyDescent="0.3">
      <c r="A20" s="156"/>
      <c r="B20" s="31" t="s">
        <v>1786</v>
      </c>
      <c r="C20" s="3"/>
    </row>
    <row r="21" spans="1:3" ht="45" x14ac:dyDescent="0.25">
      <c r="A21" s="155" t="s">
        <v>828</v>
      </c>
      <c r="B21" s="30" t="s">
        <v>829</v>
      </c>
      <c r="C21" s="172" t="s">
        <v>830</v>
      </c>
    </row>
    <row r="22" spans="1:3" ht="15.75" thickBot="1" x14ac:dyDescent="0.3">
      <c r="A22" s="156"/>
      <c r="B22" s="31" t="s">
        <v>831</v>
      </c>
      <c r="C22" s="173"/>
    </row>
    <row r="23" spans="1:3" ht="60" x14ac:dyDescent="0.25">
      <c r="A23" s="155" t="s">
        <v>832</v>
      </c>
      <c r="B23" s="30" t="s">
        <v>833</v>
      </c>
      <c r="C23" s="172" t="s">
        <v>834</v>
      </c>
    </row>
    <row r="24" spans="1:3" ht="30.75" thickBot="1" x14ac:dyDescent="0.3">
      <c r="A24" s="156"/>
      <c r="B24" s="31" t="s">
        <v>835</v>
      </c>
      <c r="C24" s="173"/>
    </row>
    <row r="25" spans="1:3" ht="90.75" thickBot="1" x14ac:dyDescent="0.3">
      <c r="A25" s="8" t="s">
        <v>836</v>
      </c>
      <c r="B25" s="31" t="s">
        <v>837</v>
      </c>
      <c r="C25" s="31" t="s">
        <v>838</v>
      </c>
    </row>
    <row r="26" spans="1:3" ht="30" x14ac:dyDescent="0.25">
      <c r="A26" s="155" t="s">
        <v>839</v>
      </c>
      <c r="B26" s="30" t="s">
        <v>840</v>
      </c>
      <c r="C26" s="30" t="s">
        <v>841</v>
      </c>
    </row>
    <row r="27" spans="1:3" ht="15.75" thickBot="1" x14ac:dyDescent="0.3">
      <c r="A27" s="156"/>
      <c r="B27" s="31" t="s">
        <v>842</v>
      </c>
      <c r="C27" s="31" t="s">
        <v>843</v>
      </c>
    </row>
    <row r="28" spans="1:3" ht="30" x14ac:dyDescent="0.25">
      <c r="A28" s="155" t="s">
        <v>844</v>
      </c>
      <c r="B28" s="30" t="s">
        <v>845</v>
      </c>
      <c r="C28" s="30" t="s">
        <v>841</v>
      </c>
    </row>
    <row r="29" spans="1:3" x14ac:dyDescent="0.25">
      <c r="A29" s="157"/>
      <c r="B29" s="30" t="s">
        <v>846</v>
      </c>
      <c r="C29" s="30" t="s">
        <v>843</v>
      </c>
    </row>
    <row r="30" spans="1:3" ht="15.75" thickBot="1" x14ac:dyDescent="0.3">
      <c r="A30" s="156"/>
      <c r="B30" s="31" t="s">
        <v>847</v>
      </c>
      <c r="C30" s="3"/>
    </row>
    <row r="31" spans="1:3" ht="30" x14ac:dyDescent="0.25">
      <c r="A31" s="155" t="s">
        <v>848</v>
      </c>
      <c r="B31" s="30" t="s">
        <v>809</v>
      </c>
      <c r="C31" s="30" t="s">
        <v>817</v>
      </c>
    </row>
    <row r="32" spans="1:3" ht="30" x14ac:dyDescent="0.25">
      <c r="A32" s="157"/>
      <c r="B32" s="30" t="s">
        <v>849</v>
      </c>
      <c r="C32" s="30" t="s">
        <v>850</v>
      </c>
    </row>
    <row r="33" spans="1:3" x14ac:dyDescent="0.25">
      <c r="A33" s="157"/>
      <c r="B33" s="30" t="s">
        <v>813</v>
      </c>
      <c r="C33" s="30" t="s">
        <v>851</v>
      </c>
    </row>
    <row r="34" spans="1:3" ht="15.75" thickBot="1" x14ac:dyDescent="0.3">
      <c r="A34" s="156"/>
      <c r="B34" s="3"/>
      <c r="C34" s="31" t="s">
        <v>810</v>
      </c>
    </row>
  </sheetData>
  <mergeCells count="12">
    <mergeCell ref="A31:A34"/>
    <mergeCell ref="A3:A6"/>
    <mergeCell ref="A7:A10"/>
    <mergeCell ref="A11:A14"/>
    <mergeCell ref="A15:A16"/>
    <mergeCell ref="A17:A20"/>
    <mergeCell ref="A21:A22"/>
    <mergeCell ref="C21:C22"/>
    <mergeCell ref="A23:A24"/>
    <mergeCell ref="C23:C24"/>
    <mergeCell ref="A26:A27"/>
    <mergeCell ref="A28:A30"/>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6D7CA-CC7A-45E5-9D37-DC9284ADD8A9}">
  <dimension ref="A1:L11"/>
  <sheetViews>
    <sheetView zoomScale="90" zoomScaleNormal="90" workbookViewId="0">
      <selection activeCell="F1" sqref="F1"/>
    </sheetView>
  </sheetViews>
  <sheetFormatPr defaultRowHeight="15" x14ac:dyDescent="0.25"/>
  <cols>
    <col min="1" max="2" width="18.140625" customWidth="1"/>
    <col min="3" max="3" width="24.140625" customWidth="1"/>
    <col min="4" max="12" width="18.140625" customWidth="1"/>
  </cols>
  <sheetData>
    <row r="1" spans="1:12" ht="16.5" thickBot="1" x14ac:dyDescent="0.3">
      <c r="F1" s="84" t="s">
        <v>852</v>
      </c>
    </row>
    <row r="2" spans="1:12" x14ac:dyDescent="0.25">
      <c r="A2" s="174" t="s">
        <v>853</v>
      </c>
      <c r="B2" s="174" t="s">
        <v>854</v>
      </c>
      <c r="C2" s="174" t="s">
        <v>855</v>
      </c>
      <c r="D2" s="174" t="s">
        <v>856</v>
      </c>
      <c r="E2" s="174" t="s">
        <v>857</v>
      </c>
      <c r="F2" s="40" t="s">
        <v>858</v>
      </c>
      <c r="G2" s="174" t="s">
        <v>859</v>
      </c>
      <c r="H2" s="40" t="s">
        <v>858</v>
      </c>
      <c r="I2" s="174" t="s">
        <v>860</v>
      </c>
      <c r="J2" s="40" t="s">
        <v>858</v>
      </c>
      <c r="K2" s="174" t="s">
        <v>861</v>
      </c>
      <c r="L2" s="174" t="s">
        <v>862</v>
      </c>
    </row>
    <row r="3" spans="1:12" ht="15.75" thickBot="1" x14ac:dyDescent="0.3">
      <c r="A3" s="175"/>
      <c r="B3" s="175"/>
      <c r="C3" s="175"/>
      <c r="D3" s="175"/>
      <c r="E3" s="175"/>
      <c r="F3" s="41">
        <v>2026</v>
      </c>
      <c r="G3" s="175"/>
      <c r="H3" s="41">
        <v>2027</v>
      </c>
      <c r="I3" s="175"/>
      <c r="J3" s="41">
        <v>2028</v>
      </c>
      <c r="K3" s="175"/>
      <c r="L3" s="175"/>
    </row>
    <row r="4" spans="1:12" ht="22.5" customHeight="1" x14ac:dyDescent="0.25">
      <c r="A4" s="147" t="s">
        <v>863</v>
      </c>
      <c r="B4" s="147" t="s">
        <v>640</v>
      </c>
      <c r="C4" s="147" t="s">
        <v>864</v>
      </c>
      <c r="D4" s="147" t="s">
        <v>146</v>
      </c>
      <c r="E4" s="147" t="s">
        <v>865</v>
      </c>
      <c r="F4" s="147" t="s">
        <v>146</v>
      </c>
      <c r="G4" s="147" t="s">
        <v>866</v>
      </c>
      <c r="H4" s="147" t="s">
        <v>146</v>
      </c>
      <c r="I4" s="147" t="s">
        <v>867</v>
      </c>
      <c r="J4" s="147" t="s">
        <v>146</v>
      </c>
      <c r="K4" s="147" t="s">
        <v>146</v>
      </c>
      <c r="L4" s="162" t="s">
        <v>1598</v>
      </c>
    </row>
    <row r="5" spans="1:12" ht="15.75" thickBot="1" x14ac:dyDescent="0.3">
      <c r="A5" s="149"/>
      <c r="B5" s="149"/>
      <c r="C5" s="149"/>
      <c r="D5" s="149"/>
      <c r="E5" s="149"/>
      <c r="F5" s="149"/>
      <c r="G5" s="149"/>
      <c r="H5" s="149"/>
      <c r="I5" s="149"/>
      <c r="J5" s="149"/>
      <c r="K5" s="149"/>
      <c r="L5" s="163"/>
    </row>
    <row r="6" spans="1:12" ht="73.5" customHeight="1" x14ac:dyDescent="0.25">
      <c r="A6" s="147" t="s">
        <v>654</v>
      </c>
      <c r="B6" s="147" t="s">
        <v>640</v>
      </c>
      <c r="C6" s="147" t="s">
        <v>868</v>
      </c>
      <c r="D6" s="147" t="s">
        <v>146</v>
      </c>
      <c r="E6" s="147" t="s">
        <v>865</v>
      </c>
      <c r="F6" s="147" t="s">
        <v>146</v>
      </c>
      <c r="G6" s="147" t="s">
        <v>866</v>
      </c>
      <c r="H6" s="147" t="s">
        <v>146</v>
      </c>
      <c r="I6" s="147" t="s">
        <v>867</v>
      </c>
      <c r="J6" s="147" t="s">
        <v>146</v>
      </c>
      <c r="K6" s="147" t="s">
        <v>146</v>
      </c>
      <c r="L6" s="162" t="s">
        <v>1599</v>
      </c>
    </row>
    <row r="7" spans="1:12" ht="15.75" thickBot="1" x14ac:dyDescent="0.3">
      <c r="A7" s="149"/>
      <c r="B7" s="149"/>
      <c r="C7" s="149"/>
      <c r="D7" s="149"/>
      <c r="E7" s="149"/>
      <c r="F7" s="149"/>
      <c r="G7" s="149"/>
      <c r="H7" s="149"/>
      <c r="I7" s="149"/>
      <c r="J7" s="149"/>
      <c r="K7" s="149"/>
      <c r="L7" s="163"/>
    </row>
    <row r="8" spans="1:12" ht="26.25" thickBot="1" x14ac:dyDescent="0.3">
      <c r="A8" s="68" t="s">
        <v>869</v>
      </c>
      <c r="B8" s="4" t="s">
        <v>608</v>
      </c>
      <c r="C8" s="4" t="s">
        <v>71</v>
      </c>
      <c r="D8" s="4" t="s">
        <v>870</v>
      </c>
      <c r="E8" s="4">
        <v>280</v>
      </c>
      <c r="F8" s="7">
        <v>4.0399999999999998E-2</v>
      </c>
      <c r="G8" s="4">
        <v>280</v>
      </c>
      <c r="H8" s="7">
        <v>7.0000000000000001E-3</v>
      </c>
      <c r="I8" s="4">
        <v>280</v>
      </c>
      <c r="J8" s="7">
        <v>7.0000000000000001E-3</v>
      </c>
      <c r="K8" s="4">
        <v>840</v>
      </c>
      <c r="L8" s="89" t="s">
        <v>1600</v>
      </c>
    </row>
    <row r="9" spans="1:12" ht="26.25" thickBot="1" x14ac:dyDescent="0.3">
      <c r="A9" s="68" t="s">
        <v>72</v>
      </c>
      <c r="B9" s="4" t="s">
        <v>608</v>
      </c>
      <c r="C9" s="4" t="s">
        <v>73</v>
      </c>
      <c r="D9" s="4" t="s">
        <v>871</v>
      </c>
      <c r="E9" s="4">
        <v>12</v>
      </c>
      <c r="F9" s="7">
        <v>0</v>
      </c>
      <c r="G9" s="4">
        <v>12</v>
      </c>
      <c r="H9" s="7">
        <v>0</v>
      </c>
      <c r="I9" s="4">
        <v>12</v>
      </c>
      <c r="J9" s="7">
        <v>0</v>
      </c>
      <c r="K9" s="4">
        <v>36</v>
      </c>
      <c r="L9" s="89" t="s">
        <v>1601</v>
      </c>
    </row>
    <row r="10" spans="1:12" ht="15.75" thickBot="1" x14ac:dyDescent="0.3">
      <c r="A10" s="68" t="s">
        <v>76</v>
      </c>
      <c r="B10" s="4" t="s">
        <v>608</v>
      </c>
      <c r="C10" s="4" t="s">
        <v>77</v>
      </c>
      <c r="D10" s="4" t="s">
        <v>609</v>
      </c>
      <c r="E10" s="4">
        <v>700</v>
      </c>
      <c r="F10" s="7">
        <v>2.9600000000000001E-2</v>
      </c>
      <c r="G10" s="4">
        <v>700</v>
      </c>
      <c r="H10" s="7">
        <v>3.3399999999999999E-2</v>
      </c>
      <c r="I10" s="4">
        <v>700</v>
      </c>
      <c r="J10" s="7">
        <v>1.9099999999999999E-2</v>
      </c>
      <c r="K10" s="42">
        <v>2100</v>
      </c>
      <c r="L10" s="89" t="s">
        <v>1602</v>
      </c>
    </row>
    <row r="11" spans="1:12" ht="15.75" thickBot="1" x14ac:dyDescent="0.3">
      <c r="A11" s="68" t="s">
        <v>78</v>
      </c>
      <c r="B11" s="4" t="s">
        <v>608</v>
      </c>
      <c r="C11" s="4" t="s">
        <v>79</v>
      </c>
      <c r="D11" s="4" t="s">
        <v>609</v>
      </c>
      <c r="E11" s="4">
        <v>220</v>
      </c>
      <c r="F11" s="7">
        <v>4.36E-2</v>
      </c>
      <c r="G11" s="4">
        <v>220</v>
      </c>
      <c r="H11" s="7">
        <v>2.06E-2</v>
      </c>
      <c r="I11" s="4">
        <v>220</v>
      </c>
      <c r="J11" s="7">
        <v>1.38E-2</v>
      </c>
      <c r="K11" s="4">
        <v>660</v>
      </c>
      <c r="L11" s="89" t="s">
        <v>1602</v>
      </c>
    </row>
  </sheetData>
  <mergeCells count="33">
    <mergeCell ref="I2:I3"/>
    <mergeCell ref="K2:K3"/>
    <mergeCell ref="L2:L3"/>
    <mergeCell ref="A4:A5"/>
    <mergeCell ref="B4:B5"/>
    <mergeCell ref="C4:C5"/>
    <mergeCell ref="D4:D5"/>
    <mergeCell ref="E4:E5"/>
    <mergeCell ref="F4:F5"/>
    <mergeCell ref="G4:G5"/>
    <mergeCell ref="A2:A3"/>
    <mergeCell ref="B2:B3"/>
    <mergeCell ref="C2:C3"/>
    <mergeCell ref="D2:D3"/>
    <mergeCell ref="E2:E3"/>
    <mergeCell ref="G2:G3"/>
    <mergeCell ref="A6:A7"/>
    <mergeCell ref="B6:B7"/>
    <mergeCell ref="C6:C7"/>
    <mergeCell ref="D6:D7"/>
    <mergeCell ref="E6:E7"/>
    <mergeCell ref="H4:H5"/>
    <mergeCell ref="I4:I5"/>
    <mergeCell ref="J4:J5"/>
    <mergeCell ref="K4:K5"/>
    <mergeCell ref="L4:L5"/>
    <mergeCell ref="L6:L7"/>
    <mergeCell ref="F6:F7"/>
    <mergeCell ref="G6:G7"/>
    <mergeCell ref="H6:H7"/>
    <mergeCell ref="I6:I7"/>
    <mergeCell ref="J6:J7"/>
    <mergeCell ref="K6:K7"/>
  </mergeCells>
  <phoneticPr fontId="26"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64260-7251-4C4D-B33F-78B03EE374D9}">
  <dimension ref="A1:V7"/>
  <sheetViews>
    <sheetView zoomScale="90" zoomScaleNormal="90" workbookViewId="0">
      <selection activeCell="K1" sqref="K1"/>
    </sheetView>
  </sheetViews>
  <sheetFormatPr defaultRowHeight="15" x14ac:dyDescent="0.25"/>
  <cols>
    <col min="1" max="1" width="25" customWidth="1"/>
    <col min="2" max="2" width="22.5703125" customWidth="1"/>
    <col min="21" max="21" width="16.7109375" customWidth="1"/>
    <col min="22" max="22" width="29.42578125" customWidth="1"/>
  </cols>
  <sheetData>
    <row r="1" spans="1:22" ht="16.5" thickBot="1" x14ac:dyDescent="0.3">
      <c r="K1" s="84" t="s">
        <v>872</v>
      </c>
    </row>
    <row r="2" spans="1:22" ht="44.25" customHeight="1" x14ac:dyDescent="0.25">
      <c r="A2" s="176" t="s">
        <v>873</v>
      </c>
      <c r="B2" s="176" t="s">
        <v>874</v>
      </c>
      <c r="C2" s="176" t="s">
        <v>856</v>
      </c>
      <c r="D2" s="176" t="s">
        <v>875</v>
      </c>
      <c r="E2" s="176" t="s">
        <v>876</v>
      </c>
      <c r="F2" s="176" t="s">
        <v>877</v>
      </c>
      <c r="G2" s="176" t="s">
        <v>878</v>
      </c>
      <c r="H2" s="176" t="s">
        <v>879</v>
      </c>
      <c r="I2" s="176" t="s">
        <v>880</v>
      </c>
      <c r="J2" s="176" t="s">
        <v>881</v>
      </c>
      <c r="K2" s="176" t="s">
        <v>882</v>
      </c>
      <c r="L2" s="176" t="s">
        <v>883</v>
      </c>
      <c r="M2" s="176" t="s">
        <v>884</v>
      </c>
      <c r="N2" s="176" t="s">
        <v>885</v>
      </c>
      <c r="O2" s="176" t="s">
        <v>886</v>
      </c>
      <c r="P2" s="176" t="s">
        <v>887</v>
      </c>
      <c r="Q2" s="176" t="s">
        <v>888</v>
      </c>
      <c r="R2" s="176" t="s">
        <v>889</v>
      </c>
      <c r="S2" s="176" t="s">
        <v>890</v>
      </c>
      <c r="T2" s="176" t="s">
        <v>861</v>
      </c>
      <c r="U2" s="176" t="s">
        <v>891</v>
      </c>
      <c r="V2" s="176" t="s">
        <v>862</v>
      </c>
    </row>
    <row r="3" spans="1:22" ht="15.75" thickBot="1" x14ac:dyDescent="0.3">
      <c r="A3" s="177"/>
      <c r="B3" s="177"/>
      <c r="C3" s="177"/>
      <c r="D3" s="177"/>
      <c r="E3" s="177"/>
      <c r="F3" s="177"/>
      <c r="G3" s="177"/>
      <c r="H3" s="177"/>
      <c r="I3" s="177"/>
      <c r="J3" s="177"/>
      <c r="K3" s="177"/>
      <c r="L3" s="177"/>
      <c r="M3" s="177"/>
      <c r="N3" s="177"/>
      <c r="O3" s="177"/>
      <c r="P3" s="177"/>
      <c r="Q3" s="177"/>
      <c r="R3" s="177"/>
      <c r="S3" s="177"/>
      <c r="T3" s="177"/>
      <c r="U3" s="177"/>
      <c r="V3" s="177"/>
    </row>
    <row r="4" spans="1:22" ht="36.75" thickBot="1" x14ac:dyDescent="0.3">
      <c r="A4" s="70" t="s">
        <v>892</v>
      </c>
      <c r="B4" s="43" t="s">
        <v>63</v>
      </c>
      <c r="C4" s="35" t="s">
        <v>609</v>
      </c>
      <c r="D4" s="35">
        <v>55</v>
      </c>
      <c r="E4" s="35">
        <v>110</v>
      </c>
      <c r="F4" s="35">
        <v>165</v>
      </c>
      <c r="G4" s="35">
        <v>220</v>
      </c>
      <c r="H4" s="35">
        <v>55</v>
      </c>
      <c r="I4" s="35">
        <v>110</v>
      </c>
      <c r="J4" s="35">
        <v>165</v>
      </c>
      <c r="K4" s="35">
        <v>220</v>
      </c>
      <c r="L4" s="35">
        <v>55</v>
      </c>
      <c r="M4" s="35">
        <v>110</v>
      </c>
      <c r="N4" s="35">
        <v>165</v>
      </c>
      <c r="O4" s="35">
        <v>220</v>
      </c>
      <c r="P4" s="36">
        <v>0.33</v>
      </c>
      <c r="Q4" s="64">
        <v>0</v>
      </c>
      <c r="R4" s="64">
        <v>0</v>
      </c>
      <c r="S4" s="64">
        <v>0</v>
      </c>
      <c r="T4" s="35">
        <v>660</v>
      </c>
      <c r="U4" s="35" t="s">
        <v>893</v>
      </c>
      <c r="V4" s="90" t="s">
        <v>1603</v>
      </c>
    </row>
    <row r="5" spans="1:22" ht="36.75" thickBot="1" x14ac:dyDescent="0.3">
      <c r="A5" s="70" t="s">
        <v>894</v>
      </c>
      <c r="B5" s="35" t="s">
        <v>67</v>
      </c>
      <c r="C5" s="35" t="s">
        <v>609</v>
      </c>
      <c r="D5" s="35">
        <v>0</v>
      </c>
      <c r="E5" s="35">
        <v>0</v>
      </c>
      <c r="F5" s="35">
        <v>700</v>
      </c>
      <c r="G5" s="35">
        <v>700</v>
      </c>
      <c r="H5" s="35">
        <v>0</v>
      </c>
      <c r="I5" s="35">
        <v>0</v>
      </c>
      <c r="J5" s="35">
        <v>700</v>
      </c>
      <c r="K5" s="35">
        <v>700</v>
      </c>
      <c r="L5" s="35">
        <v>0</v>
      </c>
      <c r="M5" s="35">
        <v>0</v>
      </c>
      <c r="N5" s="35">
        <v>700</v>
      </c>
      <c r="O5" s="35">
        <v>700</v>
      </c>
      <c r="P5" s="36">
        <v>1</v>
      </c>
      <c r="Q5" s="64">
        <v>0</v>
      </c>
      <c r="R5" s="64">
        <v>0</v>
      </c>
      <c r="S5" s="64">
        <v>0</v>
      </c>
      <c r="T5" s="44">
        <v>2100</v>
      </c>
      <c r="U5" s="35" t="s">
        <v>895</v>
      </c>
      <c r="V5" s="90" t="s">
        <v>1604</v>
      </c>
    </row>
    <row r="6" spans="1:22" ht="24.75" thickBot="1" x14ac:dyDescent="0.3">
      <c r="A6" s="98" t="s">
        <v>1698</v>
      </c>
      <c r="B6" s="35" t="s">
        <v>69</v>
      </c>
      <c r="C6" s="35" t="s">
        <v>613</v>
      </c>
      <c r="D6" s="35">
        <v>0</v>
      </c>
      <c r="E6" s="44">
        <v>1633</v>
      </c>
      <c r="F6" s="44">
        <v>3266</v>
      </c>
      <c r="G6" s="44">
        <v>4900</v>
      </c>
      <c r="H6" s="35">
        <v>0</v>
      </c>
      <c r="I6" s="44">
        <v>1633</v>
      </c>
      <c r="J6" s="44">
        <v>3266</v>
      </c>
      <c r="K6" s="44">
        <v>4900</v>
      </c>
      <c r="L6" s="35">
        <v>0</v>
      </c>
      <c r="M6" s="44">
        <v>1633</v>
      </c>
      <c r="N6" s="44">
        <v>3266</v>
      </c>
      <c r="O6" s="44">
        <v>4900</v>
      </c>
      <c r="P6" s="36">
        <v>1</v>
      </c>
      <c r="Q6" s="64">
        <v>0</v>
      </c>
      <c r="R6" s="64">
        <v>0</v>
      </c>
      <c r="S6" s="64">
        <v>0</v>
      </c>
      <c r="T6" s="44">
        <v>14700</v>
      </c>
      <c r="U6" s="35" t="s">
        <v>896</v>
      </c>
      <c r="V6" s="90" t="s">
        <v>1605</v>
      </c>
    </row>
    <row r="7" spans="1:22" ht="15.75" thickBot="1" x14ac:dyDescent="0.3">
      <c r="A7" s="70" t="s">
        <v>1696</v>
      </c>
      <c r="B7" s="98" t="s">
        <v>1697</v>
      </c>
      <c r="C7" s="99" t="s">
        <v>613</v>
      </c>
      <c r="D7" s="99">
        <v>0</v>
      </c>
      <c r="E7" s="99">
        <v>133</v>
      </c>
      <c r="F7" s="99">
        <v>266</v>
      </c>
      <c r="G7" s="99">
        <v>400</v>
      </c>
      <c r="H7" s="99">
        <v>0</v>
      </c>
      <c r="I7" s="99">
        <v>133</v>
      </c>
      <c r="J7" s="99">
        <v>266</v>
      </c>
      <c r="K7" s="99">
        <v>400</v>
      </c>
      <c r="L7" s="99">
        <v>0</v>
      </c>
      <c r="M7" s="99">
        <v>133</v>
      </c>
      <c r="N7" s="99">
        <v>266</v>
      </c>
      <c r="O7" s="99">
        <v>400</v>
      </c>
      <c r="P7" s="100">
        <v>1</v>
      </c>
      <c r="Q7" s="64">
        <v>0</v>
      </c>
      <c r="R7" s="64">
        <v>0</v>
      </c>
      <c r="S7" s="64">
        <v>0</v>
      </c>
      <c r="T7" s="125">
        <v>1200</v>
      </c>
      <c r="U7" s="99" t="s">
        <v>896</v>
      </c>
      <c r="V7" s="99" t="s">
        <v>1605</v>
      </c>
    </row>
  </sheetData>
  <mergeCells count="22">
    <mergeCell ref="L2:L3"/>
    <mergeCell ref="A2:A3"/>
    <mergeCell ref="B2:B3"/>
    <mergeCell ref="C2:C3"/>
    <mergeCell ref="D2:D3"/>
    <mergeCell ref="E2:E3"/>
    <mergeCell ref="F2:F3"/>
    <mergeCell ref="G2:G3"/>
    <mergeCell ref="H2:H3"/>
    <mergeCell ref="I2:I3"/>
    <mergeCell ref="J2:J3"/>
    <mergeCell ref="K2:K3"/>
    <mergeCell ref="S2:S3"/>
    <mergeCell ref="T2:T3"/>
    <mergeCell ref="U2:U3"/>
    <mergeCell ref="V2:V3"/>
    <mergeCell ref="M2:M3"/>
    <mergeCell ref="N2:N3"/>
    <mergeCell ref="O2:O3"/>
    <mergeCell ref="P2:P3"/>
    <mergeCell ref="Q2:Q3"/>
    <mergeCell ref="R2:R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09997-0A46-40C2-9F09-B953E19F4CA5}">
  <dimension ref="A1:D5"/>
  <sheetViews>
    <sheetView zoomScale="90" zoomScaleNormal="90" workbookViewId="0">
      <selection activeCell="C1" sqref="C1"/>
    </sheetView>
  </sheetViews>
  <sheetFormatPr defaultRowHeight="15" x14ac:dyDescent="0.25"/>
  <cols>
    <col min="1" max="1" width="19.85546875" customWidth="1"/>
    <col min="2" max="2" width="41.5703125" customWidth="1"/>
    <col min="3" max="3" width="20" customWidth="1"/>
    <col min="4" max="4" width="19.7109375" customWidth="1"/>
  </cols>
  <sheetData>
    <row r="1" spans="1:4" ht="16.5" thickBot="1" x14ac:dyDescent="0.3">
      <c r="C1" s="84" t="s">
        <v>897</v>
      </c>
    </row>
    <row r="2" spans="1:4" ht="15.75" thickBot="1" x14ac:dyDescent="0.3">
      <c r="A2" s="5" t="s">
        <v>765</v>
      </c>
      <c r="B2" s="6" t="s">
        <v>898</v>
      </c>
      <c r="C2" s="6" t="s">
        <v>899</v>
      </c>
      <c r="D2" s="6" t="s">
        <v>900</v>
      </c>
    </row>
    <row r="3" spans="1:4" ht="30.75" thickBot="1" x14ac:dyDescent="0.3">
      <c r="A3" s="8" t="s">
        <v>901</v>
      </c>
      <c r="B3" s="23" t="s">
        <v>894</v>
      </c>
      <c r="C3" s="23" t="s">
        <v>902</v>
      </c>
      <c r="D3" s="23" t="s">
        <v>903</v>
      </c>
    </row>
    <row r="4" spans="1:4" ht="30.75" thickBot="1" x14ac:dyDescent="0.3">
      <c r="A4" s="8" t="s">
        <v>901</v>
      </c>
      <c r="B4" s="23" t="s">
        <v>904</v>
      </c>
      <c r="C4" s="23" t="s">
        <v>902</v>
      </c>
      <c r="D4" s="23" t="s">
        <v>905</v>
      </c>
    </row>
    <row r="5" spans="1:4" ht="30.75" thickBot="1" x14ac:dyDescent="0.3">
      <c r="A5" s="8" t="s">
        <v>901</v>
      </c>
      <c r="B5" s="23" t="s">
        <v>906</v>
      </c>
      <c r="C5" s="23" t="s">
        <v>902</v>
      </c>
      <c r="D5" s="23" t="s">
        <v>907</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6A2C-FC1A-416F-8BF3-50A17A65319F}">
  <dimension ref="A1:C8"/>
  <sheetViews>
    <sheetView zoomScale="90" zoomScaleNormal="90" workbookViewId="0">
      <selection activeCell="B1" sqref="B1"/>
    </sheetView>
  </sheetViews>
  <sheetFormatPr defaultRowHeight="15" x14ac:dyDescent="0.25"/>
  <cols>
    <col min="1" max="1" width="70" bestFit="1" customWidth="1"/>
    <col min="2" max="2" width="13.42578125" customWidth="1"/>
    <col min="3" max="3" width="27.140625" customWidth="1"/>
  </cols>
  <sheetData>
    <row r="1" spans="1:3" ht="16.5" thickBot="1" x14ac:dyDescent="0.3">
      <c r="B1" s="84" t="s">
        <v>1787</v>
      </c>
    </row>
    <row r="2" spans="1:3" ht="15.75" thickBot="1" x14ac:dyDescent="0.3">
      <c r="A2" s="5" t="s">
        <v>759</v>
      </c>
      <c r="B2" s="6" t="s">
        <v>760</v>
      </c>
      <c r="C2" s="6" t="s">
        <v>761</v>
      </c>
    </row>
    <row r="3" spans="1:3" ht="15.75" thickBot="1" x14ac:dyDescent="0.3">
      <c r="A3" s="8" t="s">
        <v>908</v>
      </c>
      <c r="B3" s="23">
        <v>3</v>
      </c>
      <c r="C3" s="45">
        <v>45757</v>
      </c>
    </row>
    <row r="4" spans="1:3" ht="15.75" thickBot="1" x14ac:dyDescent="0.3">
      <c r="A4" s="8" t="s">
        <v>909</v>
      </c>
      <c r="B4" s="23">
        <v>1</v>
      </c>
      <c r="C4" s="45">
        <v>44294</v>
      </c>
    </row>
    <row r="5" spans="1:3" ht="15.75" thickBot="1" x14ac:dyDescent="0.3">
      <c r="A5" s="8" t="s">
        <v>910</v>
      </c>
      <c r="B5" s="23">
        <v>2</v>
      </c>
      <c r="C5" s="45">
        <v>45716</v>
      </c>
    </row>
    <row r="6" spans="1:3" ht="15.75" thickBot="1" x14ac:dyDescent="0.3">
      <c r="A6" s="8" t="s">
        <v>911</v>
      </c>
      <c r="B6" s="23">
        <v>2</v>
      </c>
      <c r="C6" s="45">
        <v>44715</v>
      </c>
    </row>
    <row r="7" spans="1:3" ht="15.75" thickBot="1" x14ac:dyDescent="0.3">
      <c r="A7" s="8" t="s">
        <v>912</v>
      </c>
      <c r="B7" s="23">
        <v>1</v>
      </c>
      <c r="C7" s="45">
        <v>45292</v>
      </c>
    </row>
    <row r="8" spans="1:3" ht="15.75" thickBot="1" x14ac:dyDescent="0.3">
      <c r="A8" s="8" t="s">
        <v>913</v>
      </c>
      <c r="B8" s="23">
        <v>1</v>
      </c>
      <c r="C8" s="45">
        <v>45163</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EEF21-80BB-45D4-B095-57FF053F3513}">
  <dimension ref="A1:D6"/>
  <sheetViews>
    <sheetView zoomScale="90" zoomScaleNormal="90" workbookViewId="0">
      <selection activeCell="C1" sqref="C1"/>
    </sheetView>
  </sheetViews>
  <sheetFormatPr defaultRowHeight="15" x14ac:dyDescent="0.25"/>
  <cols>
    <col min="1" max="1" width="18.5703125" customWidth="1"/>
    <col min="2" max="2" width="20.42578125" customWidth="1"/>
    <col min="3" max="3" width="24.7109375" customWidth="1"/>
    <col min="4" max="4" width="27.140625" customWidth="1"/>
  </cols>
  <sheetData>
    <row r="1" spans="1:4" ht="16.5" thickBot="1" x14ac:dyDescent="0.3">
      <c r="C1" s="84" t="s">
        <v>1788</v>
      </c>
    </row>
    <row r="2" spans="1:4" ht="30" x14ac:dyDescent="0.25">
      <c r="A2" s="143" t="s">
        <v>914</v>
      </c>
      <c r="B2" s="15" t="s">
        <v>915</v>
      </c>
      <c r="C2" s="15" t="s">
        <v>916</v>
      </c>
      <c r="D2" s="15" t="s">
        <v>917</v>
      </c>
    </row>
    <row r="3" spans="1:4" ht="15.75" thickBot="1" x14ac:dyDescent="0.3">
      <c r="A3" s="144"/>
      <c r="B3" s="16" t="s">
        <v>918</v>
      </c>
      <c r="C3" s="16" t="s">
        <v>919</v>
      </c>
      <c r="D3" s="16" t="s">
        <v>920</v>
      </c>
    </row>
    <row r="4" spans="1:4" ht="15.75" thickBot="1" x14ac:dyDescent="0.3">
      <c r="A4" s="8" t="s">
        <v>921</v>
      </c>
      <c r="B4" s="23" t="s">
        <v>922</v>
      </c>
      <c r="C4" s="23" t="s">
        <v>923</v>
      </c>
      <c r="D4" s="23" t="s">
        <v>924</v>
      </c>
    </row>
    <row r="5" spans="1:4" ht="15.75" thickBot="1" x14ac:dyDescent="0.3">
      <c r="A5" s="8" t="s">
        <v>925</v>
      </c>
      <c r="B5" s="23" t="s">
        <v>922</v>
      </c>
      <c r="C5" s="23" t="s">
        <v>923</v>
      </c>
      <c r="D5" s="23" t="s">
        <v>924</v>
      </c>
    </row>
    <row r="6" spans="1:4" ht="15.75" thickBot="1" x14ac:dyDescent="0.3">
      <c r="A6" s="8" t="s">
        <v>926</v>
      </c>
      <c r="B6" s="23" t="s">
        <v>927</v>
      </c>
      <c r="C6" s="23" t="s">
        <v>928</v>
      </c>
      <c r="D6" s="23" t="s">
        <v>929</v>
      </c>
    </row>
  </sheetData>
  <mergeCells count="1">
    <mergeCell ref="A2:A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D7BC0-23D6-42DC-8F80-EDEB7BF6BA9D}">
  <dimension ref="A1:D6"/>
  <sheetViews>
    <sheetView zoomScale="90" zoomScaleNormal="90" workbookViewId="0">
      <selection activeCell="C1" sqref="C1"/>
    </sheetView>
  </sheetViews>
  <sheetFormatPr defaultRowHeight="15" x14ac:dyDescent="0.25"/>
  <cols>
    <col min="1" max="1" width="20.42578125" customWidth="1"/>
    <col min="2" max="2" width="22.42578125" customWidth="1"/>
    <col min="3" max="3" width="20.5703125" customWidth="1"/>
    <col min="4" max="4" width="23.42578125" customWidth="1"/>
  </cols>
  <sheetData>
    <row r="1" spans="1:4" ht="16.5" thickBot="1" x14ac:dyDescent="0.3">
      <c r="C1" s="84" t="s">
        <v>1789</v>
      </c>
    </row>
    <row r="2" spans="1:4" ht="30" x14ac:dyDescent="0.25">
      <c r="A2" s="143" t="s">
        <v>914</v>
      </c>
      <c r="B2" s="15" t="s">
        <v>915</v>
      </c>
      <c r="C2" s="15" t="s">
        <v>916</v>
      </c>
      <c r="D2" s="15" t="s">
        <v>917</v>
      </c>
    </row>
    <row r="3" spans="1:4" ht="15.75" thickBot="1" x14ac:dyDescent="0.3">
      <c r="A3" s="144"/>
      <c r="B3" s="16" t="s">
        <v>918</v>
      </c>
      <c r="C3" s="16" t="s">
        <v>919</v>
      </c>
      <c r="D3" s="16" t="s">
        <v>920</v>
      </c>
    </row>
    <row r="4" spans="1:4" ht="15.75" thickBot="1" x14ac:dyDescent="0.3">
      <c r="A4" s="8" t="s">
        <v>921</v>
      </c>
      <c r="B4" s="23" t="s">
        <v>930</v>
      </c>
      <c r="C4" s="23" t="s">
        <v>923</v>
      </c>
      <c r="D4" s="23" t="s">
        <v>924</v>
      </c>
    </row>
    <row r="5" spans="1:4" ht="15.75" thickBot="1" x14ac:dyDescent="0.3">
      <c r="A5" s="8" t="s">
        <v>925</v>
      </c>
      <c r="B5" s="23" t="s">
        <v>930</v>
      </c>
      <c r="C5" s="23" t="s">
        <v>923</v>
      </c>
      <c r="D5" s="23" t="s">
        <v>924</v>
      </c>
    </row>
    <row r="6" spans="1:4" ht="15.75" thickBot="1" x14ac:dyDescent="0.3">
      <c r="A6" s="8" t="s">
        <v>926</v>
      </c>
      <c r="B6" s="23" t="s">
        <v>931</v>
      </c>
      <c r="C6" s="23" t="s">
        <v>928</v>
      </c>
      <c r="D6" s="23" t="s">
        <v>929</v>
      </c>
    </row>
  </sheetData>
  <mergeCells count="1">
    <mergeCell ref="A2:A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12D30-3FCC-4132-907B-0585EFA67C8F}">
  <dimension ref="A1:A30"/>
  <sheetViews>
    <sheetView zoomScale="90" zoomScaleNormal="90" workbookViewId="0"/>
  </sheetViews>
  <sheetFormatPr defaultRowHeight="15" x14ac:dyDescent="0.25"/>
  <cols>
    <col min="1" max="1" width="181" customWidth="1"/>
  </cols>
  <sheetData>
    <row r="1" spans="1:1" ht="16.5" thickBot="1" x14ac:dyDescent="0.3">
      <c r="A1" s="84" t="s">
        <v>1790</v>
      </c>
    </row>
    <row r="2" spans="1:1" ht="15.75" thickBot="1" x14ac:dyDescent="0.3">
      <c r="A2" s="5" t="s">
        <v>932</v>
      </c>
    </row>
    <row r="3" spans="1:1" ht="15.75" thickBot="1" x14ac:dyDescent="0.3">
      <c r="A3" s="8" t="s">
        <v>933</v>
      </c>
    </row>
    <row r="4" spans="1:1" ht="15.75" thickBot="1" x14ac:dyDescent="0.3">
      <c r="A4" s="8" t="s">
        <v>934</v>
      </c>
    </row>
    <row r="5" spans="1:1" ht="15.75" thickBot="1" x14ac:dyDescent="0.3">
      <c r="A5" s="8" t="s">
        <v>935</v>
      </c>
    </row>
    <row r="6" spans="1:1" ht="15.75" thickBot="1" x14ac:dyDescent="0.3">
      <c r="A6" s="8" t="s">
        <v>936</v>
      </c>
    </row>
    <row r="7" spans="1:1" ht="15.75" thickBot="1" x14ac:dyDescent="0.3">
      <c r="A7" s="8" t="s">
        <v>937</v>
      </c>
    </row>
    <row r="8" spans="1:1" ht="15.75" thickBot="1" x14ac:dyDescent="0.3">
      <c r="A8" s="8" t="s">
        <v>938</v>
      </c>
    </row>
    <row r="9" spans="1:1" ht="15.75" thickBot="1" x14ac:dyDescent="0.3">
      <c r="A9" s="8" t="s">
        <v>939</v>
      </c>
    </row>
    <row r="10" spans="1:1" ht="15.75" thickBot="1" x14ac:dyDescent="0.3">
      <c r="A10" s="8" t="s">
        <v>940</v>
      </c>
    </row>
    <row r="11" spans="1:1" ht="15.75" thickBot="1" x14ac:dyDescent="0.3">
      <c r="A11" s="8" t="s">
        <v>941</v>
      </c>
    </row>
    <row r="12" spans="1:1" ht="15.75" thickBot="1" x14ac:dyDescent="0.3">
      <c r="A12" s="8" t="s">
        <v>942</v>
      </c>
    </row>
    <row r="13" spans="1:1" ht="15.75" thickBot="1" x14ac:dyDescent="0.3">
      <c r="A13" s="8" t="s">
        <v>943</v>
      </c>
    </row>
    <row r="14" spans="1:1" ht="15.75" thickBot="1" x14ac:dyDescent="0.3">
      <c r="A14" s="8" t="s">
        <v>944</v>
      </c>
    </row>
    <row r="15" spans="1:1" ht="15.75" thickBot="1" x14ac:dyDescent="0.3">
      <c r="A15" s="8" t="s">
        <v>945</v>
      </c>
    </row>
    <row r="16" spans="1:1" ht="15.75" thickBot="1" x14ac:dyDescent="0.3">
      <c r="A16" s="8" t="s">
        <v>946</v>
      </c>
    </row>
    <row r="17" spans="1:1" ht="15.75" thickBot="1" x14ac:dyDescent="0.3">
      <c r="A17" s="8" t="s">
        <v>947</v>
      </c>
    </row>
    <row r="18" spans="1:1" ht="15.75" thickBot="1" x14ac:dyDescent="0.3">
      <c r="A18" s="8" t="s">
        <v>948</v>
      </c>
    </row>
    <row r="19" spans="1:1" ht="15.75" thickBot="1" x14ac:dyDescent="0.3">
      <c r="A19" s="8" t="s">
        <v>949</v>
      </c>
    </row>
    <row r="20" spans="1:1" ht="15.75" thickBot="1" x14ac:dyDescent="0.3">
      <c r="A20" s="8" t="s">
        <v>950</v>
      </c>
    </row>
    <row r="21" spans="1:1" ht="15.75" thickBot="1" x14ac:dyDescent="0.3">
      <c r="A21" s="8" t="s">
        <v>951</v>
      </c>
    </row>
    <row r="22" spans="1:1" ht="15.75" thickBot="1" x14ac:dyDescent="0.3">
      <c r="A22" s="8" t="s">
        <v>952</v>
      </c>
    </row>
    <row r="23" spans="1:1" ht="15.75" thickBot="1" x14ac:dyDescent="0.3">
      <c r="A23" s="8" t="s">
        <v>953</v>
      </c>
    </row>
    <row r="24" spans="1:1" ht="15.75" thickBot="1" x14ac:dyDescent="0.3">
      <c r="A24" s="8" t="s">
        <v>954</v>
      </c>
    </row>
    <row r="25" spans="1:1" ht="15.75" thickBot="1" x14ac:dyDescent="0.3">
      <c r="A25" s="8" t="s">
        <v>955</v>
      </c>
    </row>
    <row r="26" spans="1:1" ht="15.75" thickBot="1" x14ac:dyDescent="0.3">
      <c r="A26" s="8" t="s">
        <v>956</v>
      </c>
    </row>
    <row r="27" spans="1:1" ht="15.75" thickBot="1" x14ac:dyDescent="0.3">
      <c r="A27" s="8" t="s">
        <v>957</v>
      </c>
    </row>
    <row r="28" spans="1:1" ht="15.75" thickBot="1" x14ac:dyDescent="0.3">
      <c r="A28" s="8" t="s">
        <v>958</v>
      </c>
    </row>
    <row r="29" spans="1:1" ht="15.75" thickBot="1" x14ac:dyDescent="0.3">
      <c r="A29" s="8" t="s">
        <v>959</v>
      </c>
    </row>
    <row r="30" spans="1:1" ht="15.75" thickBot="1" x14ac:dyDescent="0.3">
      <c r="A30" s="8" t="s">
        <v>960</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4A79E-B825-40BD-8F20-902931BAC9C4}">
  <dimension ref="A1:A19"/>
  <sheetViews>
    <sheetView zoomScale="90" zoomScaleNormal="90" workbookViewId="0"/>
  </sheetViews>
  <sheetFormatPr defaultRowHeight="15" x14ac:dyDescent="0.25"/>
  <cols>
    <col min="1" max="1" width="108.42578125" customWidth="1"/>
  </cols>
  <sheetData>
    <row r="1" spans="1:1" ht="16.5" thickBot="1" x14ac:dyDescent="0.3">
      <c r="A1" s="84" t="s">
        <v>1791</v>
      </c>
    </row>
    <row r="2" spans="1:1" ht="15.75" thickBot="1" x14ac:dyDescent="0.3">
      <c r="A2" s="5" t="s">
        <v>961</v>
      </c>
    </row>
    <row r="3" spans="1:1" ht="15.75" thickBot="1" x14ac:dyDescent="0.3">
      <c r="A3" s="8" t="s">
        <v>962</v>
      </c>
    </row>
    <row r="4" spans="1:1" ht="15.75" thickBot="1" x14ac:dyDescent="0.3">
      <c r="A4" s="8" t="s">
        <v>963</v>
      </c>
    </row>
    <row r="5" spans="1:1" ht="15.75" thickBot="1" x14ac:dyDescent="0.3">
      <c r="A5" s="8" t="s">
        <v>964</v>
      </c>
    </row>
    <row r="6" spans="1:1" ht="15.75" thickBot="1" x14ac:dyDescent="0.3">
      <c r="A6" s="8" t="s">
        <v>965</v>
      </c>
    </row>
    <row r="7" spans="1:1" ht="15.75" thickBot="1" x14ac:dyDescent="0.3">
      <c r="A7" s="8" t="s">
        <v>966</v>
      </c>
    </row>
    <row r="8" spans="1:1" ht="15.75" thickBot="1" x14ac:dyDescent="0.3">
      <c r="A8" s="8" t="s">
        <v>967</v>
      </c>
    </row>
    <row r="9" spans="1:1" ht="15.75" thickBot="1" x14ac:dyDescent="0.3">
      <c r="A9" s="8" t="s">
        <v>968</v>
      </c>
    </row>
    <row r="10" spans="1:1" ht="15.75" thickBot="1" x14ac:dyDescent="0.3">
      <c r="A10" s="8" t="s">
        <v>969</v>
      </c>
    </row>
    <row r="11" spans="1:1" ht="15.75" thickBot="1" x14ac:dyDescent="0.3">
      <c r="A11" s="8" t="s">
        <v>970</v>
      </c>
    </row>
    <row r="12" spans="1:1" ht="15.75" thickBot="1" x14ac:dyDescent="0.3">
      <c r="A12" s="8" t="s">
        <v>971</v>
      </c>
    </row>
    <row r="13" spans="1:1" ht="15.75" thickBot="1" x14ac:dyDescent="0.3">
      <c r="A13" s="8" t="s">
        <v>972</v>
      </c>
    </row>
    <row r="14" spans="1:1" ht="15.75" thickBot="1" x14ac:dyDescent="0.3">
      <c r="A14" s="8" t="s">
        <v>945</v>
      </c>
    </row>
    <row r="15" spans="1:1" ht="15.75" thickBot="1" x14ac:dyDescent="0.3">
      <c r="A15" s="8" t="s">
        <v>973</v>
      </c>
    </row>
    <row r="16" spans="1:1" ht="15.75" thickBot="1" x14ac:dyDescent="0.3">
      <c r="A16" s="8" t="s">
        <v>974</v>
      </c>
    </row>
    <row r="17" spans="1:1" ht="15.75" thickBot="1" x14ac:dyDescent="0.3">
      <c r="A17" s="8" t="s">
        <v>975</v>
      </c>
    </row>
    <row r="18" spans="1:1" ht="15.75" thickBot="1" x14ac:dyDescent="0.3">
      <c r="A18" s="8" t="s">
        <v>976</v>
      </c>
    </row>
    <row r="19" spans="1:1" ht="15.75" thickBot="1" x14ac:dyDescent="0.3">
      <c r="A19" s="8" t="s">
        <v>977</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BC8F9-F3B1-4032-9251-F873313DF2A6}">
  <dimension ref="A1:D5"/>
  <sheetViews>
    <sheetView zoomScale="90" zoomScaleNormal="90" workbookViewId="0">
      <selection activeCell="C1" sqref="C1"/>
    </sheetView>
  </sheetViews>
  <sheetFormatPr defaultRowHeight="15" x14ac:dyDescent="0.25"/>
  <cols>
    <col min="1" max="1" width="49.7109375" customWidth="1"/>
    <col min="3" max="3" width="12.7109375" customWidth="1"/>
    <col min="4" max="4" width="27.140625" customWidth="1"/>
  </cols>
  <sheetData>
    <row r="1" spans="1:4" ht="16.5" thickBot="1" x14ac:dyDescent="0.3">
      <c r="C1" s="84" t="s">
        <v>1792</v>
      </c>
    </row>
    <row r="2" spans="1:4" ht="15.75" thickBot="1" x14ac:dyDescent="0.3">
      <c r="A2" s="5" t="s">
        <v>759</v>
      </c>
      <c r="B2" s="6" t="s">
        <v>978</v>
      </c>
      <c r="C2" s="6" t="s">
        <v>760</v>
      </c>
      <c r="D2" s="6" t="s">
        <v>761</v>
      </c>
    </row>
    <row r="3" spans="1:4" ht="15.75" thickBot="1" x14ac:dyDescent="0.3">
      <c r="A3" s="8" t="s">
        <v>908</v>
      </c>
      <c r="B3" s="23" t="s">
        <v>979</v>
      </c>
      <c r="C3" s="23">
        <v>3</v>
      </c>
      <c r="D3" s="45">
        <v>45757</v>
      </c>
    </row>
    <row r="4" spans="1:4" ht="15.75" thickBot="1" x14ac:dyDescent="0.3">
      <c r="A4" s="8" t="s">
        <v>911</v>
      </c>
      <c r="B4" s="23" t="s">
        <v>980</v>
      </c>
      <c r="C4" s="23">
        <v>2</v>
      </c>
      <c r="D4" s="45">
        <v>44715</v>
      </c>
    </row>
    <row r="5" spans="1:4" ht="15.75" thickBot="1" x14ac:dyDescent="0.3">
      <c r="A5" s="8" t="s">
        <v>913</v>
      </c>
      <c r="B5" s="23" t="s">
        <v>980</v>
      </c>
      <c r="C5" s="23">
        <v>1</v>
      </c>
      <c r="D5" s="45">
        <v>45163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58CDA-E158-417D-96E8-14B37FD60811}">
  <dimension ref="A1:B6"/>
  <sheetViews>
    <sheetView zoomScale="90" zoomScaleNormal="90" workbookViewId="0">
      <selection activeCell="B1" sqref="B1"/>
    </sheetView>
  </sheetViews>
  <sheetFormatPr defaultRowHeight="15" x14ac:dyDescent="0.25"/>
  <cols>
    <col min="1" max="1" width="32.42578125" customWidth="1"/>
    <col min="2" max="2" width="41.42578125" customWidth="1"/>
  </cols>
  <sheetData>
    <row r="1" spans="1:2" ht="16.5" thickBot="1" x14ac:dyDescent="0.3">
      <c r="B1" s="84" t="s">
        <v>179</v>
      </c>
    </row>
    <row r="2" spans="1:2" ht="15.75" thickBot="1" x14ac:dyDescent="0.3">
      <c r="A2" s="5" t="s">
        <v>180</v>
      </c>
      <c r="B2" s="6" t="s">
        <v>181</v>
      </c>
    </row>
    <row r="3" spans="1:2" ht="15.75" thickBot="1" x14ac:dyDescent="0.3">
      <c r="A3" s="8">
        <v>2026</v>
      </c>
      <c r="B3" s="61">
        <v>36473</v>
      </c>
    </row>
    <row r="4" spans="1:2" ht="15.75" thickBot="1" x14ac:dyDescent="0.3">
      <c r="A4" s="8">
        <v>2027</v>
      </c>
      <c r="B4" s="61">
        <v>36194</v>
      </c>
    </row>
    <row r="5" spans="1:2" ht="15.75" thickBot="1" x14ac:dyDescent="0.3">
      <c r="A5" s="8">
        <v>2028</v>
      </c>
      <c r="B5" s="61">
        <v>37086</v>
      </c>
    </row>
    <row r="6" spans="1:2" x14ac:dyDescent="0.25">
      <c r="A6" s="14"/>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22F12-4758-4CE6-8909-1B6A27751439}">
  <dimension ref="A1:D6"/>
  <sheetViews>
    <sheetView zoomScale="90" zoomScaleNormal="90" workbookViewId="0">
      <selection activeCell="C1" sqref="C1"/>
    </sheetView>
  </sheetViews>
  <sheetFormatPr defaultRowHeight="15" x14ac:dyDescent="0.25"/>
  <cols>
    <col min="1" max="1" width="22.5703125" customWidth="1"/>
    <col min="2" max="4" width="16.42578125" customWidth="1"/>
  </cols>
  <sheetData>
    <row r="1" spans="1:4" ht="16.5" thickBot="1" x14ac:dyDescent="0.3">
      <c r="C1" s="84" t="s">
        <v>1793</v>
      </c>
    </row>
    <row r="2" spans="1:4" ht="15.75" thickBot="1" x14ac:dyDescent="0.3">
      <c r="A2" s="5" t="s">
        <v>981</v>
      </c>
      <c r="B2" s="6" t="s">
        <v>921</v>
      </c>
      <c r="C2" s="6" t="s">
        <v>925</v>
      </c>
      <c r="D2" s="6" t="s">
        <v>926</v>
      </c>
    </row>
    <row r="3" spans="1:4" ht="15.75" thickBot="1" x14ac:dyDescent="0.3">
      <c r="A3" s="8" t="s">
        <v>982</v>
      </c>
      <c r="B3" s="23" t="s">
        <v>983</v>
      </c>
      <c r="C3" s="23" t="s">
        <v>983</v>
      </c>
      <c r="D3" s="23" t="s">
        <v>984</v>
      </c>
    </row>
    <row r="4" spans="1:4" ht="15.75" thickBot="1" x14ac:dyDescent="0.3">
      <c r="A4" s="8" t="s">
        <v>985</v>
      </c>
      <c r="B4" s="23" t="s">
        <v>986</v>
      </c>
      <c r="C4" s="23" t="s">
        <v>986</v>
      </c>
      <c r="D4" s="23" t="s">
        <v>987</v>
      </c>
    </row>
    <row r="5" spans="1:4" ht="15.75" thickBot="1" x14ac:dyDescent="0.3">
      <c r="A5" s="8" t="s">
        <v>988</v>
      </c>
      <c r="B5" s="23" t="s">
        <v>989</v>
      </c>
      <c r="C5" s="23" t="s">
        <v>989</v>
      </c>
      <c r="D5" s="23" t="s">
        <v>990</v>
      </c>
    </row>
    <row r="6" spans="1:4" ht="15.75" thickBot="1" x14ac:dyDescent="0.3">
      <c r="A6" s="8" t="s">
        <v>991</v>
      </c>
      <c r="B6" s="23" t="s">
        <v>992</v>
      </c>
      <c r="C6" s="23" t="s">
        <v>992</v>
      </c>
      <c r="D6" s="23" t="s">
        <v>993</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95F49-62B3-4466-B90A-CA090FC607EF}">
  <dimension ref="A1:B5"/>
  <sheetViews>
    <sheetView zoomScale="90" zoomScaleNormal="90" workbookViewId="0">
      <selection activeCell="B1" sqref="B1"/>
    </sheetView>
  </sheetViews>
  <sheetFormatPr defaultRowHeight="15" x14ac:dyDescent="0.25"/>
  <cols>
    <col min="1" max="1" width="24.85546875" customWidth="1"/>
    <col min="2" max="2" width="38.42578125" customWidth="1"/>
  </cols>
  <sheetData>
    <row r="1" spans="1:2" ht="16.5" thickBot="1" x14ac:dyDescent="0.3">
      <c r="B1" s="84" t="s">
        <v>1795</v>
      </c>
    </row>
    <row r="2" spans="1:2" ht="15.75" thickBot="1" x14ac:dyDescent="0.3">
      <c r="A2" s="5" t="s">
        <v>994</v>
      </c>
      <c r="B2" s="6" t="s">
        <v>995</v>
      </c>
    </row>
    <row r="3" spans="1:2" ht="15.75" thickBot="1" x14ac:dyDescent="0.3">
      <c r="A3" s="8" t="s">
        <v>996</v>
      </c>
      <c r="B3" s="23" t="s">
        <v>997</v>
      </c>
    </row>
    <row r="4" spans="1:2" ht="15.75" thickBot="1" x14ac:dyDescent="0.3">
      <c r="A4" s="8" t="s">
        <v>998</v>
      </c>
      <c r="B4" s="23" t="s">
        <v>999</v>
      </c>
    </row>
    <row r="5" spans="1:2" ht="15.75" thickBot="1" x14ac:dyDescent="0.3">
      <c r="A5" s="8" t="s">
        <v>1000</v>
      </c>
      <c r="B5" s="23" t="s">
        <v>1001</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49736-E273-4336-9450-06A01300B801}">
  <dimension ref="A1:D7"/>
  <sheetViews>
    <sheetView zoomScale="90" zoomScaleNormal="90" workbookViewId="0">
      <selection activeCell="B1" sqref="B1"/>
    </sheetView>
  </sheetViews>
  <sheetFormatPr defaultRowHeight="15" x14ac:dyDescent="0.25"/>
  <cols>
    <col min="1" max="1" width="48.42578125" customWidth="1"/>
    <col min="4" max="4" width="26.28515625" customWidth="1"/>
  </cols>
  <sheetData>
    <row r="1" spans="1:4" ht="16.5" thickBot="1" x14ac:dyDescent="0.3">
      <c r="B1" s="84" t="s">
        <v>1794</v>
      </c>
    </row>
    <row r="2" spans="1:4" ht="15.75" thickBot="1" x14ac:dyDescent="0.3">
      <c r="A2" s="5" t="s">
        <v>759</v>
      </c>
      <c r="B2" s="6" t="s">
        <v>978</v>
      </c>
      <c r="C2" s="6" t="s">
        <v>760</v>
      </c>
      <c r="D2" s="6" t="s">
        <v>761</v>
      </c>
    </row>
    <row r="3" spans="1:4" ht="15.75" thickBot="1" x14ac:dyDescent="0.3">
      <c r="A3" s="8" t="s">
        <v>908</v>
      </c>
      <c r="B3" s="23" t="s">
        <v>979</v>
      </c>
      <c r="C3" s="23">
        <v>3</v>
      </c>
      <c r="D3" s="45">
        <v>45757</v>
      </c>
    </row>
    <row r="4" spans="1:4" ht="15.75" thickBot="1" x14ac:dyDescent="0.3">
      <c r="A4" s="8" t="s">
        <v>909</v>
      </c>
      <c r="B4" s="23" t="s">
        <v>979</v>
      </c>
      <c r="C4" s="23">
        <v>1</v>
      </c>
      <c r="D4" s="45">
        <v>44294</v>
      </c>
    </row>
    <row r="5" spans="1:4" ht="15.75" thickBot="1" x14ac:dyDescent="0.3">
      <c r="A5" s="8" t="s">
        <v>910</v>
      </c>
      <c r="B5" s="23" t="s">
        <v>980</v>
      </c>
      <c r="C5" s="23">
        <v>2</v>
      </c>
      <c r="D5" s="45">
        <v>45716</v>
      </c>
    </row>
    <row r="6" spans="1:4" ht="15.75" thickBot="1" x14ac:dyDescent="0.3">
      <c r="A6" s="8" t="s">
        <v>911</v>
      </c>
      <c r="B6" s="23" t="s">
        <v>980</v>
      </c>
      <c r="C6" s="23">
        <v>2</v>
      </c>
      <c r="D6" s="45">
        <v>44715</v>
      </c>
    </row>
    <row r="7" spans="1:4" ht="30.75" thickBot="1" x14ac:dyDescent="0.3">
      <c r="A7" s="8" t="s">
        <v>912</v>
      </c>
      <c r="B7" s="23" t="s">
        <v>980</v>
      </c>
      <c r="C7" s="23">
        <v>1</v>
      </c>
      <c r="D7" s="45">
        <v>45292</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0DF3A-9B7E-423B-A9A2-5C6D78A8E107}">
  <dimension ref="A1:D6"/>
  <sheetViews>
    <sheetView zoomScale="90" zoomScaleNormal="90" workbookViewId="0">
      <selection activeCell="B1" sqref="B1"/>
    </sheetView>
  </sheetViews>
  <sheetFormatPr defaultRowHeight="15" x14ac:dyDescent="0.25"/>
  <cols>
    <col min="1" max="1" width="72.85546875" customWidth="1"/>
    <col min="2" max="2" width="12.5703125" customWidth="1"/>
    <col min="4" max="4" width="28.7109375" customWidth="1"/>
  </cols>
  <sheetData>
    <row r="1" spans="1:4" ht="16.5" thickBot="1" x14ac:dyDescent="0.3">
      <c r="B1" s="84" t="s">
        <v>1796</v>
      </c>
      <c r="C1" s="84"/>
    </row>
    <row r="2" spans="1:4" ht="15.75" thickBot="1" x14ac:dyDescent="0.3">
      <c r="A2" s="5" t="s">
        <v>759</v>
      </c>
      <c r="B2" s="6" t="s">
        <v>978</v>
      </c>
      <c r="C2" s="6" t="s">
        <v>760</v>
      </c>
      <c r="D2" s="6" t="s">
        <v>761</v>
      </c>
    </row>
    <row r="3" spans="1:4" ht="15.75" thickBot="1" x14ac:dyDescent="0.3">
      <c r="A3" s="8" t="s">
        <v>908</v>
      </c>
      <c r="B3" s="23" t="s">
        <v>979</v>
      </c>
      <c r="C3" s="23">
        <v>3</v>
      </c>
      <c r="D3" s="45">
        <v>45757</v>
      </c>
    </row>
    <row r="4" spans="1:4" ht="15.75" thickBot="1" x14ac:dyDescent="0.3">
      <c r="A4" s="8" t="s">
        <v>910</v>
      </c>
      <c r="B4" s="23" t="s">
        <v>980</v>
      </c>
      <c r="C4" s="23">
        <v>2</v>
      </c>
      <c r="D4" s="45">
        <v>45716</v>
      </c>
    </row>
    <row r="5" spans="1:4" ht="15.75" thickBot="1" x14ac:dyDescent="0.3">
      <c r="A5" s="8" t="s">
        <v>912</v>
      </c>
      <c r="B5" s="23" t="s">
        <v>980</v>
      </c>
      <c r="C5" s="23">
        <v>1</v>
      </c>
      <c r="D5" s="45">
        <v>45292</v>
      </c>
    </row>
    <row r="6" spans="1:4" ht="15.75" thickBot="1" x14ac:dyDescent="0.3">
      <c r="A6" s="8" t="s">
        <v>913</v>
      </c>
      <c r="B6" s="23" t="s">
        <v>980</v>
      </c>
      <c r="C6" s="23">
        <v>1</v>
      </c>
      <c r="D6" s="45">
        <v>45163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6C563-8EC9-4D57-BF14-7B24E15B00FB}">
  <dimension ref="A1:D4"/>
  <sheetViews>
    <sheetView zoomScale="90" zoomScaleNormal="90" workbookViewId="0">
      <selection activeCell="C1" sqref="C1"/>
    </sheetView>
  </sheetViews>
  <sheetFormatPr defaultRowHeight="15" x14ac:dyDescent="0.25"/>
  <cols>
    <col min="1" max="1" width="44" customWidth="1"/>
    <col min="4" max="4" width="26.85546875" customWidth="1"/>
  </cols>
  <sheetData>
    <row r="1" spans="1:4" ht="16.5" thickBot="1" x14ac:dyDescent="0.3">
      <c r="C1" s="84" t="s">
        <v>1797</v>
      </c>
    </row>
    <row r="2" spans="1:4" ht="15.75" thickBot="1" x14ac:dyDescent="0.3">
      <c r="A2" s="5" t="s">
        <v>759</v>
      </c>
      <c r="B2" s="6" t="s">
        <v>978</v>
      </c>
      <c r="C2" s="6" t="s">
        <v>760</v>
      </c>
      <c r="D2" s="6" t="s">
        <v>761</v>
      </c>
    </row>
    <row r="3" spans="1:4" ht="15.75" thickBot="1" x14ac:dyDescent="0.3">
      <c r="A3" s="8" t="s">
        <v>908</v>
      </c>
      <c r="B3" s="23" t="s">
        <v>979</v>
      </c>
      <c r="C3" s="23">
        <v>3</v>
      </c>
      <c r="D3" s="45">
        <v>45757</v>
      </c>
    </row>
    <row r="4" spans="1:4" ht="15.75" thickBot="1" x14ac:dyDescent="0.3">
      <c r="A4" s="8" t="s">
        <v>910</v>
      </c>
      <c r="B4" s="23" t="s">
        <v>980</v>
      </c>
      <c r="C4" s="23">
        <v>2</v>
      </c>
      <c r="D4" s="45">
        <v>45716</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22EF2-243D-488D-9CCD-9B44C3D141C8}">
  <dimension ref="A1:D4"/>
  <sheetViews>
    <sheetView zoomScale="90" zoomScaleNormal="90" workbookViewId="0">
      <selection activeCell="B1" sqref="B1"/>
    </sheetView>
  </sheetViews>
  <sheetFormatPr defaultRowHeight="15" x14ac:dyDescent="0.25"/>
  <cols>
    <col min="1" max="1" width="50.5703125" customWidth="1"/>
    <col min="4" max="4" width="24.5703125" customWidth="1"/>
  </cols>
  <sheetData>
    <row r="1" spans="1:4" ht="16.5" thickBot="1" x14ac:dyDescent="0.3">
      <c r="B1" s="84" t="s">
        <v>1798</v>
      </c>
    </row>
    <row r="2" spans="1:4" ht="15.75" thickBot="1" x14ac:dyDescent="0.3">
      <c r="A2" s="5" t="s">
        <v>759</v>
      </c>
      <c r="B2" s="6" t="s">
        <v>978</v>
      </c>
      <c r="C2" s="6" t="s">
        <v>760</v>
      </c>
      <c r="D2" s="6" t="s">
        <v>761</v>
      </c>
    </row>
    <row r="3" spans="1:4" ht="15.75" thickBot="1" x14ac:dyDescent="0.3">
      <c r="A3" s="8" t="s">
        <v>908</v>
      </c>
      <c r="B3" s="23" t="s">
        <v>979</v>
      </c>
      <c r="C3" s="23">
        <v>3</v>
      </c>
      <c r="D3" s="45">
        <v>45757</v>
      </c>
    </row>
    <row r="4" spans="1:4" ht="15.75" thickBot="1" x14ac:dyDescent="0.3">
      <c r="A4" s="8" t="s">
        <v>913</v>
      </c>
      <c r="B4" s="23" t="s">
        <v>980</v>
      </c>
      <c r="C4" s="23">
        <v>1</v>
      </c>
      <c r="D4" s="45">
        <v>45163</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AE069-01C8-4FD3-8EF4-C5B1502CC255}">
  <dimension ref="A1:D8"/>
  <sheetViews>
    <sheetView zoomScale="90" zoomScaleNormal="90" workbookViewId="0">
      <selection activeCell="C1" sqref="C1"/>
    </sheetView>
  </sheetViews>
  <sheetFormatPr defaultRowHeight="15" x14ac:dyDescent="0.25"/>
  <cols>
    <col min="1" max="1" width="40.7109375" customWidth="1"/>
    <col min="4" max="4" width="22.5703125" customWidth="1"/>
  </cols>
  <sheetData>
    <row r="1" spans="1:4" ht="16.5" thickBot="1" x14ac:dyDescent="0.3">
      <c r="C1" s="84" t="s">
        <v>1799</v>
      </c>
    </row>
    <row r="2" spans="1:4" ht="15.75" thickBot="1" x14ac:dyDescent="0.3">
      <c r="A2" s="5" t="s">
        <v>759</v>
      </c>
      <c r="B2" s="6" t="s">
        <v>978</v>
      </c>
      <c r="C2" s="6" t="s">
        <v>760</v>
      </c>
      <c r="D2" s="6" t="s">
        <v>761</v>
      </c>
    </row>
    <row r="3" spans="1:4" ht="15.75" thickBot="1" x14ac:dyDescent="0.3">
      <c r="A3" s="8" t="s">
        <v>908</v>
      </c>
      <c r="B3" s="23" t="s">
        <v>979</v>
      </c>
      <c r="C3" s="23">
        <v>3</v>
      </c>
      <c r="D3" s="45">
        <v>45757</v>
      </c>
    </row>
    <row r="4" spans="1:4" ht="15.75" thickBot="1" x14ac:dyDescent="0.3">
      <c r="A4" s="8" t="s">
        <v>909</v>
      </c>
      <c r="B4" s="23" t="s">
        <v>979</v>
      </c>
      <c r="C4" s="23">
        <v>1</v>
      </c>
      <c r="D4" s="45">
        <v>44294</v>
      </c>
    </row>
    <row r="5" spans="1:4" ht="15.75" thickBot="1" x14ac:dyDescent="0.3">
      <c r="A5" s="8" t="s">
        <v>910</v>
      </c>
      <c r="B5" s="23" t="s">
        <v>980</v>
      </c>
      <c r="C5" s="23">
        <v>2</v>
      </c>
      <c r="D5" s="45">
        <v>45716</v>
      </c>
    </row>
    <row r="6" spans="1:4" ht="15.75" thickBot="1" x14ac:dyDescent="0.3">
      <c r="A6" s="8" t="s">
        <v>911</v>
      </c>
      <c r="B6" s="23" t="s">
        <v>980</v>
      </c>
      <c r="C6" s="23">
        <v>2</v>
      </c>
      <c r="D6" s="45">
        <v>44715</v>
      </c>
    </row>
    <row r="7" spans="1:4" ht="30.75" thickBot="1" x14ac:dyDescent="0.3">
      <c r="A7" s="8" t="s">
        <v>912</v>
      </c>
      <c r="B7" s="23" t="s">
        <v>980</v>
      </c>
      <c r="C7" s="23">
        <v>1</v>
      </c>
      <c r="D7" s="45">
        <v>45292</v>
      </c>
    </row>
    <row r="8" spans="1:4" ht="30.75" thickBot="1" x14ac:dyDescent="0.3">
      <c r="A8" s="8" t="s">
        <v>913</v>
      </c>
      <c r="B8" s="23" t="s">
        <v>980</v>
      </c>
      <c r="C8" s="23">
        <v>1</v>
      </c>
      <c r="D8" s="45">
        <v>45163</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1DA3-79CF-4C02-BCDD-B1AC96A35A7D}">
  <dimension ref="A1:E7"/>
  <sheetViews>
    <sheetView zoomScale="90" zoomScaleNormal="90" workbookViewId="0">
      <selection activeCell="C1" sqref="C1"/>
    </sheetView>
  </sheetViews>
  <sheetFormatPr defaultRowHeight="15" x14ac:dyDescent="0.25"/>
  <cols>
    <col min="1" max="1" width="27.5703125" customWidth="1"/>
    <col min="2" max="2" width="30.85546875" customWidth="1"/>
    <col min="3" max="3" width="25.85546875" customWidth="1"/>
    <col min="4" max="4" width="43" customWidth="1"/>
    <col min="5" max="5" width="39.5703125" customWidth="1"/>
  </cols>
  <sheetData>
    <row r="1" spans="1:5" ht="16.5" thickBot="1" x14ac:dyDescent="0.3">
      <c r="C1" s="84" t="s">
        <v>1800</v>
      </c>
    </row>
    <row r="2" spans="1:5" ht="15.75" thickBot="1" x14ac:dyDescent="0.3">
      <c r="A2" s="5" t="s">
        <v>1002</v>
      </c>
      <c r="B2" s="6" t="s">
        <v>1003</v>
      </c>
      <c r="C2" s="6" t="s">
        <v>1004</v>
      </c>
      <c r="D2" s="6" t="s">
        <v>1005</v>
      </c>
      <c r="E2" s="6" t="s">
        <v>1006</v>
      </c>
    </row>
    <row r="3" spans="1:5" ht="60.75" thickBot="1" x14ac:dyDescent="0.3">
      <c r="A3" s="8" t="s">
        <v>1007</v>
      </c>
      <c r="B3" s="23" t="s">
        <v>1008</v>
      </c>
      <c r="C3" s="23" t="s">
        <v>1009</v>
      </c>
      <c r="D3" s="23" t="s">
        <v>1010</v>
      </c>
      <c r="E3" s="23" t="s">
        <v>1011</v>
      </c>
    </row>
    <row r="4" spans="1:5" ht="45.75" thickBot="1" x14ac:dyDescent="0.3">
      <c r="A4" s="8" t="s">
        <v>1012</v>
      </c>
      <c r="B4" s="23" t="s">
        <v>1013</v>
      </c>
      <c r="C4" s="23" t="s">
        <v>1014</v>
      </c>
      <c r="D4" s="23" t="s">
        <v>1015</v>
      </c>
      <c r="E4" s="23" t="s">
        <v>1016</v>
      </c>
    </row>
    <row r="5" spans="1:5" ht="60.75" thickBot="1" x14ac:dyDescent="0.3">
      <c r="A5" s="8" t="s">
        <v>1017</v>
      </c>
      <c r="B5" s="23" t="s">
        <v>1018</v>
      </c>
      <c r="C5" s="23" t="s">
        <v>1019</v>
      </c>
      <c r="D5" s="23" t="s">
        <v>1015</v>
      </c>
      <c r="E5" s="23" t="s">
        <v>1020</v>
      </c>
    </row>
    <row r="6" spans="1:5" ht="105.75" thickBot="1" x14ac:dyDescent="0.3">
      <c r="A6" s="8" t="s">
        <v>1021</v>
      </c>
      <c r="B6" s="23" t="s">
        <v>1022</v>
      </c>
      <c r="C6" s="23" t="s">
        <v>1023</v>
      </c>
      <c r="D6" s="23" t="s">
        <v>1024</v>
      </c>
      <c r="E6" s="23" t="s">
        <v>1025</v>
      </c>
    </row>
    <row r="7" spans="1:5" ht="90.75" thickBot="1" x14ac:dyDescent="0.3">
      <c r="A7" s="8" t="s">
        <v>1026</v>
      </c>
      <c r="B7" s="23" t="s">
        <v>1027</v>
      </c>
      <c r="C7" s="23" t="s">
        <v>1028</v>
      </c>
      <c r="D7" s="23" t="s">
        <v>1029</v>
      </c>
      <c r="E7" s="23" t="s">
        <v>1030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BA731-E28B-4917-BBB8-187EDFB31993}">
  <dimension ref="A1:C5"/>
  <sheetViews>
    <sheetView zoomScale="90" zoomScaleNormal="90" workbookViewId="0">
      <selection activeCell="B1" sqref="B1"/>
    </sheetView>
  </sheetViews>
  <sheetFormatPr defaultRowHeight="15" x14ac:dyDescent="0.25"/>
  <cols>
    <col min="1" max="1" width="36.28515625" bestFit="1" customWidth="1"/>
    <col min="2" max="2" width="19.28515625" customWidth="1"/>
    <col min="3" max="3" width="20.140625" customWidth="1"/>
  </cols>
  <sheetData>
    <row r="1" spans="1:3" ht="16.5" thickBot="1" x14ac:dyDescent="0.3">
      <c r="B1" s="84" t="s">
        <v>1801</v>
      </c>
    </row>
    <row r="2" spans="1:3" ht="15.75" thickBot="1" x14ac:dyDescent="0.3">
      <c r="A2" s="5" t="s">
        <v>759</v>
      </c>
      <c r="B2" s="6" t="s">
        <v>760</v>
      </c>
      <c r="C2" s="6" t="s">
        <v>761</v>
      </c>
    </row>
    <row r="3" spans="1:3" ht="15.75" thickBot="1" x14ac:dyDescent="0.3">
      <c r="A3" s="8" t="s">
        <v>909</v>
      </c>
      <c r="B3" s="23">
        <v>1</v>
      </c>
      <c r="C3" s="45">
        <v>44294</v>
      </c>
    </row>
    <row r="4" spans="1:3" ht="15.75" thickBot="1" x14ac:dyDescent="0.3">
      <c r="A4" s="8" t="s">
        <v>911</v>
      </c>
      <c r="B4" s="23">
        <v>2</v>
      </c>
      <c r="C4" s="45">
        <v>44715</v>
      </c>
    </row>
    <row r="5" spans="1:3" ht="15.75" thickBot="1" x14ac:dyDescent="0.3">
      <c r="A5" s="8" t="s">
        <v>1031</v>
      </c>
      <c r="B5" s="23">
        <v>1</v>
      </c>
      <c r="C5" s="45">
        <v>44113</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36E7B-14F3-4CF0-A916-9C778B0984A4}">
  <dimension ref="A1:D7"/>
  <sheetViews>
    <sheetView zoomScale="90" zoomScaleNormal="90" workbookViewId="0">
      <selection activeCell="B1" sqref="B1"/>
    </sheetView>
  </sheetViews>
  <sheetFormatPr defaultRowHeight="15" x14ac:dyDescent="0.25"/>
  <cols>
    <col min="1" max="1" width="49" customWidth="1"/>
    <col min="4" max="4" width="20.5703125" customWidth="1"/>
  </cols>
  <sheetData>
    <row r="1" spans="1:4" ht="16.5" thickBot="1" x14ac:dyDescent="0.3">
      <c r="B1" s="84" t="s">
        <v>1802</v>
      </c>
    </row>
    <row r="2" spans="1:4" ht="15.75" thickBot="1" x14ac:dyDescent="0.3">
      <c r="A2" s="5" t="s">
        <v>759</v>
      </c>
      <c r="B2" s="6" t="s">
        <v>978</v>
      </c>
      <c r="C2" s="6" t="s">
        <v>760</v>
      </c>
      <c r="D2" s="6" t="s">
        <v>761</v>
      </c>
    </row>
    <row r="3" spans="1:4" ht="15.75" thickBot="1" x14ac:dyDescent="0.3">
      <c r="A3" s="8" t="s">
        <v>908</v>
      </c>
      <c r="B3" s="23" t="s">
        <v>979</v>
      </c>
      <c r="C3" s="23">
        <v>3</v>
      </c>
      <c r="D3" s="45">
        <v>45757</v>
      </c>
    </row>
    <row r="4" spans="1:4" ht="15.75" thickBot="1" x14ac:dyDescent="0.3">
      <c r="A4" s="8" t="s">
        <v>909</v>
      </c>
      <c r="B4" s="23" t="s">
        <v>979</v>
      </c>
      <c r="C4" s="23">
        <v>1</v>
      </c>
      <c r="D4" s="45">
        <v>44294</v>
      </c>
    </row>
    <row r="5" spans="1:4" ht="15.75" thickBot="1" x14ac:dyDescent="0.3">
      <c r="A5" s="8" t="s">
        <v>910</v>
      </c>
      <c r="B5" s="23" t="s">
        <v>980</v>
      </c>
      <c r="C5" s="23">
        <v>2</v>
      </c>
      <c r="D5" s="45">
        <v>45716</v>
      </c>
    </row>
    <row r="6" spans="1:4" ht="15.75" thickBot="1" x14ac:dyDescent="0.3">
      <c r="A6" s="8" t="s">
        <v>911</v>
      </c>
      <c r="B6" s="23" t="s">
        <v>980</v>
      </c>
      <c r="C6" s="23">
        <v>2</v>
      </c>
      <c r="D6" s="45">
        <v>44715</v>
      </c>
    </row>
    <row r="7" spans="1:4" ht="15.75" thickBot="1" x14ac:dyDescent="0.3">
      <c r="A7" s="8" t="s">
        <v>913</v>
      </c>
      <c r="B7" s="23" t="s">
        <v>980</v>
      </c>
      <c r="C7" s="23">
        <v>1</v>
      </c>
      <c r="D7" s="45">
        <v>45163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40FCF-9C5C-4505-AAA1-580CDFE26185}">
  <dimension ref="A1:E18"/>
  <sheetViews>
    <sheetView zoomScale="90" zoomScaleNormal="90" workbookViewId="0">
      <selection activeCell="B1" sqref="B1"/>
    </sheetView>
  </sheetViews>
  <sheetFormatPr defaultRowHeight="15" x14ac:dyDescent="0.25"/>
  <cols>
    <col min="1" max="1" width="39.42578125" customWidth="1"/>
    <col min="2" max="2" width="13.85546875" customWidth="1"/>
    <col min="3" max="3" width="13.5703125" customWidth="1"/>
    <col min="4" max="4" width="24.85546875" customWidth="1"/>
    <col min="5" max="5" width="25.42578125" customWidth="1"/>
  </cols>
  <sheetData>
    <row r="1" spans="1:5" ht="15.75" thickBot="1" x14ac:dyDescent="0.3">
      <c r="B1" t="s">
        <v>182</v>
      </c>
    </row>
    <row r="2" spans="1:5" ht="15.75" thickBot="1" x14ac:dyDescent="0.3">
      <c r="A2" s="5" t="s">
        <v>183</v>
      </c>
      <c r="B2" s="6" t="s">
        <v>184</v>
      </c>
      <c r="C2" s="6" t="s">
        <v>185</v>
      </c>
      <c r="D2" s="6" t="s">
        <v>186</v>
      </c>
      <c r="E2" s="6" t="s">
        <v>187</v>
      </c>
    </row>
    <row r="3" spans="1:5" ht="15.75" thickBot="1" x14ac:dyDescent="0.3">
      <c r="A3" s="8" t="s">
        <v>188</v>
      </c>
      <c r="B3" s="11">
        <v>922.78</v>
      </c>
      <c r="C3" s="11">
        <v>13.17</v>
      </c>
      <c r="D3" s="11">
        <v>547.91999999999996</v>
      </c>
      <c r="E3" s="12">
        <v>1483.87</v>
      </c>
    </row>
    <row r="4" spans="1:5" ht="15.75" thickBot="1" x14ac:dyDescent="0.3">
      <c r="A4" s="8" t="s">
        <v>189</v>
      </c>
      <c r="B4" s="13">
        <v>41713</v>
      </c>
      <c r="C4" s="13">
        <v>3019</v>
      </c>
      <c r="D4" s="13">
        <v>3500</v>
      </c>
      <c r="E4" s="13">
        <v>48232</v>
      </c>
    </row>
    <row r="5" spans="1:5" ht="30.75" thickBot="1" x14ac:dyDescent="0.3">
      <c r="A5" s="8" t="s">
        <v>190</v>
      </c>
      <c r="B5" s="11">
        <v>28.41</v>
      </c>
      <c r="C5" s="11">
        <v>2.36</v>
      </c>
      <c r="D5" s="11">
        <v>2.12</v>
      </c>
      <c r="E5" s="11">
        <v>32.89</v>
      </c>
    </row>
    <row r="6" spans="1:5" ht="15.75" thickBot="1" x14ac:dyDescent="0.3">
      <c r="A6" s="8" t="s">
        <v>191</v>
      </c>
      <c r="B6" s="12">
        <v>1259.8599999999999</v>
      </c>
      <c r="C6" s="11">
        <v>124.73</v>
      </c>
      <c r="D6" s="11">
        <v>92.31</v>
      </c>
      <c r="E6" s="12">
        <v>1476.9</v>
      </c>
    </row>
    <row r="7" spans="1:5" ht="30.75" thickBot="1" x14ac:dyDescent="0.3">
      <c r="A7" s="8" t="s">
        <v>192</v>
      </c>
      <c r="B7" s="11">
        <v>1.3</v>
      </c>
      <c r="C7" s="11">
        <v>0</v>
      </c>
      <c r="D7" s="11">
        <v>0</v>
      </c>
      <c r="E7" s="11">
        <v>1.3</v>
      </c>
    </row>
    <row r="8" spans="1:5" ht="30.75" thickBot="1" x14ac:dyDescent="0.3">
      <c r="A8" s="8" t="s">
        <v>193</v>
      </c>
      <c r="B8" s="11">
        <v>536.66999999999996</v>
      </c>
      <c r="C8" s="11">
        <v>10.220000000000001</v>
      </c>
      <c r="D8" s="11">
        <v>38.380000000000003</v>
      </c>
      <c r="E8" s="11">
        <v>585.29</v>
      </c>
    </row>
    <row r="9" spans="1:5" ht="30.75" thickBot="1" x14ac:dyDescent="0.3">
      <c r="A9" s="8" t="s">
        <v>194</v>
      </c>
      <c r="B9" s="11" t="s">
        <v>195</v>
      </c>
      <c r="C9" s="11" t="s">
        <v>195</v>
      </c>
      <c r="D9" s="11" t="s">
        <v>195</v>
      </c>
      <c r="E9" s="11" t="s">
        <v>195</v>
      </c>
    </row>
    <row r="10" spans="1:5" ht="30.75" thickBot="1" x14ac:dyDescent="0.3">
      <c r="A10" s="8" t="s">
        <v>196</v>
      </c>
      <c r="B10" s="11" t="s">
        <v>197</v>
      </c>
      <c r="C10" s="11" t="s">
        <v>195</v>
      </c>
      <c r="D10" s="11" t="s">
        <v>195</v>
      </c>
      <c r="E10" s="11" t="s">
        <v>197</v>
      </c>
    </row>
    <row r="11" spans="1:5" ht="15.75" thickBot="1" x14ac:dyDescent="0.3">
      <c r="A11" s="8" t="s">
        <v>198</v>
      </c>
      <c r="B11" s="11" t="s">
        <v>199</v>
      </c>
      <c r="C11" s="11" t="s">
        <v>200</v>
      </c>
      <c r="D11" s="11" t="s">
        <v>201</v>
      </c>
      <c r="E11" s="11" t="s">
        <v>202</v>
      </c>
    </row>
    <row r="12" spans="1:5" ht="15.75" thickBot="1" x14ac:dyDescent="0.3">
      <c r="A12" s="8" t="s">
        <v>203</v>
      </c>
      <c r="B12" s="11" t="s">
        <v>195</v>
      </c>
      <c r="C12" s="11" t="s">
        <v>195</v>
      </c>
      <c r="D12" s="11" t="s">
        <v>195</v>
      </c>
      <c r="E12" s="11" t="s">
        <v>195</v>
      </c>
    </row>
    <row r="13" spans="1:5" ht="15.75" thickBot="1" x14ac:dyDescent="0.3">
      <c r="A13" s="8" t="s">
        <v>204</v>
      </c>
      <c r="B13" s="11" t="s">
        <v>205</v>
      </c>
      <c r="C13" s="11" t="s">
        <v>206</v>
      </c>
      <c r="D13" s="11" t="s">
        <v>207</v>
      </c>
      <c r="E13" s="11" t="s">
        <v>208</v>
      </c>
    </row>
    <row r="14" spans="1:5" ht="15.75" thickBot="1" x14ac:dyDescent="0.3">
      <c r="A14" s="8" t="s">
        <v>209</v>
      </c>
      <c r="B14" s="11" t="s">
        <v>210</v>
      </c>
      <c r="C14" s="11" t="s">
        <v>195</v>
      </c>
      <c r="D14" s="11" t="s">
        <v>211</v>
      </c>
      <c r="E14" s="11" t="s">
        <v>212</v>
      </c>
    </row>
    <row r="15" spans="1:5" ht="15.75" thickBot="1" x14ac:dyDescent="0.3">
      <c r="A15" s="8" t="s">
        <v>213</v>
      </c>
      <c r="B15" s="11" t="s">
        <v>214</v>
      </c>
      <c r="C15" s="11" t="s">
        <v>215</v>
      </c>
      <c r="D15" s="11" t="s">
        <v>216</v>
      </c>
      <c r="E15" s="11" t="s">
        <v>217</v>
      </c>
    </row>
    <row r="16" spans="1:5" ht="15.75" thickBot="1" x14ac:dyDescent="0.3">
      <c r="A16" s="8" t="s">
        <v>218</v>
      </c>
      <c r="B16" s="11">
        <v>1</v>
      </c>
      <c r="C16" s="11">
        <v>0</v>
      </c>
      <c r="D16" s="11">
        <v>0</v>
      </c>
      <c r="E16" s="11">
        <v>1</v>
      </c>
    </row>
    <row r="17" spans="1:1" x14ac:dyDescent="0.25">
      <c r="A17" s="14"/>
    </row>
    <row r="18" spans="1:1" x14ac:dyDescent="0.25">
      <c r="A18" s="14"/>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F599C-FF39-4123-8627-5A5F4345624C}">
  <dimension ref="A1:D10"/>
  <sheetViews>
    <sheetView zoomScale="90" zoomScaleNormal="90" workbookViewId="0">
      <selection activeCell="C1" sqref="C1"/>
    </sheetView>
  </sheetViews>
  <sheetFormatPr defaultRowHeight="15" x14ac:dyDescent="0.25"/>
  <cols>
    <col min="1" max="1" width="39.28515625" customWidth="1"/>
    <col min="2" max="2" width="20.5703125" customWidth="1"/>
    <col min="3" max="3" width="24.140625" customWidth="1"/>
    <col min="4" max="4" width="76.5703125" customWidth="1"/>
  </cols>
  <sheetData>
    <row r="1" spans="1:4" ht="16.5" thickBot="1" x14ac:dyDescent="0.3">
      <c r="C1" s="84" t="s">
        <v>1803</v>
      </c>
    </row>
    <row r="2" spans="1:4" ht="15.75" thickBot="1" x14ac:dyDescent="0.3">
      <c r="A2" s="5" t="s">
        <v>1032</v>
      </c>
      <c r="B2" s="6" t="s">
        <v>874</v>
      </c>
      <c r="C2" s="6" t="s">
        <v>1033</v>
      </c>
      <c r="D2" s="6" t="s">
        <v>1034</v>
      </c>
    </row>
    <row r="3" spans="1:4" ht="30.75" thickBot="1" x14ac:dyDescent="0.3">
      <c r="A3" s="8" t="s">
        <v>1035</v>
      </c>
      <c r="B3" s="25" t="s">
        <v>77</v>
      </c>
      <c r="C3" s="23" t="s">
        <v>730</v>
      </c>
      <c r="D3" s="23" t="s">
        <v>1036</v>
      </c>
    </row>
    <row r="4" spans="1:4" ht="15" customHeight="1" x14ac:dyDescent="0.25">
      <c r="A4" s="155" t="s">
        <v>684</v>
      </c>
      <c r="B4" s="155" t="s">
        <v>63</v>
      </c>
      <c r="C4" s="155" t="s">
        <v>730</v>
      </c>
      <c r="D4" s="155" t="s">
        <v>1037</v>
      </c>
    </row>
    <row r="5" spans="1:4" ht="15.75" thickBot="1" x14ac:dyDescent="0.3">
      <c r="A5" s="156"/>
      <c r="B5" s="156"/>
      <c r="C5" s="156"/>
      <c r="D5" s="156"/>
    </row>
    <row r="6" spans="1:4" ht="15" customHeight="1" x14ac:dyDescent="0.25">
      <c r="A6" s="155" t="s">
        <v>1038</v>
      </c>
      <c r="B6" s="150" t="s">
        <v>79</v>
      </c>
      <c r="C6" s="155" t="s">
        <v>730</v>
      </c>
      <c r="D6" s="155" t="s">
        <v>1039</v>
      </c>
    </row>
    <row r="7" spans="1:4" ht="15.75" customHeight="1" thickBot="1" x14ac:dyDescent="0.3">
      <c r="A7" s="156"/>
      <c r="B7" s="152"/>
      <c r="C7" s="156"/>
      <c r="D7" s="156"/>
    </row>
    <row r="8" spans="1:4" ht="15" customHeight="1" x14ac:dyDescent="0.25">
      <c r="A8" s="155" t="s">
        <v>68</v>
      </c>
      <c r="B8" s="150" t="s">
        <v>69</v>
      </c>
      <c r="C8" s="155" t="s">
        <v>730</v>
      </c>
      <c r="D8" s="155" t="s">
        <v>1040</v>
      </c>
    </row>
    <row r="9" spans="1:4" ht="15.75" customHeight="1" thickBot="1" x14ac:dyDescent="0.3">
      <c r="A9" s="156"/>
      <c r="B9" s="152"/>
      <c r="C9" s="156"/>
      <c r="D9" s="156"/>
    </row>
    <row r="10" spans="1:4" ht="30.75" thickBot="1" x14ac:dyDescent="0.3">
      <c r="A10" s="82" t="s">
        <v>1804</v>
      </c>
      <c r="B10" s="138" t="s">
        <v>69</v>
      </c>
      <c r="C10" s="139" t="s">
        <v>1805</v>
      </c>
      <c r="D10" s="139" t="s">
        <v>1806</v>
      </c>
    </row>
  </sheetData>
  <mergeCells count="12">
    <mergeCell ref="A8:A9"/>
    <mergeCell ref="B8:B9"/>
    <mergeCell ref="C8:C9"/>
    <mergeCell ref="D8:D9"/>
    <mergeCell ref="A4:A5"/>
    <mergeCell ref="B4:B5"/>
    <mergeCell ref="C4:C5"/>
    <mergeCell ref="D4:D5"/>
    <mergeCell ref="A6:A7"/>
    <mergeCell ref="B6:B7"/>
    <mergeCell ref="C6:C7"/>
    <mergeCell ref="D6:D7"/>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84B7E-F86D-470B-8576-41DB88374F2F}">
  <dimension ref="A1:O10"/>
  <sheetViews>
    <sheetView zoomScale="90" zoomScaleNormal="90" workbookViewId="0">
      <selection activeCell="H1" sqref="H1"/>
    </sheetView>
  </sheetViews>
  <sheetFormatPr defaultRowHeight="15" x14ac:dyDescent="0.25"/>
  <cols>
    <col min="1" max="4" width="16.42578125" customWidth="1"/>
    <col min="5" max="5" width="14.28515625" customWidth="1"/>
    <col min="6" max="15" width="16.42578125" customWidth="1"/>
  </cols>
  <sheetData>
    <row r="1" spans="1:15" ht="16.5" thickBot="1" x14ac:dyDescent="0.3">
      <c r="H1" s="84" t="s">
        <v>1807</v>
      </c>
    </row>
    <row r="2" spans="1:15" ht="45.75" thickBot="1" x14ac:dyDescent="0.3">
      <c r="A2" s="9" t="s">
        <v>1041</v>
      </c>
      <c r="B2" s="10" t="s">
        <v>1042</v>
      </c>
      <c r="C2" s="10" t="s">
        <v>1043</v>
      </c>
      <c r="D2" s="10" t="s">
        <v>1044</v>
      </c>
      <c r="E2" s="10" t="s">
        <v>1045</v>
      </c>
      <c r="F2" s="10" t="s">
        <v>1046</v>
      </c>
      <c r="G2" s="10" t="s">
        <v>1047</v>
      </c>
      <c r="H2" s="10" t="s">
        <v>1048</v>
      </c>
      <c r="I2" s="10" t="s">
        <v>1049</v>
      </c>
      <c r="J2" s="10" t="s">
        <v>1050</v>
      </c>
      <c r="K2" s="10" t="s">
        <v>1051</v>
      </c>
      <c r="L2" s="10" t="s">
        <v>1052</v>
      </c>
      <c r="M2" s="10" t="s">
        <v>1053</v>
      </c>
      <c r="N2" s="10" t="s">
        <v>1054</v>
      </c>
      <c r="O2" s="10" t="s">
        <v>1055</v>
      </c>
    </row>
    <row r="3" spans="1:15" ht="30.75" thickBot="1" x14ac:dyDescent="0.3">
      <c r="A3" s="8" t="s">
        <v>1035</v>
      </c>
      <c r="B3" s="23" t="s">
        <v>769</v>
      </c>
      <c r="C3" s="23" t="s">
        <v>1056</v>
      </c>
      <c r="D3" s="23" t="s">
        <v>1057</v>
      </c>
      <c r="E3" s="38">
        <v>1</v>
      </c>
      <c r="F3" s="23" t="s">
        <v>1056</v>
      </c>
      <c r="G3" s="23" t="s">
        <v>1057</v>
      </c>
      <c r="H3" s="38">
        <v>1</v>
      </c>
      <c r="I3" s="23" t="s">
        <v>1056</v>
      </c>
      <c r="J3" s="23" t="s">
        <v>1057</v>
      </c>
      <c r="K3" s="38">
        <v>1</v>
      </c>
      <c r="L3" s="23" t="s">
        <v>781</v>
      </c>
      <c r="M3" s="38">
        <v>0.95</v>
      </c>
      <c r="N3" s="38">
        <v>0.95</v>
      </c>
      <c r="O3" s="38">
        <v>0.95</v>
      </c>
    </row>
    <row r="4" spans="1:15" ht="30.75" thickBot="1" x14ac:dyDescent="0.3">
      <c r="A4" s="8" t="s">
        <v>684</v>
      </c>
      <c r="B4" s="23" t="s">
        <v>769</v>
      </c>
      <c r="C4" s="23" t="s">
        <v>1808</v>
      </c>
      <c r="D4" s="23" t="s">
        <v>1827</v>
      </c>
      <c r="E4" s="38">
        <v>1</v>
      </c>
      <c r="F4" s="23" t="s">
        <v>1808</v>
      </c>
      <c r="G4" s="23" t="s">
        <v>1827</v>
      </c>
      <c r="H4" s="38">
        <v>1</v>
      </c>
      <c r="I4" s="23" t="s">
        <v>1808</v>
      </c>
      <c r="J4" s="23" t="s">
        <v>1827</v>
      </c>
      <c r="K4" s="38">
        <v>1</v>
      </c>
      <c r="L4" s="23" t="s">
        <v>1828</v>
      </c>
      <c r="M4" s="38">
        <v>0.95</v>
      </c>
      <c r="N4" s="38">
        <v>0.95</v>
      </c>
      <c r="O4" s="38">
        <v>0.95</v>
      </c>
    </row>
    <row r="5" spans="1:15" ht="30.75" thickBot="1" x14ac:dyDescent="0.3">
      <c r="A5" s="8" t="s">
        <v>1038</v>
      </c>
      <c r="B5" s="23" t="s">
        <v>1058</v>
      </c>
      <c r="C5" s="23" t="s">
        <v>1059</v>
      </c>
      <c r="D5" s="23" t="s">
        <v>1060</v>
      </c>
      <c r="E5" s="38">
        <v>1</v>
      </c>
      <c r="F5" s="23" t="s">
        <v>1059</v>
      </c>
      <c r="G5" s="23" t="s">
        <v>1060</v>
      </c>
      <c r="H5" s="38">
        <v>1</v>
      </c>
      <c r="I5" s="23" t="s">
        <v>1059</v>
      </c>
      <c r="J5" s="23" t="s">
        <v>1060</v>
      </c>
      <c r="K5" s="38">
        <v>1</v>
      </c>
      <c r="L5" s="23" t="s">
        <v>1061</v>
      </c>
      <c r="M5" s="38">
        <v>0.95</v>
      </c>
      <c r="N5" s="38">
        <v>0.95</v>
      </c>
      <c r="O5" s="38">
        <v>0.95</v>
      </c>
    </row>
    <row r="6" spans="1:15" ht="30" customHeight="1" thickBot="1" x14ac:dyDescent="0.3">
      <c r="A6" s="8" t="s">
        <v>68</v>
      </c>
      <c r="B6" s="23" t="s">
        <v>1062</v>
      </c>
      <c r="C6" s="23" t="s">
        <v>1063</v>
      </c>
      <c r="D6" s="23" t="s">
        <v>1064</v>
      </c>
      <c r="E6" s="38">
        <v>1</v>
      </c>
      <c r="F6" s="23" t="s">
        <v>1063</v>
      </c>
      <c r="G6" s="23" t="s">
        <v>1064</v>
      </c>
      <c r="H6" s="38">
        <v>1</v>
      </c>
      <c r="I6" s="23" t="s">
        <v>1063</v>
      </c>
      <c r="J6" s="23" t="s">
        <v>1064</v>
      </c>
      <c r="K6" s="38">
        <v>1</v>
      </c>
      <c r="L6" s="23" t="s">
        <v>1061</v>
      </c>
      <c r="M6" s="38">
        <v>0.92</v>
      </c>
      <c r="N6" s="38">
        <v>0.92</v>
      </c>
      <c r="O6" s="38">
        <v>0.92</v>
      </c>
    </row>
    <row r="7" spans="1:15" ht="30.75" thickBot="1" x14ac:dyDescent="0.3">
      <c r="A7" s="82" t="s">
        <v>1805</v>
      </c>
      <c r="B7" s="139" t="s">
        <v>1809</v>
      </c>
      <c r="C7" s="139" t="s">
        <v>1056</v>
      </c>
      <c r="D7" s="139" t="s">
        <v>1810</v>
      </c>
      <c r="E7" s="140">
        <v>1</v>
      </c>
      <c r="F7" s="139" t="s">
        <v>1056</v>
      </c>
      <c r="G7" s="139" t="s">
        <v>1810</v>
      </c>
      <c r="H7" s="140">
        <v>1</v>
      </c>
      <c r="I7" s="139" t="s">
        <v>1056</v>
      </c>
      <c r="J7" s="139" t="s">
        <v>1810</v>
      </c>
      <c r="K7" s="140">
        <v>1</v>
      </c>
      <c r="L7" s="139" t="s">
        <v>1811</v>
      </c>
      <c r="M7" s="140">
        <v>0.99</v>
      </c>
      <c r="N7" s="140">
        <v>0.99</v>
      </c>
      <c r="O7" s="140">
        <v>0.99</v>
      </c>
    </row>
    <row r="10" spans="1:15" x14ac:dyDescent="0.25">
      <c r="A10" t="s">
        <v>1829</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F2450-0612-4774-8D00-A1DB033D64B3}">
  <dimension ref="A1:D7"/>
  <sheetViews>
    <sheetView zoomScale="90" zoomScaleNormal="90" workbookViewId="0">
      <selection activeCell="B1" sqref="B1"/>
    </sheetView>
  </sheetViews>
  <sheetFormatPr defaultRowHeight="15" x14ac:dyDescent="0.25"/>
  <cols>
    <col min="1" max="1" width="48.85546875" customWidth="1"/>
    <col min="2" max="2" width="10.42578125" customWidth="1"/>
    <col min="4" max="4" width="21.7109375" customWidth="1"/>
  </cols>
  <sheetData>
    <row r="1" spans="1:4" ht="16.5" thickBot="1" x14ac:dyDescent="0.3">
      <c r="B1" s="84" t="s">
        <v>1812</v>
      </c>
    </row>
    <row r="2" spans="1:4" ht="15.75" thickBot="1" x14ac:dyDescent="0.3">
      <c r="A2" s="5" t="s">
        <v>759</v>
      </c>
      <c r="B2" s="6" t="s">
        <v>978</v>
      </c>
      <c r="C2" s="6" t="s">
        <v>760</v>
      </c>
      <c r="D2" s="6" t="s">
        <v>761</v>
      </c>
    </row>
    <row r="3" spans="1:4" ht="15.75" thickBot="1" x14ac:dyDescent="0.3">
      <c r="A3" s="8" t="s">
        <v>908</v>
      </c>
      <c r="B3" s="23" t="s">
        <v>979</v>
      </c>
      <c r="C3" s="23">
        <v>3</v>
      </c>
      <c r="D3" s="45">
        <v>45757</v>
      </c>
    </row>
    <row r="4" spans="1:4" ht="15.75" thickBot="1" x14ac:dyDescent="0.3">
      <c r="A4" s="8" t="s">
        <v>909</v>
      </c>
      <c r="B4" s="23" t="s">
        <v>979</v>
      </c>
      <c r="C4" s="23">
        <v>1</v>
      </c>
      <c r="D4" s="45">
        <v>44294</v>
      </c>
    </row>
    <row r="5" spans="1:4" ht="15.75" thickBot="1" x14ac:dyDescent="0.3">
      <c r="A5" s="8" t="s">
        <v>910</v>
      </c>
      <c r="B5" s="23" t="s">
        <v>980</v>
      </c>
      <c r="C5" s="23">
        <v>2</v>
      </c>
      <c r="D5" s="45">
        <v>45716</v>
      </c>
    </row>
    <row r="6" spans="1:4" ht="15.75" thickBot="1" x14ac:dyDescent="0.3">
      <c r="A6" s="8" t="s">
        <v>911</v>
      </c>
      <c r="B6" s="23" t="s">
        <v>980</v>
      </c>
      <c r="C6" s="23">
        <v>2</v>
      </c>
      <c r="D6" s="45">
        <v>44715</v>
      </c>
    </row>
    <row r="7" spans="1:4" ht="15.75" thickBot="1" x14ac:dyDescent="0.3">
      <c r="A7" s="8" t="s">
        <v>913</v>
      </c>
      <c r="B7" s="23" t="s">
        <v>980</v>
      </c>
      <c r="C7" s="23">
        <v>1</v>
      </c>
      <c r="D7" s="45">
        <v>45163</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ABFE4-7171-461A-9202-84228191F8F2}">
  <dimension ref="A1:H12"/>
  <sheetViews>
    <sheetView zoomScale="90" zoomScaleNormal="90" workbookViewId="0">
      <selection activeCell="D1" sqref="D1"/>
    </sheetView>
  </sheetViews>
  <sheetFormatPr defaultRowHeight="15" x14ac:dyDescent="0.25"/>
  <cols>
    <col min="1" max="1" width="15.42578125" customWidth="1"/>
    <col min="2" max="2" width="29.42578125" customWidth="1"/>
    <col min="3" max="3" width="20.5703125" customWidth="1"/>
    <col min="4" max="4" width="19.42578125" bestFit="1" customWidth="1"/>
    <col min="5" max="5" width="16.42578125" customWidth="1"/>
    <col min="6" max="6" width="14.42578125" customWidth="1"/>
    <col min="7" max="7" width="15.140625" customWidth="1"/>
    <col min="8" max="8" width="27.42578125" customWidth="1"/>
  </cols>
  <sheetData>
    <row r="1" spans="1:8" ht="16.5" thickBot="1" x14ac:dyDescent="0.3">
      <c r="D1" s="84" t="s">
        <v>1813</v>
      </c>
    </row>
    <row r="2" spans="1:8" ht="29.25" customHeight="1" thickBot="1" x14ac:dyDescent="0.3">
      <c r="A2" s="143" t="s">
        <v>1065</v>
      </c>
      <c r="B2" s="143" t="s">
        <v>981</v>
      </c>
      <c r="C2" s="143" t="s">
        <v>769</v>
      </c>
      <c r="D2" s="143" t="s">
        <v>1058</v>
      </c>
      <c r="E2" s="143" t="s">
        <v>1062</v>
      </c>
      <c r="F2" s="169" t="s">
        <v>771</v>
      </c>
      <c r="G2" s="170"/>
      <c r="H2" s="171"/>
    </row>
    <row r="3" spans="1:8" ht="15.75" thickBot="1" x14ac:dyDescent="0.3">
      <c r="A3" s="144"/>
      <c r="B3" s="144"/>
      <c r="C3" s="144"/>
      <c r="D3" s="144"/>
      <c r="E3" s="144"/>
      <c r="F3" s="16" t="s">
        <v>772</v>
      </c>
      <c r="G3" s="16" t="s">
        <v>1066</v>
      </c>
      <c r="H3" s="16" t="s">
        <v>379</v>
      </c>
    </row>
    <row r="4" spans="1:8" ht="30.75" thickBot="1" x14ac:dyDescent="0.3">
      <c r="A4" s="8" t="s">
        <v>1035</v>
      </c>
      <c r="B4" s="23" t="s">
        <v>901</v>
      </c>
      <c r="C4" s="23">
        <v>700</v>
      </c>
      <c r="D4" s="23" t="s">
        <v>698</v>
      </c>
      <c r="E4" s="23" t="s">
        <v>698</v>
      </c>
      <c r="F4" s="23" t="s">
        <v>781</v>
      </c>
      <c r="G4" s="23">
        <v>33</v>
      </c>
      <c r="H4" s="23" t="s">
        <v>1057</v>
      </c>
    </row>
    <row r="5" spans="1:8" ht="30.75" thickBot="1" x14ac:dyDescent="0.3">
      <c r="A5" s="8" t="s">
        <v>684</v>
      </c>
      <c r="B5" s="23" t="s">
        <v>901</v>
      </c>
      <c r="C5" s="23">
        <v>233</v>
      </c>
      <c r="D5" s="23" t="s">
        <v>698</v>
      </c>
      <c r="E5" s="23" t="s">
        <v>698</v>
      </c>
      <c r="F5" s="71" t="s">
        <v>1828</v>
      </c>
      <c r="G5" s="23">
        <v>33</v>
      </c>
      <c r="H5" s="23" t="s">
        <v>1827</v>
      </c>
    </row>
    <row r="6" spans="1:8" ht="30.75" thickBot="1" x14ac:dyDescent="0.3">
      <c r="A6" s="8" t="s">
        <v>1038</v>
      </c>
      <c r="B6" s="23" t="s">
        <v>901</v>
      </c>
      <c r="C6" s="23" t="s">
        <v>698</v>
      </c>
      <c r="D6" s="39">
        <v>6000</v>
      </c>
      <c r="E6" s="23" t="s">
        <v>698</v>
      </c>
      <c r="F6" s="23" t="s">
        <v>1061</v>
      </c>
      <c r="G6" s="23">
        <v>10</v>
      </c>
      <c r="H6" s="23" t="s">
        <v>1060</v>
      </c>
    </row>
    <row r="7" spans="1:8" ht="15.75" thickBot="1" x14ac:dyDescent="0.3">
      <c r="A7" s="8" t="s">
        <v>68</v>
      </c>
      <c r="B7" s="23" t="s">
        <v>901</v>
      </c>
      <c r="C7" s="23" t="s">
        <v>698</v>
      </c>
      <c r="D7" s="23" t="s">
        <v>698</v>
      </c>
      <c r="E7" s="39">
        <v>4900</v>
      </c>
      <c r="F7" s="23" t="s">
        <v>1061</v>
      </c>
      <c r="G7" s="23">
        <v>12</v>
      </c>
      <c r="H7" s="23" t="s">
        <v>1064</v>
      </c>
    </row>
    <row r="8" spans="1:8" ht="30.75" thickBot="1" x14ac:dyDescent="0.3">
      <c r="A8" s="8" t="s">
        <v>1805</v>
      </c>
      <c r="B8" s="23" t="s">
        <v>901</v>
      </c>
      <c r="C8" s="23">
        <v>700</v>
      </c>
      <c r="D8" s="23" t="s">
        <v>698</v>
      </c>
      <c r="E8" s="39" t="s">
        <v>698</v>
      </c>
      <c r="F8" s="23" t="s">
        <v>1830</v>
      </c>
      <c r="G8" s="23">
        <v>6</v>
      </c>
      <c r="H8" s="23" t="s">
        <v>1814</v>
      </c>
    </row>
    <row r="11" spans="1:8" x14ac:dyDescent="0.25">
      <c r="A11" t="s">
        <v>1832</v>
      </c>
    </row>
    <row r="12" spans="1:8" x14ac:dyDescent="0.25">
      <c r="A12" t="s">
        <v>1831</v>
      </c>
    </row>
  </sheetData>
  <mergeCells count="6">
    <mergeCell ref="F2:H2"/>
    <mergeCell ref="A2:A3"/>
    <mergeCell ref="B2:B3"/>
    <mergeCell ref="C2:C3"/>
    <mergeCell ref="D2:D3"/>
    <mergeCell ref="E2:E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A47B1-4AEF-4006-9CE7-870B868BB884}">
  <dimension ref="A1:C6"/>
  <sheetViews>
    <sheetView zoomScale="90" zoomScaleNormal="90" workbookViewId="0">
      <selection activeCell="B1" sqref="B1"/>
    </sheetView>
  </sheetViews>
  <sheetFormatPr defaultRowHeight="15" x14ac:dyDescent="0.25"/>
  <cols>
    <col min="1" max="1" width="23.5703125" customWidth="1"/>
    <col min="2" max="2" width="35.7109375" customWidth="1"/>
    <col min="3" max="3" width="23.140625" customWidth="1"/>
  </cols>
  <sheetData>
    <row r="1" spans="1:3" ht="16.5" thickBot="1" x14ac:dyDescent="0.3">
      <c r="B1" s="84" t="s">
        <v>1815</v>
      </c>
    </row>
    <row r="2" spans="1:3" ht="15.75" thickBot="1" x14ac:dyDescent="0.3">
      <c r="A2" s="5" t="s">
        <v>1065</v>
      </c>
      <c r="B2" s="6" t="s">
        <v>981</v>
      </c>
      <c r="C2" s="6" t="s">
        <v>1067</v>
      </c>
    </row>
    <row r="3" spans="1:3" ht="15.75" thickBot="1" x14ac:dyDescent="0.3">
      <c r="A3" s="8" t="s">
        <v>1068</v>
      </c>
      <c r="B3" s="23" t="s">
        <v>901</v>
      </c>
      <c r="C3" s="23" t="s">
        <v>1069</v>
      </c>
    </row>
    <row r="4" spans="1:3" ht="15.75" thickBot="1" x14ac:dyDescent="0.3">
      <c r="A4" s="8" t="s">
        <v>684</v>
      </c>
      <c r="B4" s="23" t="s">
        <v>901</v>
      </c>
      <c r="C4" s="23" t="s">
        <v>1069</v>
      </c>
    </row>
    <row r="5" spans="1:3" ht="15.75" thickBot="1" x14ac:dyDescent="0.3">
      <c r="A5" s="8" t="s">
        <v>1070</v>
      </c>
      <c r="B5" s="23" t="s">
        <v>901</v>
      </c>
      <c r="C5" s="23" t="s">
        <v>1069</v>
      </c>
    </row>
    <row r="6" spans="1:3" ht="15.75" thickBot="1" x14ac:dyDescent="0.3">
      <c r="A6" s="8" t="s">
        <v>1071</v>
      </c>
      <c r="B6" s="23" t="s">
        <v>901</v>
      </c>
      <c r="C6" s="23" t="s">
        <v>1072</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28633-13BE-43D0-85A6-898A1BE55B84}">
  <dimension ref="A1:B10"/>
  <sheetViews>
    <sheetView zoomScale="90" zoomScaleNormal="90" workbookViewId="0"/>
  </sheetViews>
  <sheetFormatPr defaultRowHeight="15" x14ac:dyDescent="0.25"/>
  <cols>
    <col min="1" max="1" width="43.42578125" customWidth="1"/>
    <col min="2" max="2" width="25.5703125" customWidth="1"/>
  </cols>
  <sheetData>
    <row r="1" spans="1:2" ht="16.5" thickBot="1" x14ac:dyDescent="0.3">
      <c r="A1" s="87" t="s">
        <v>1816</v>
      </c>
    </row>
    <row r="2" spans="1:2" ht="15.75" thickBot="1" x14ac:dyDescent="0.3">
      <c r="A2" s="5" t="s">
        <v>1817</v>
      </c>
      <c r="B2" s="6" t="s">
        <v>981</v>
      </c>
    </row>
    <row r="3" spans="1:2" ht="15.75" thickBot="1" x14ac:dyDescent="0.3">
      <c r="A3" s="8" t="s">
        <v>1073</v>
      </c>
      <c r="B3" s="23" t="s">
        <v>1074</v>
      </c>
    </row>
    <row r="4" spans="1:2" ht="15.75" thickBot="1" x14ac:dyDescent="0.3">
      <c r="A4" s="8" t="s">
        <v>1075</v>
      </c>
      <c r="B4" s="23" t="s">
        <v>1074</v>
      </c>
    </row>
    <row r="5" spans="1:2" ht="15.75" thickBot="1" x14ac:dyDescent="0.3">
      <c r="A5" s="8" t="s">
        <v>1076</v>
      </c>
      <c r="B5" s="23" t="s">
        <v>1074</v>
      </c>
    </row>
    <row r="6" spans="1:2" ht="15.75" thickBot="1" x14ac:dyDescent="0.3">
      <c r="A6" s="8" t="s">
        <v>1077</v>
      </c>
      <c r="B6" s="23" t="s">
        <v>1074</v>
      </c>
    </row>
    <row r="7" spans="1:2" ht="15.75" thickBot="1" x14ac:dyDescent="0.3">
      <c r="A7" s="8" t="s">
        <v>1078</v>
      </c>
      <c r="B7" s="23" t="s">
        <v>1074</v>
      </c>
    </row>
    <row r="8" spans="1:2" ht="15.75" thickBot="1" x14ac:dyDescent="0.3">
      <c r="A8" s="8" t="s">
        <v>1079</v>
      </c>
      <c r="B8" s="23" t="s">
        <v>1074</v>
      </c>
    </row>
    <row r="9" spans="1:2" ht="15.75" thickBot="1" x14ac:dyDescent="0.3">
      <c r="A9" s="8" t="s">
        <v>1080</v>
      </c>
      <c r="B9" s="23" t="s">
        <v>1074</v>
      </c>
    </row>
    <row r="10" spans="1:2" ht="15.75" thickBot="1" x14ac:dyDescent="0.3">
      <c r="A10" s="8" t="s">
        <v>1089</v>
      </c>
      <c r="B10" s="23" t="s">
        <v>1074</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C357D-7485-40E6-8946-F612FC71A642}">
  <dimension ref="A1:B11"/>
  <sheetViews>
    <sheetView zoomScale="90" zoomScaleNormal="90" workbookViewId="0"/>
  </sheetViews>
  <sheetFormatPr defaultRowHeight="15" x14ac:dyDescent="0.25"/>
  <cols>
    <col min="1" max="1" width="35.7109375" customWidth="1"/>
    <col min="2" max="2" width="21.85546875" customWidth="1"/>
  </cols>
  <sheetData>
    <row r="1" spans="1:2" ht="16.5" thickBot="1" x14ac:dyDescent="0.3">
      <c r="A1" s="84" t="s">
        <v>1818</v>
      </c>
    </row>
    <row r="2" spans="1:2" ht="15.75" thickBot="1" x14ac:dyDescent="0.3">
      <c r="A2" s="5" t="s">
        <v>1817</v>
      </c>
      <c r="B2" s="6" t="s">
        <v>981</v>
      </c>
    </row>
    <row r="3" spans="1:2" ht="15.75" thickBot="1" x14ac:dyDescent="0.3">
      <c r="A3" s="8" t="s">
        <v>1081</v>
      </c>
      <c r="B3" s="23" t="s">
        <v>1074</v>
      </c>
    </row>
    <row r="4" spans="1:2" ht="15.75" thickBot="1" x14ac:dyDescent="0.3">
      <c r="A4" s="8" t="s">
        <v>1082</v>
      </c>
      <c r="B4" s="23" t="s">
        <v>1074</v>
      </c>
    </row>
    <row r="5" spans="1:2" ht="15.75" thickBot="1" x14ac:dyDescent="0.3">
      <c r="A5" s="8" t="s">
        <v>1083</v>
      </c>
      <c r="B5" s="23" t="s">
        <v>1074</v>
      </c>
    </row>
    <row r="6" spans="1:2" ht="15.75" thickBot="1" x14ac:dyDescent="0.3">
      <c r="A6" s="8" t="s">
        <v>1819</v>
      </c>
      <c r="B6" s="23" t="s">
        <v>1074</v>
      </c>
    </row>
    <row r="7" spans="1:2" ht="15.75" thickBot="1" x14ac:dyDescent="0.3">
      <c r="A7" s="8" t="s">
        <v>1084</v>
      </c>
      <c r="B7" s="23" t="s">
        <v>1074</v>
      </c>
    </row>
    <row r="8" spans="1:2" ht="15.75" thickBot="1" x14ac:dyDescent="0.3">
      <c r="A8" s="8" t="s">
        <v>1085</v>
      </c>
      <c r="B8" s="23" t="s">
        <v>1074</v>
      </c>
    </row>
    <row r="9" spans="1:2" ht="15.75" thickBot="1" x14ac:dyDescent="0.3">
      <c r="A9" s="8" t="s">
        <v>1086</v>
      </c>
      <c r="B9" s="23" t="s">
        <v>1074</v>
      </c>
    </row>
    <row r="10" spans="1:2" ht="15.75" thickBot="1" x14ac:dyDescent="0.3">
      <c r="A10" s="8" t="s">
        <v>1087</v>
      </c>
      <c r="B10" s="23" t="s">
        <v>1074</v>
      </c>
    </row>
    <row r="11" spans="1:2" ht="15.75" thickBot="1" x14ac:dyDescent="0.3">
      <c r="A11" s="8" t="s">
        <v>1088</v>
      </c>
      <c r="B11" s="23" t="s">
        <v>1074</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899CE-0A6E-4371-9430-EFDBC68474D0}">
  <dimension ref="A1:B7"/>
  <sheetViews>
    <sheetView zoomScale="90" zoomScaleNormal="90" workbookViewId="0"/>
  </sheetViews>
  <sheetFormatPr defaultRowHeight="15" x14ac:dyDescent="0.25"/>
  <cols>
    <col min="1" max="1" width="39.42578125" customWidth="1"/>
    <col min="2" max="2" width="31.5703125" customWidth="1"/>
  </cols>
  <sheetData>
    <row r="1" spans="1:2" ht="16.5" thickBot="1" x14ac:dyDescent="0.3">
      <c r="A1" s="84" t="s">
        <v>1820</v>
      </c>
    </row>
    <row r="2" spans="1:2" ht="15.75" thickBot="1" x14ac:dyDescent="0.3">
      <c r="A2" s="5" t="s">
        <v>1817</v>
      </c>
      <c r="B2" s="6" t="s">
        <v>981</v>
      </c>
    </row>
    <row r="3" spans="1:2" ht="15.75" thickBot="1" x14ac:dyDescent="0.3">
      <c r="A3" s="8" t="s">
        <v>1073</v>
      </c>
      <c r="B3" s="23" t="s">
        <v>1074</v>
      </c>
    </row>
    <row r="4" spans="1:2" ht="15.75" thickBot="1" x14ac:dyDescent="0.3">
      <c r="A4" s="8" t="s">
        <v>1077</v>
      </c>
      <c r="B4" s="23" t="s">
        <v>1074</v>
      </c>
    </row>
    <row r="5" spans="1:2" ht="15.75" thickBot="1" x14ac:dyDescent="0.3">
      <c r="A5" s="8" t="s">
        <v>1078</v>
      </c>
      <c r="B5" s="23" t="s">
        <v>1074</v>
      </c>
    </row>
    <row r="6" spans="1:2" ht="15.75" thickBot="1" x14ac:dyDescent="0.3">
      <c r="A6" s="8" t="s">
        <v>1080</v>
      </c>
      <c r="B6" s="23" t="s">
        <v>1074</v>
      </c>
    </row>
    <row r="7" spans="1:2" ht="15.75" thickBot="1" x14ac:dyDescent="0.3">
      <c r="A7" s="8" t="s">
        <v>1089</v>
      </c>
      <c r="B7" s="23" t="s">
        <v>1074</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5C57D-F357-4517-BF7E-4B10DB3506EE}">
  <dimension ref="A1:B10"/>
  <sheetViews>
    <sheetView zoomScale="90" zoomScaleNormal="90" workbookViewId="0"/>
  </sheetViews>
  <sheetFormatPr defaultRowHeight="15" x14ac:dyDescent="0.25"/>
  <cols>
    <col min="1" max="1" width="37.42578125" customWidth="1"/>
    <col min="2" max="2" width="17.7109375" customWidth="1"/>
  </cols>
  <sheetData>
    <row r="1" spans="1:2" ht="16.5" thickBot="1" x14ac:dyDescent="0.3">
      <c r="A1" s="84" t="s">
        <v>1821</v>
      </c>
    </row>
    <row r="2" spans="1:2" ht="15.75" thickBot="1" x14ac:dyDescent="0.3">
      <c r="A2" s="5" t="s">
        <v>1817</v>
      </c>
      <c r="B2" s="6" t="s">
        <v>981</v>
      </c>
    </row>
    <row r="3" spans="1:2" ht="15.75" thickBot="1" x14ac:dyDescent="0.3">
      <c r="A3" s="8" t="s">
        <v>1081</v>
      </c>
      <c r="B3" s="23" t="s">
        <v>1074</v>
      </c>
    </row>
    <row r="4" spans="1:2" ht="15.75" thickBot="1" x14ac:dyDescent="0.3">
      <c r="A4" s="8" t="s">
        <v>1090</v>
      </c>
      <c r="B4" s="23" t="s">
        <v>1074</v>
      </c>
    </row>
    <row r="5" spans="1:2" ht="15.75" thickBot="1" x14ac:dyDescent="0.3">
      <c r="A5" s="8" t="s">
        <v>1091</v>
      </c>
      <c r="B5" s="23" t="s">
        <v>1074</v>
      </c>
    </row>
    <row r="6" spans="1:2" ht="15.75" thickBot="1" x14ac:dyDescent="0.3">
      <c r="A6" s="8" t="s">
        <v>1092</v>
      </c>
      <c r="B6" s="23" t="s">
        <v>1074</v>
      </c>
    </row>
    <row r="7" spans="1:2" ht="15.75" thickBot="1" x14ac:dyDescent="0.3">
      <c r="A7" s="8" t="s">
        <v>1093</v>
      </c>
      <c r="B7" s="23" t="s">
        <v>1074</v>
      </c>
    </row>
    <row r="8" spans="1:2" ht="15.75" thickBot="1" x14ac:dyDescent="0.3">
      <c r="A8" s="8" t="s">
        <v>1094</v>
      </c>
      <c r="B8" s="23" t="s">
        <v>1074</v>
      </c>
    </row>
    <row r="9" spans="1:2" ht="15.75" thickBot="1" x14ac:dyDescent="0.3">
      <c r="A9" s="8" t="s">
        <v>1079</v>
      </c>
      <c r="B9" s="23" t="s">
        <v>1074</v>
      </c>
    </row>
    <row r="10" spans="1:2" ht="15.75" thickBot="1" x14ac:dyDescent="0.3">
      <c r="A10" s="8" t="s">
        <v>1078</v>
      </c>
      <c r="B10" s="23" t="s">
        <v>1074</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7A738-31C2-448F-B29E-C967ACF525B2}">
  <dimension ref="A1:E5"/>
  <sheetViews>
    <sheetView zoomScale="90" zoomScaleNormal="90" workbookViewId="0">
      <selection activeCell="C1" sqref="C1"/>
    </sheetView>
  </sheetViews>
  <sheetFormatPr defaultRowHeight="15" x14ac:dyDescent="0.25"/>
  <cols>
    <col min="1" max="5" width="21.85546875" customWidth="1"/>
  </cols>
  <sheetData>
    <row r="1" spans="1:5" ht="16.5" thickBot="1" x14ac:dyDescent="0.3">
      <c r="C1" s="84" t="s">
        <v>1822</v>
      </c>
    </row>
    <row r="2" spans="1:5" ht="15.75" thickBot="1" x14ac:dyDescent="0.3">
      <c r="A2" s="5" t="s">
        <v>785</v>
      </c>
      <c r="B2" s="6" t="s">
        <v>786</v>
      </c>
      <c r="C2" s="6" t="s">
        <v>787</v>
      </c>
      <c r="D2" s="6" t="s">
        <v>788</v>
      </c>
      <c r="E2" s="6" t="s">
        <v>789</v>
      </c>
    </row>
    <row r="3" spans="1:5" ht="15.75" thickBot="1" x14ac:dyDescent="0.3">
      <c r="A3" s="8" t="s">
        <v>186</v>
      </c>
      <c r="B3" s="23">
        <v>0</v>
      </c>
      <c r="C3" s="23">
        <v>0</v>
      </c>
      <c r="D3" s="23">
        <v>0</v>
      </c>
      <c r="E3" s="23">
        <v>0</v>
      </c>
    </row>
    <row r="4" spans="1:5" ht="15.75" thickBot="1" x14ac:dyDescent="0.3">
      <c r="A4" s="8" t="s">
        <v>184</v>
      </c>
      <c r="B4" s="23">
        <v>0</v>
      </c>
      <c r="C4" s="23">
        <v>0</v>
      </c>
      <c r="D4" s="23">
        <v>0</v>
      </c>
      <c r="E4" s="23">
        <v>0</v>
      </c>
    </row>
    <row r="5" spans="1:5" ht="15.75" thickBot="1" x14ac:dyDescent="0.3">
      <c r="A5" s="8" t="s">
        <v>185</v>
      </c>
      <c r="B5" s="23">
        <v>0</v>
      </c>
      <c r="C5" s="23">
        <v>0</v>
      </c>
      <c r="D5" s="23">
        <v>0</v>
      </c>
      <c r="E5" s="23">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45CC9-8CBA-4B3C-A18A-C09E0F2D58BF}">
  <dimension ref="A1:H4"/>
  <sheetViews>
    <sheetView zoomScale="90" zoomScaleNormal="90" workbookViewId="0">
      <selection activeCell="C1" sqref="C1"/>
    </sheetView>
  </sheetViews>
  <sheetFormatPr defaultRowHeight="15" x14ac:dyDescent="0.25"/>
  <cols>
    <col min="1" max="1" width="13.42578125" customWidth="1"/>
    <col min="2" max="2" width="12.5703125" customWidth="1"/>
    <col min="3" max="3" width="12.85546875" bestFit="1" customWidth="1"/>
    <col min="4" max="4" width="17.42578125" customWidth="1"/>
    <col min="5" max="5" width="12.85546875" customWidth="1"/>
    <col min="6" max="6" width="17.85546875" customWidth="1"/>
    <col min="7" max="7" width="11.5703125" customWidth="1"/>
    <col min="8" max="8" width="26.140625" customWidth="1"/>
  </cols>
  <sheetData>
    <row r="1" spans="1:8" ht="16.5" thickBot="1" x14ac:dyDescent="0.3">
      <c r="C1" s="85" t="s">
        <v>219</v>
      </c>
    </row>
    <row r="2" spans="1:8" ht="59.45" customHeight="1" x14ac:dyDescent="0.25">
      <c r="A2" s="143" t="s">
        <v>220</v>
      </c>
      <c r="B2" s="143" t="s">
        <v>221</v>
      </c>
      <c r="C2" s="143" t="s">
        <v>222</v>
      </c>
      <c r="D2" s="15" t="s">
        <v>223</v>
      </c>
      <c r="E2" s="143" t="s">
        <v>224</v>
      </c>
      <c r="F2" s="143" t="s">
        <v>225</v>
      </c>
      <c r="G2" s="143" t="s">
        <v>226</v>
      </c>
      <c r="H2" s="143" t="s">
        <v>1623</v>
      </c>
    </row>
    <row r="3" spans="1:8" ht="15.75" thickBot="1" x14ac:dyDescent="0.3">
      <c r="A3" s="144"/>
      <c r="B3" s="144"/>
      <c r="C3" s="144"/>
      <c r="D3" s="16" t="s">
        <v>227</v>
      </c>
      <c r="E3" s="144"/>
      <c r="F3" s="144"/>
      <c r="G3" s="144"/>
      <c r="H3" s="144"/>
    </row>
    <row r="4" spans="1:8" ht="75.75" thickBot="1" x14ac:dyDescent="0.3">
      <c r="A4" s="17">
        <v>44152</v>
      </c>
      <c r="B4" s="18" t="s">
        <v>228</v>
      </c>
      <c r="C4" s="18" t="s">
        <v>165</v>
      </c>
      <c r="D4" s="19">
        <v>20385</v>
      </c>
      <c r="E4" s="18">
        <v>1</v>
      </c>
      <c r="F4" s="18" t="s">
        <v>229</v>
      </c>
      <c r="G4" s="18" t="s">
        <v>230</v>
      </c>
      <c r="H4" s="91" t="s">
        <v>1624</v>
      </c>
    </row>
  </sheetData>
  <mergeCells count="7">
    <mergeCell ref="H2:H3"/>
    <mergeCell ref="G2:G3"/>
    <mergeCell ref="A2:A3"/>
    <mergeCell ref="B2:B3"/>
    <mergeCell ref="C2:C3"/>
    <mergeCell ref="E2:E3"/>
    <mergeCell ref="F2:F3"/>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99119-37C4-4397-B368-3B16BE28EEC3}">
  <dimension ref="A1:E5"/>
  <sheetViews>
    <sheetView zoomScale="90" zoomScaleNormal="90" workbookViewId="0">
      <selection activeCell="D1" sqref="D1"/>
    </sheetView>
  </sheetViews>
  <sheetFormatPr defaultRowHeight="15" x14ac:dyDescent="0.25"/>
  <cols>
    <col min="1" max="1" width="18.5703125" customWidth="1"/>
    <col min="2" max="5" width="17.42578125" customWidth="1"/>
  </cols>
  <sheetData>
    <row r="1" spans="1:5" ht="16.5" thickBot="1" x14ac:dyDescent="0.3">
      <c r="C1" s="84"/>
      <c r="D1" s="84" t="s">
        <v>1823</v>
      </c>
    </row>
    <row r="2" spans="1:5" ht="15.75" thickBot="1" x14ac:dyDescent="0.3">
      <c r="A2" s="5" t="s">
        <v>1095</v>
      </c>
      <c r="B2" s="6" t="s">
        <v>1096</v>
      </c>
      <c r="C2" s="6" t="s">
        <v>1097</v>
      </c>
      <c r="D2" s="6" t="s">
        <v>1098</v>
      </c>
      <c r="E2" s="6" t="s">
        <v>1099</v>
      </c>
    </row>
    <row r="3" spans="1:5" ht="15.75" thickBot="1" x14ac:dyDescent="0.3">
      <c r="A3" s="8" t="s">
        <v>1100</v>
      </c>
      <c r="B3" s="23">
        <v>0</v>
      </c>
      <c r="C3" s="23">
        <v>0</v>
      </c>
      <c r="D3" s="23">
        <v>0</v>
      </c>
      <c r="E3" s="23">
        <v>0</v>
      </c>
    </row>
    <row r="4" spans="1:5" ht="15.75" thickBot="1" x14ac:dyDescent="0.3">
      <c r="A4" s="8" t="s">
        <v>1101</v>
      </c>
      <c r="B4" s="23">
        <v>0</v>
      </c>
      <c r="C4" s="23">
        <v>0</v>
      </c>
      <c r="D4" s="23">
        <v>0</v>
      </c>
      <c r="E4" s="23">
        <v>0</v>
      </c>
    </row>
    <row r="5" spans="1:5" ht="15.75" thickBot="1" x14ac:dyDescent="0.3">
      <c r="A5" s="8" t="s">
        <v>1102</v>
      </c>
      <c r="B5" s="23">
        <v>0</v>
      </c>
      <c r="C5" s="23">
        <v>0</v>
      </c>
      <c r="D5" s="23">
        <v>0</v>
      </c>
      <c r="E5" s="23">
        <v>0</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8313-16D3-43D4-B300-DBA7CFDCCD66}">
  <dimension ref="A1:I18"/>
  <sheetViews>
    <sheetView zoomScale="90" zoomScaleNormal="90" workbookViewId="0">
      <selection activeCell="F1" sqref="F1"/>
    </sheetView>
  </sheetViews>
  <sheetFormatPr defaultRowHeight="15" x14ac:dyDescent="0.25"/>
  <cols>
    <col min="1" max="2" width="15.85546875" customWidth="1"/>
    <col min="3" max="3" width="16.5703125" customWidth="1"/>
    <col min="4" max="4" width="27.85546875" customWidth="1"/>
    <col min="5" max="5" width="19.140625" customWidth="1"/>
    <col min="6" max="6" width="25.5703125" customWidth="1"/>
    <col min="7" max="7" width="26.42578125" customWidth="1"/>
    <col min="8" max="8" width="19.42578125" customWidth="1"/>
    <col min="9" max="9" width="39.5703125" customWidth="1"/>
  </cols>
  <sheetData>
    <row r="1" spans="1:9" ht="16.5" thickBot="1" x14ac:dyDescent="0.3">
      <c r="F1" s="84" t="s">
        <v>1824</v>
      </c>
    </row>
    <row r="2" spans="1:9" ht="30" x14ac:dyDescent="0.25">
      <c r="A2" s="143" t="s">
        <v>805</v>
      </c>
      <c r="B2" s="143" t="s">
        <v>1103</v>
      </c>
      <c r="C2" s="143" t="s">
        <v>1104</v>
      </c>
      <c r="D2" s="15" t="s">
        <v>1105</v>
      </c>
      <c r="E2" s="15" t="s">
        <v>1105</v>
      </c>
      <c r="F2" s="143" t="s">
        <v>1106</v>
      </c>
      <c r="G2" s="143" t="s">
        <v>1107</v>
      </c>
      <c r="H2" s="143" t="s">
        <v>1108</v>
      </c>
      <c r="I2" s="143" t="s">
        <v>1109</v>
      </c>
    </row>
    <row r="3" spans="1:9" x14ac:dyDescent="0.25">
      <c r="A3" s="178"/>
      <c r="B3" s="178"/>
      <c r="C3" s="178"/>
      <c r="D3" s="46" t="s">
        <v>1110</v>
      </c>
      <c r="E3" s="46" t="s">
        <v>1111</v>
      </c>
      <c r="F3" s="178"/>
      <c r="G3" s="178"/>
      <c r="H3" s="178"/>
      <c r="I3" s="178"/>
    </row>
    <row r="4" spans="1:9" ht="30.75" thickBot="1" x14ac:dyDescent="0.3">
      <c r="A4" s="144"/>
      <c r="B4" s="144"/>
      <c r="C4" s="144"/>
      <c r="D4" s="3"/>
      <c r="E4" s="16" t="s">
        <v>1104</v>
      </c>
      <c r="F4" s="144"/>
      <c r="G4" s="144"/>
      <c r="H4" s="144"/>
      <c r="I4" s="144"/>
    </row>
    <row r="5" spans="1:9" ht="105.75" thickBot="1" x14ac:dyDescent="0.3">
      <c r="A5" s="8" t="s">
        <v>1112</v>
      </c>
      <c r="B5" s="23" t="s">
        <v>1113</v>
      </c>
      <c r="C5" s="23" t="s">
        <v>1114</v>
      </c>
      <c r="D5" s="23">
        <v>1</v>
      </c>
      <c r="E5" s="23">
        <v>1</v>
      </c>
      <c r="F5" s="23">
        <v>0</v>
      </c>
      <c r="G5" s="23">
        <v>0</v>
      </c>
      <c r="H5" s="23">
        <v>1</v>
      </c>
      <c r="I5" s="23" t="s">
        <v>1115</v>
      </c>
    </row>
    <row r="6" spans="1:9" ht="105.75" thickBot="1" x14ac:dyDescent="0.3">
      <c r="A6" s="8" t="s">
        <v>1116</v>
      </c>
      <c r="B6" s="23" t="s">
        <v>1117</v>
      </c>
      <c r="C6" s="23" t="s">
        <v>1114</v>
      </c>
      <c r="D6" s="23">
        <v>4</v>
      </c>
      <c r="E6" s="23">
        <v>4</v>
      </c>
      <c r="F6" s="23">
        <v>0</v>
      </c>
      <c r="G6" s="23">
        <v>0</v>
      </c>
      <c r="H6" s="23">
        <v>4</v>
      </c>
      <c r="I6" s="23" t="s">
        <v>1115</v>
      </c>
    </row>
    <row r="7" spans="1:9" ht="75.75" thickBot="1" x14ac:dyDescent="0.3">
      <c r="A7" s="8" t="s">
        <v>1118</v>
      </c>
      <c r="B7" s="23" t="s">
        <v>1119</v>
      </c>
      <c r="C7" s="23" t="s">
        <v>1120</v>
      </c>
      <c r="D7" s="23">
        <v>0</v>
      </c>
      <c r="E7" s="23">
        <v>0</v>
      </c>
      <c r="F7" s="23">
        <v>1</v>
      </c>
      <c r="G7" s="23">
        <v>1</v>
      </c>
      <c r="H7" s="23">
        <v>1</v>
      </c>
      <c r="I7" s="23" t="s">
        <v>1115</v>
      </c>
    </row>
    <row r="8" spans="1:9" ht="60.75" thickBot="1" x14ac:dyDescent="0.3">
      <c r="A8" s="8" t="s">
        <v>1121</v>
      </c>
      <c r="B8" s="23" t="s">
        <v>1122</v>
      </c>
      <c r="C8" s="23" t="s">
        <v>1123</v>
      </c>
      <c r="D8" s="23">
        <v>0</v>
      </c>
      <c r="E8" s="23">
        <v>0</v>
      </c>
      <c r="F8" s="23">
        <v>0</v>
      </c>
      <c r="G8" s="23">
        <v>0</v>
      </c>
      <c r="H8" s="23">
        <v>0</v>
      </c>
      <c r="I8" s="23" t="s">
        <v>1115</v>
      </c>
    </row>
    <row r="9" spans="1:9" ht="60.75" thickBot="1" x14ac:dyDescent="0.3">
      <c r="A9" s="8" t="s">
        <v>1124</v>
      </c>
      <c r="B9" s="23" t="s">
        <v>1125</v>
      </c>
      <c r="C9" s="23" t="s">
        <v>1123</v>
      </c>
      <c r="D9" s="23">
        <v>0</v>
      </c>
      <c r="E9" s="23">
        <v>0</v>
      </c>
      <c r="F9" s="23">
        <v>0</v>
      </c>
      <c r="G9" s="23">
        <v>0</v>
      </c>
      <c r="H9" s="23">
        <v>0</v>
      </c>
      <c r="I9" s="23" t="s">
        <v>1115</v>
      </c>
    </row>
    <row r="10" spans="1:9" ht="75.75" thickBot="1" x14ac:dyDescent="0.3">
      <c r="A10" s="8" t="s">
        <v>1126</v>
      </c>
      <c r="B10" s="23" t="s">
        <v>1127</v>
      </c>
      <c r="C10" s="23" t="s">
        <v>1120</v>
      </c>
      <c r="D10" s="23">
        <v>0</v>
      </c>
      <c r="E10" s="23">
        <v>0</v>
      </c>
      <c r="F10" s="23">
        <v>1</v>
      </c>
      <c r="G10" s="23">
        <v>0</v>
      </c>
      <c r="H10" s="23">
        <v>1</v>
      </c>
      <c r="I10" s="23" t="s">
        <v>1115</v>
      </c>
    </row>
    <row r="11" spans="1:9" ht="75.75" thickBot="1" x14ac:dyDescent="0.3">
      <c r="A11" s="8" t="s">
        <v>1128</v>
      </c>
      <c r="B11" s="23" t="s">
        <v>1119</v>
      </c>
      <c r="C11" s="23" t="s">
        <v>1120</v>
      </c>
      <c r="D11" s="23">
        <v>0</v>
      </c>
      <c r="E11" s="23">
        <v>0</v>
      </c>
      <c r="F11" s="23">
        <v>0</v>
      </c>
      <c r="G11" s="23">
        <v>0</v>
      </c>
      <c r="H11" s="23">
        <v>0</v>
      </c>
      <c r="I11" s="23" t="s">
        <v>1115</v>
      </c>
    </row>
    <row r="12" spans="1:9" ht="105.75" thickBot="1" x14ac:dyDescent="0.3">
      <c r="A12" s="8" t="s">
        <v>1129</v>
      </c>
      <c r="B12" s="23" t="s">
        <v>1130</v>
      </c>
      <c r="C12" s="23" t="s">
        <v>1131</v>
      </c>
      <c r="D12" s="23">
        <v>0</v>
      </c>
      <c r="E12" s="23">
        <v>0</v>
      </c>
      <c r="F12" s="23">
        <v>5</v>
      </c>
      <c r="G12" s="23">
        <v>5</v>
      </c>
      <c r="H12" s="23">
        <v>5</v>
      </c>
      <c r="I12" s="23" t="s">
        <v>1115</v>
      </c>
    </row>
    <row r="13" spans="1:9" ht="60.75" thickBot="1" x14ac:dyDescent="0.3">
      <c r="A13" s="8" t="s">
        <v>1132</v>
      </c>
      <c r="B13" s="23" t="s">
        <v>1125</v>
      </c>
      <c r="C13" s="23" t="s">
        <v>1123</v>
      </c>
      <c r="D13" s="23">
        <v>0</v>
      </c>
      <c r="E13" s="23">
        <v>0</v>
      </c>
      <c r="F13" s="23">
        <v>1</v>
      </c>
      <c r="G13" s="23">
        <v>0</v>
      </c>
      <c r="H13" s="23">
        <v>1</v>
      </c>
      <c r="I13" s="23" t="s">
        <v>1115</v>
      </c>
    </row>
    <row r="14" spans="1:9" ht="75.75" thickBot="1" x14ac:dyDescent="0.3">
      <c r="A14" s="8" t="s">
        <v>1133</v>
      </c>
      <c r="B14" s="23" t="s">
        <v>1134</v>
      </c>
      <c r="C14" s="23" t="s">
        <v>1135</v>
      </c>
      <c r="D14" s="23">
        <v>0</v>
      </c>
      <c r="E14" s="23">
        <v>0</v>
      </c>
      <c r="F14" s="23">
        <v>5</v>
      </c>
      <c r="G14" s="23" t="s">
        <v>1136</v>
      </c>
      <c r="H14" s="23">
        <v>5</v>
      </c>
      <c r="I14" s="23" t="s">
        <v>1115</v>
      </c>
    </row>
    <row r="15" spans="1:9" ht="90.75" thickBot="1" x14ac:dyDescent="0.3">
      <c r="A15" s="8" t="s">
        <v>1137</v>
      </c>
      <c r="B15" s="23" t="s">
        <v>1138</v>
      </c>
      <c r="C15" s="23" t="s">
        <v>1139</v>
      </c>
      <c r="D15" s="23">
        <v>0</v>
      </c>
      <c r="E15" s="23">
        <v>0</v>
      </c>
      <c r="F15" s="23">
        <v>12</v>
      </c>
      <c r="G15" s="23" t="s">
        <v>1140</v>
      </c>
      <c r="H15" s="23">
        <v>12</v>
      </c>
      <c r="I15" s="23" t="s">
        <v>1115</v>
      </c>
    </row>
    <row r="16" spans="1:9" ht="60.75" thickBot="1" x14ac:dyDescent="0.3">
      <c r="A16" s="8" t="s">
        <v>1141</v>
      </c>
      <c r="B16" s="23" t="s">
        <v>1142</v>
      </c>
      <c r="C16" s="23" t="s">
        <v>1143</v>
      </c>
      <c r="D16" s="23">
        <v>0</v>
      </c>
      <c r="E16" s="23">
        <v>0</v>
      </c>
      <c r="F16" s="23">
        <v>11</v>
      </c>
      <c r="G16" s="23" t="s">
        <v>1144</v>
      </c>
      <c r="H16" s="23">
        <v>11</v>
      </c>
      <c r="I16" s="23" t="s">
        <v>1115</v>
      </c>
    </row>
    <row r="17" spans="1:9" ht="30.75" thickBot="1" x14ac:dyDescent="0.3">
      <c r="A17" s="8" t="s">
        <v>1145</v>
      </c>
      <c r="B17" s="23" t="s">
        <v>1146</v>
      </c>
      <c r="C17" s="23" t="s">
        <v>1147</v>
      </c>
      <c r="D17" s="23">
        <v>0</v>
      </c>
      <c r="E17" s="23">
        <v>0</v>
      </c>
      <c r="F17" s="23">
        <v>2</v>
      </c>
      <c r="G17" s="23">
        <v>2</v>
      </c>
      <c r="H17" s="23">
        <v>2</v>
      </c>
      <c r="I17" s="23" t="s">
        <v>1115</v>
      </c>
    </row>
    <row r="18" spans="1:9" ht="45.75" thickBot="1" x14ac:dyDescent="0.3">
      <c r="A18" s="8" t="s">
        <v>1148</v>
      </c>
      <c r="B18" s="23" t="s">
        <v>1149</v>
      </c>
      <c r="C18" s="23" t="s">
        <v>1147</v>
      </c>
      <c r="D18" s="23">
        <v>0</v>
      </c>
      <c r="E18" s="23">
        <v>0</v>
      </c>
      <c r="F18" s="23">
        <v>15</v>
      </c>
      <c r="G18" s="23">
        <v>15</v>
      </c>
      <c r="H18" s="23">
        <v>15</v>
      </c>
      <c r="I18" s="23" t="s">
        <v>1115</v>
      </c>
    </row>
  </sheetData>
  <mergeCells count="7">
    <mergeCell ref="I2:I4"/>
    <mergeCell ref="A2:A4"/>
    <mergeCell ref="B2:B4"/>
    <mergeCell ref="C2:C4"/>
    <mergeCell ref="F2:F4"/>
    <mergeCell ref="G2:G4"/>
    <mergeCell ref="H2:H4"/>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DCECC-C576-430D-8570-E63D4B18216F}">
  <dimension ref="A1:C11"/>
  <sheetViews>
    <sheetView zoomScale="90" zoomScaleNormal="90" workbookViewId="0">
      <selection activeCell="B1" sqref="B1"/>
    </sheetView>
  </sheetViews>
  <sheetFormatPr defaultRowHeight="15" x14ac:dyDescent="0.25"/>
  <cols>
    <col min="1" max="1" width="32.5703125" customWidth="1"/>
    <col min="2" max="2" width="14.85546875" customWidth="1"/>
    <col min="3" max="3" width="26.42578125" customWidth="1"/>
  </cols>
  <sheetData>
    <row r="1" spans="1:3" ht="16.5" thickBot="1" x14ac:dyDescent="0.3">
      <c r="B1" s="84" t="s">
        <v>1825</v>
      </c>
    </row>
    <row r="2" spans="1:3" ht="30" customHeight="1" thickBot="1" x14ac:dyDescent="0.3">
      <c r="A2" s="143" t="s">
        <v>1826</v>
      </c>
      <c r="B2" s="169" t="s">
        <v>1150</v>
      </c>
      <c r="C2" s="171"/>
    </row>
    <row r="3" spans="1:3" ht="15.75" thickBot="1" x14ac:dyDescent="0.3">
      <c r="A3" s="144"/>
      <c r="B3" s="47" t="s">
        <v>1151</v>
      </c>
      <c r="C3" s="47" t="s">
        <v>1152</v>
      </c>
    </row>
    <row r="4" spans="1:3" ht="15.75" thickBot="1" x14ac:dyDescent="0.3">
      <c r="A4" s="8" t="s">
        <v>1153</v>
      </c>
      <c r="B4" s="23">
        <v>6</v>
      </c>
      <c r="C4" s="38">
        <v>0.86</v>
      </c>
    </row>
    <row r="5" spans="1:3" ht="30.75" thickBot="1" x14ac:dyDescent="0.3">
      <c r="A5" s="8" t="s">
        <v>1154</v>
      </c>
      <c r="B5" s="23">
        <v>5</v>
      </c>
      <c r="C5" s="38">
        <v>0.71</v>
      </c>
    </row>
    <row r="6" spans="1:3" ht="15.75" thickBot="1" x14ac:dyDescent="0.3">
      <c r="A6" s="8" t="s">
        <v>1155</v>
      </c>
      <c r="B6" s="23">
        <v>6</v>
      </c>
      <c r="C6" s="38">
        <v>0.86</v>
      </c>
    </row>
    <row r="7" spans="1:3" ht="15.75" thickBot="1" x14ac:dyDescent="0.3">
      <c r="A7" s="8" t="s">
        <v>1156</v>
      </c>
      <c r="B7" s="23">
        <v>1</v>
      </c>
      <c r="C7" s="38">
        <v>0.14000000000000001</v>
      </c>
    </row>
    <row r="8" spans="1:3" ht="30.75" thickBot="1" x14ac:dyDescent="0.3">
      <c r="A8" s="8" t="s">
        <v>1157</v>
      </c>
      <c r="B8" s="23">
        <v>1</v>
      </c>
      <c r="C8" s="38">
        <v>0.14000000000000001</v>
      </c>
    </row>
    <row r="9" spans="1:3" ht="15.75" thickBot="1" x14ac:dyDescent="0.3">
      <c r="A9" s="8" t="s">
        <v>1158</v>
      </c>
      <c r="B9" s="23">
        <v>1</v>
      </c>
      <c r="C9" s="38">
        <v>0.14000000000000001</v>
      </c>
    </row>
    <row r="10" spans="1:3" ht="30.75" thickBot="1" x14ac:dyDescent="0.3">
      <c r="A10" s="8" t="s">
        <v>1159</v>
      </c>
      <c r="B10" s="23">
        <v>1</v>
      </c>
      <c r="C10" s="38">
        <v>0.14000000000000001</v>
      </c>
    </row>
    <row r="11" spans="1:3" ht="30.75" thickBot="1" x14ac:dyDescent="0.3">
      <c r="A11" s="8" t="s">
        <v>1160</v>
      </c>
      <c r="B11" s="23">
        <v>1</v>
      </c>
      <c r="C11" s="38">
        <v>0.14000000000000001</v>
      </c>
    </row>
  </sheetData>
  <mergeCells count="2">
    <mergeCell ref="A2:A3"/>
    <mergeCell ref="B2:C2"/>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98ED3-1D37-40B5-BAC3-40447BC8A8CC}">
  <dimension ref="A1:M13"/>
  <sheetViews>
    <sheetView zoomScale="90" zoomScaleNormal="90" workbookViewId="0">
      <selection activeCell="E1" sqref="E1"/>
    </sheetView>
  </sheetViews>
  <sheetFormatPr defaultRowHeight="15" x14ac:dyDescent="0.25"/>
  <cols>
    <col min="1" max="1" width="25.42578125" customWidth="1"/>
    <col min="2" max="2" width="17.42578125" customWidth="1"/>
    <col min="3" max="3" width="15" customWidth="1"/>
    <col min="4" max="4" width="23.42578125" customWidth="1"/>
    <col min="5" max="5" width="21.42578125" customWidth="1"/>
    <col min="6" max="6" width="31.42578125" customWidth="1"/>
    <col min="7" max="7" width="14.140625" customWidth="1"/>
    <col min="8" max="8" width="11.5703125" customWidth="1"/>
    <col min="9" max="9" width="13.5703125" bestFit="1" customWidth="1"/>
    <col min="10" max="10" width="11" customWidth="1"/>
    <col min="11" max="11" width="14.140625" customWidth="1"/>
    <col min="13" max="13" width="35.5703125" customWidth="1"/>
  </cols>
  <sheetData>
    <row r="1" spans="1:13" ht="16.5" thickBot="1" x14ac:dyDescent="0.3">
      <c r="E1" s="84" t="s">
        <v>1161</v>
      </c>
    </row>
    <row r="2" spans="1:13" ht="39" thickBot="1" x14ac:dyDescent="0.3">
      <c r="A2" s="1" t="s">
        <v>0</v>
      </c>
      <c r="B2" s="2" t="s">
        <v>1162</v>
      </c>
      <c r="C2" s="2" t="s">
        <v>1163</v>
      </c>
      <c r="D2" s="2" t="s">
        <v>1164</v>
      </c>
      <c r="E2" s="2" t="s">
        <v>856</v>
      </c>
      <c r="F2" s="2" t="s">
        <v>1165</v>
      </c>
      <c r="G2" s="2" t="s">
        <v>1166</v>
      </c>
      <c r="H2" s="2" t="s">
        <v>1167</v>
      </c>
      <c r="I2" s="2" t="s">
        <v>1168</v>
      </c>
      <c r="J2" s="2" t="s">
        <v>1169</v>
      </c>
      <c r="K2" s="2" t="s">
        <v>1170</v>
      </c>
      <c r="L2" s="2" t="s">
        <v>1171</v>
      </c>
      <c r="M2" s="2" t="s">
        <v>1172</v>
      </c>
    </row>
    <row r="3" spans="1:13" ht="39" thickBot="1" x14ac:dyDescent="0.3">
      <c r="A3" s="68" t="s">
        <v>1173</v>
      </c>
      <c r="B3" s="4" t="s">
        <v>1174</v>
      </c>
      <c r="C3" s="4" t="s">
        <v>1175</v>
      </c>
      <c r="D3" s="4" t="s">
        <v>608</v>
      </c>
      <c r="E3" s="4" t="s">
        <v>1176</v>
      </c>
      <c r="F3" s="4">
        <v>5</v>
      </c>
      <c r="G3" s="4" t="s">
        <v>1631</v>
      </c>
      <c r="H3" s="4">
        <v>5</v>
      </c>
      <c r="I3" s="4" t="s">
        <v>1631</v>
      </c>
      <c r="J3" s="4">
        <v>5</v>
      </c>
      <c r="K3" s="4" t="s">
        <v>1631</v>
      </c>
      <c r="L3" s="4">
        <v>15</v>
      </c>
      <c r="M3" s="89" t="s">
        <v>1606</v>
      </c>
    </row>
    <row r="4" spans="1:13" ht="51.75" thickBot="1" x14ac:dyDescent="0.3">
      <c r="A4" s="68" t="s">
        <v>1173</v>
      </c>
      <c r="B4" s="4" t="s">
        <v>1174</v>
      </c>
      <c r="C4" s="4" t="s">
        <v>1175</v>
      </c>
      <c r="D4" s="4" t="s">
        <v>640</v>
      </c>
      <c r="E4" s="4" t="s">
        <v>1177</v>
      </c>
      <c r="F4" s="4" t="s">
        <v>1183</v>
      </c>
      <c r="G4" s="4" t="s">
        <v>1642</v>
      </c>
      <c r="H4" s="4" t="s">
        <v>1643</v>
      </c>
      <c r="I4" s="4" t="s">
        <v>1642</v>
      </c>
      <c r="J4" s="4" t="s">
        <v>1644</v>
      </c>
      <c r="K4" s="4" t="s">
        <v>1642</v>
      </c>
      <c r="L4" s="4" t="s">
        <v>1184</v>
      </c>
      <c r="M4" s="89" t="s">
        <v>1606</v>
      </c>
    </row>
    <row r="5" spans="1:13" ht="26.25" thickBot="1" x14ac:dyDescent="0.3">
      <c r="A5" s="68" t="s">
        <v>1173</v>
      </c>
      <c r="B5" s="4" t="s">
        <v>1178</v>
      </c>
      <c r="C5" s="4" t="s">
        <v>1179</v>
      </c>
      <c r="D5" s="4" t="s">
        <v>608</v>
      </c>
      <c r="E5" s="4" t="s">
        <v>1180</v>
      </c>
      <c r="F5" s="4" t="s">
        <v>1181</v>
      </c>
      <c r="G5" s="4" t="s">
        <v>1631</v>
      </c>
      <c r="H5" s="4" t="s">
        <v>620</v>
      </c>
      <c r="I5" s="4" t="s">
        <v>1631</v>
      </c>
      <c r="J5" s="4" t="s">
        <v>620</v>
      </c>
      <c r="K5" s="4" t="s">
        <v>1631</v>
      </c>
      <c r="L5" s="4" t="s">
        <v>620</v>
      </c>
      <c r="M5" s="89" t="s">
        <v>1607</v>
      </c>
    </row>
    <row r="6" spans="1:13" ht="39" thickBot="1" x14ac:dyDescent="0.3">
      <c r="A6" s="68" t="s">
        <v>1173</v>
      </c>
      <c r="B6" s="4" t="s">
        <v>1178</v>
      </c>
      <c r="C6" s="4" t="s">
        <v>1179</v>
      </c>
      <c r="D6" s="4" t="s">
        <v>640</v>
      </c>
      <c r="E6" s="4" t="s">
        <v>1182</v>
      </c>
      <c r="F6" s="4" t="s">
        <v>1183</v>
      </c>
      <c r="G6" s="4" t="s">
        <v>1631</v>
      </c>
      <c r="H6" s="4" t="s">
        <v>1184</v>
      </c>
      <c r="I6" s="4" t="s">
        <v>1631</v>
      </c>
      <c r="J6" s="4" t="s">
        <v>620</v>
      </c>
      <c r="K6" s="4" t="s">
        <v>1631</v>
      </c>
      <c r="L6" s="4" t="s">
        <v>620</v>
      </c>
      <c r="M6" s="89" t="s">
        <v>1185</v>
      </c>
    </row>
    <row r="7" spans="1:13" ht="26.25" thickBot="1" x14ac:dyDescent="0.3">
      <c r="A7" s="68" t="s">
        <v>1173</v>
      </c>
      <c r="B7" s="4" t="s">
        <v>1186</v>
      </c>
      <c r="C7" s="4" t="s">
        <v>1187</v>
      </c>
      <c r="D7" s="4" t="s">
        <v>608</v>
      </c>
      <c r="E7" s="4" t="s">
        <v>1188</v>
      </c>
      <c r="F7" s="4">
        <v>8</v>
      </c>
      <c r="G7" s="4" t="s">
        <v>1631</v>
      </c>
      <c r="H7" s="4">
        <v>8</v>
      </c>
      <c r="I7" s="4" t="s">
        <v>1631</v>
      </c>
      <c r="J7" s="4">
        <v>8</v>
      </c>
      <c r="K7" s="4" t="s">
        <v>1631</v>
      </c>
      <c r="L7" s="4">
        <v>24</v>
      </c>
      <c r="M7" s="89" t="s">
        <v>1608</v>
      </c>
    </row>
    <row r="8" spans="1:13" ht="39" thickBot="1" x14ac:dyDescent="0.3">
      <c r="A8" s="68" t="s">
        <v>1173</v>
      </c>
      <c r="B8" s="4" t="s">
        <v>1186</v>
      </c>
      <c r="C8" s="4" t="s">
        <v>1187</v>
      </c>
      <c r="D8" s="4" t="s">
        <v>640</v>
      </c>
      <c r="E8" s="4" t="s">
        <v>1189</v>
      </c>
      <c r="F8" s="4" t="s">
        <v>1181</v>
      </c>
      <c r="G8" s="4" t="s">
        <v>1631</v>
      </c>
      <c r="H8" s="4" t="s">
        <v>620</v>
      </c>
      <c r="I8" s="4" t="s">
        <v>1631</v>
      </c>
      <c r="J8" s="4" t="s">
        <v>620</v>
      </c>
      <c r="K8" s="4" t="s">
        <v>1631</v>
      </c>
      <c r="L8" s="4" t="s">
        <v>620</v>
      </c>
      <c r="M8" s="89" t="s">
        <v>1608</v>
      </c>
    </row>
    <row r="9" spans="1:13" ht="15.75" thickBot="1" x14ac:dyDescent="0.3">
      <c r="A9" s="147" t="s">
        <v>1173</v>
      </c>
      <c r="B9" s="147" t="s">
        <v>1190</v>
      </c>
      <c r="C9" s="147" t="s">
        <v>1191</v>
      </c>
      <c r="D9" s="147" t="s">
        <v>608</v>
      </c>
      <c r="E9" s="147" t="s">
        <v>1192</v>
      </c>
      <c r="F9" s="158">
        <v>0.8</v>
      </c>
      <c r="G9" s="147" t="s">
        <v>1631</v>
      </c>
      <c r="H9" s="158">
        <v>0.8</v>
      </c>
      <c r="I9" s="147" t="s">
        <v>1631</v>
      </c>
      <c r="J9" s="158">
        <v>0.8</v>
      </c>
      <c r="K9" s="147" t="s">
        <v>1631</v>
      </c>
      <c r="L9" s="147" t="s">
        <v>1193</v>
      </c>
      <c r="M9" s="89" t="s">
        <v>1606</v>
      </c>
    </row>
    <row r="10" spans="1:13" ht="15.75" thickBot="1" x14ac:dyDescent="0.3">
      <c r="A10" s="149"/>
      <c r="B10" s="149"/>
      <c r="C10" s="149"/>
      <c r="D10" s="149"/>
      <c r="E10" s="149"/>
      <c r="F10" s="159"/>
      <c r="G10" s="149"/>
      <c r="H10" s="159"/>
      <c r="I10" s="149"/>
      <c r="J10" s="159"/>
      <c r="K10" s="149"/>
      <c r="L10" s="149"/>
      <c r="M10" s="89" t="s">
        <v>1609</v>
      </c>
    </row>
    <row r="11" spans="1:13" ht="39" thickBot="1" x14ac:dyDescent="0.3">
      <c r="A11" s="68" t="s">
        <v>1173</v>
      </c>
      <c r="B11" s="4" t="s">
        <v>1190</v>
      </c>
      <c r="C11" s="4" t="s">
        <v>1191</v>
      </c>
      <c r="D11" s="4" t="s">
        <v>608</v>
      </c>
      <c r="E11" s="4" t="s">
        <v>1192</v>
      </c>
      <c r="F11" s="4" t="s">
        <v>1183</v>
      </c>
      <c r="G11" s="4" t="s">
        <v>1642</v>
      </c>
      <c r="H11" s="4" t="s">
        <v>1645</v>
      </c>
      <c r="I11" s="4" t="s">
        <v>1642</v>
      </c>
      <c r="J11" s="4" t="s">
        <v>1646</v>
      </c>
      <c r="K11" s="4" t="s">
        <v>1642</v>
      </c>
      <c r="L11" s="4" t="s">
        <v>1184</v>
      </c>
      <c r="M11" s="89" t="s">
        <v>1610</v>
      </c>
    </row>
    <row r="12" spans="1:13" ht="39" thickBot="1" x14ac:dyDescent="0.3">
      <c r="A12" s="68" t="s">
        <v>1173</v>
      </c>
      <c r="B12" s="4" t="s">
        <v>1194</v>
      </c>
      <c r="C12" s="4" t="s">
        <v>1195</v>
      </c>
      <c r="D12" s="4" t="s">
        <v>608</v>
      </c>
      <c r="E12" s="4" t="s">
        <v>1196</v>
      </c>
      <c r="F12" s="4">
        <v>39</v>
      </c>
      <c r="G12" s="4" t="s">
        <v>1631</v>
      </c>
      <c r="H12" s="4">
        <v>39</v>
      </c>
      <c r="I12" s="4" t="s">
        <v>1631</v>
      </c>
      <c r="J12" s="4">
        <v>39</v>
      </c>
      <c r="K12" s="4" t="s">
        <v>1631</v>
      </c>
      <c r="L12" s="4" t="s">
        <v>1197</v>
      </c>
      <c r="M12" s="89" t="s">
        <v>1609</v>
      </c>
    </row>
    <row r="13" spans="1:13" ht="51.75" thickBot="1" x14ac:dyDescent="0.3">
      <c r="A13" s="68" t="s">
        <v>1173</v>
      </c>
      <c r="B13" s="4" t="s">
        <v>1194</v>
      </c>
      <c r="C13" s="4" t="s">
        <v>1198</v>
      </c>
      <c r="D13" s="4" t="s">
        <v>640</v>
      </c>
      <c r="E13" s="4" t="s">
        <v>1199</v>
      </c>
      <c r="F13" s="4" t="s">
        <v>1183</v>
      </c>
      <c r="G13" s="4" t="s">
        <v>1642</v>
      </c>
      <c r="H13" s="4" t="s">
        <v>1645</v>
      </c>
      <c r="I13" s="4" t="s">
        <v>1642</v>
      </c>
      <c r="J13" s="4" t="s">
        <v>1644</v>
      </c>
      <c r="K13" s="4" t="s">
        <v>1642</v>
      </c>
      <c r="L13" s="4" t="s">
        <v>1184</v>
      </c>
      <c r="M13" s="89" t="s">
        <v>1609</v>
      </c>
    </row>
  </sheetData>
  <mergeCells count="12">
    <mergeCell ref="L9:L10"/>
    <mergeCell ref="A9:A10"/>
    <mergeCell ref="B9:B10"/>
    <mergeCell ref="C9:C10"/>
    <mergeCell ref="D9:D10"/>
    <mergeCell ref="E9:E10"/>
    <mergeCell ref="F9:F10"/>
    <mergeCell ref="G9:G10"/>
    <mergeCell ref="H9:H10"/>
    <mergeCell ref="I9:I10"/>
    <mergeCell ref="J9:J10"/>
    <mergeCell ref="K9:K10"/>
  </mergeCells>
  <phoneticPr fontId="26" type="noConversion"/>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8759E-0905-4AFB-B5BF-A810B7B99BEE}">
  <dimension ref="A1:D17"/>
  <sheetViews>
    <sheetView zoomScale="90" zoomScaleNormal="90" workbookViewId="0">
      <selection activeCell="C1" sqref="C1"/>
    </sheetView>
  </sheetViews>
  <sheetFormatPr defaultRowHeight="15" x14ac:dyDescent="0.25"/>
  <cols>
    <col min="1" max="1" width="38.85546875" customWidth="1"/>
    <col min="2" max="2" width="46.5703125" customWidth="1"/>
    <col min="3" max="3" width="28.85546875" customWidth="1"/>
    <col min="4" max="4" width="67.5703125" customWidth="1"/>
  </cols>
  <sheetData>
    <row r="1" spans="1:4" ht="16.5" thickBot="1" x14ac:dyDescent="0.3">
      <c r="C1" s="84" t="s">
        <v>1200</v>
      </c>
    </row>
    <row r="2" spans="1:4" ht="15.75" thickBot="1" x14ac:dyDescent="0.3">
      <c r="A2" s="5" t="s">
        <v>1201</v>
      </c>
      <c r="B2" s="6" t="s">
        <v>1202</v>
      </c>
      <c r="C2" s="6" t="s">
        <v>900</v>
      </c>
      <c r="D2" s="6" t="s">
        <v>1203</v>
      </c>
    </row>
    <row r="3" spans="1:4" ht="15.75" x14ac:dyDescent="0.25">
      <c r="A3" s="155" t="s">
        <v>1204</v>
      </c>
      <c r="B3" s="30" t="s">
        <v>1205</v>
      </c>
      <c r="C3" s="155" t="s">
        <v>1206</v>
      </c>
      <c r="D3" s="30" t="s">
        <v>1207</v>
      </c>
    </row>
    <row r="4" spans="1:4" x14ac:dyDescent="0.25">
      <c r="A4" s="157"/>
      <c r="B4" s="30" t="s">
        <v>1208</v>
      </c>
      <c r="C4" s="157"/>
      <c r="D4" s="30" t="s">
        <v>1209</v>
      </c>
    </row>
    <row r="5" spans="1:4" x14ac:dyDescent="0.25">
      <c r="A5" s="157"/>
      <c r="B5" s="30" t="s">
        <v>1210</v>
      </c>
      <c r="C5" s="157"/>
      <c r="D5" s="30" t="s">
        <v>1211</v>
      </c>
    </row>
    <row r="6" spans="1:4" x14ac:dyDescent="0.25">
      <c r="A6" s="157"/>
      <c r="B6" s="30" t="s">
        <v>1212</v>
      </c>
      <c r="C6" s="157"/>
      <c r="D6" s="27"/>
    </row>
    <row r="7" spans="1:4" x14ac:dyDescent="0.25">
      <c r="A7" s="157"/>
      <c r="B7" s="30" t="s">
        <v>1213</v>
      </c>
      <c r="C7" s="157"/>
      <c r="D7" s="27"/>
    </row>
    <row r="8" spans="1:4" x14ac:dyDescent="0.25">
      <c r="A8" s="157"/>
      <c r="B8" s="30" t="s">
        <v>1214</v>
      </c>
      <c r="C8" s="157"/>
      <c r="D8" s="27"/>
    </row>
    <row r="9" spans="1:4" x14ac:dyDescent="0.25">
      <c r="A9" s="157"/>
      <c r="B9" s="30" t="s">
        <v>1215</v>
      </c>
      <c r="C9" s="157"/>
      <c r="D9" s="27"/>
    </row>
    <row r="10" spans="1:4" x14ac:dyDescent="0.25">
      <c r="A10" s="157"/>
      <c r="B10" s="30" t="s">
        <v>1216</v>
      </c>
      <c r="C10" s="157"/>
      <c r="D10" s="27"/>
    </row>
    <row r="11" spans="1:4" x14ac:dyDescent="0.25">
      <c r="A11" s="157"/>
      <c r="B11" s="30" t="s">
        <v>1217</v>
      </c>
      <c r="C11" s="157"/>
      <c r="D11" s="27"/>
    </row>
    <row r="12" spans="1:4" ht="16.5" thickBot="1" x14ac:dyDescent="0.3">
      <c r="A12" s="156"/>
      <c r="B12" s="31" t="s">
        <v>1218</v>
      </c>
      <c r="C12" s="156"/>
      <c r="D12" s="28"/>
    </row>
    <row r="13" spans="1:4" ht="15.75" thickBot="1" x14ac:dyDescent="0.3">
      <c r="A13" s="8" t="s">
        <v>1219</v>
      </c>
      <c r="B13" s="31" t="s">
        <v>1216</v>
      </c>
      <c r="C13" s="23" t="s">
        <v>1206</v>
      </c>
      <c r="D13" s="31" t="s">
        <v>1220</v>
      </c>
    </row>
    <row r="14" spans="1:4" ht="15.75" thickBot="1" x14ac:dyDescent="0.3">
      <c r="A14" s="8" t="s">
        <v>1221</v>
      </c>
      <c r="B14" s="31" t="s">
        <v>1217</v>
      </c>
      <c r="C14" s="23" t="s">
        <v>1206</v>
      </c>
      <c r="D14" s="31" t="s">
        <v>1222</v>
      </c>
    </row>
    <row r="15" spans="1:4" x14ac:dyDescent="0.25">
      <c r="A15" s="155" t="s">
        <v>1223</v>
      </c>
      <c r="B15" s="30" t="s">
        <v>1224</v>
      </c>
      <c r="C15" s="155" t="s">
        <v>1225</v>
      </c>
      <c r="D15" s="30" t="s">
        <v>1226</v>
      </c>
    </row>
    <row r="16" spans="1:4" x14ac:dyDescent="0.25">
      <c r="A16" s="157"/>
      <c r="B16" s="30" t="s">
        <v>1227</v>
      </c>
      <c r="C16" s="157"/>
      <c r="D16" s="30" t="s">
        <v>1228</v>
      </c>
    </row>
    <row r="17" spans="1:4" ht="15.75" thickBot="1" x14ac:dyDescent="0.3">
      <c r="A17" s="156"/>
      <c r="B17" s="31" t="s">
        <v>1229</v>
      </c>
      <c r="C17" s="156"/>
      <c r="D17" s="28"/>
    </row>
  </sheetData>
  <mergeCells count="4">
    <mergeCell ref="A3:A12"/>
    <mergeCell ref="C3:C12"/>
    <mergeCell ref="A15:A17"/>
    <mergeCell ref="C15:C17"/>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6896F-F29C-4D1B-9E43-C18A7BBFD551}">
  <dimension ref="A1:D6"/>
  <sheetViews>
    <sheetView zoomScale="90" zoomScaleNormal="90" workbookViewId="0">
      <selection activeCell="B1" sqref="B1"/>
    </sheetView>
  </sheetViews>
  <sheetFormatPr defaultRowHeight="15" x14ac:dyDescent="0.25"/>
  <cols>
    <col min="1" max="1" width="21" customWidth="1"/>
    <col min="2" max="2" width="32.42578125" customWidth="1"/>
    <col min="3" max="3" width="16.5703125" customWidth="1"/>
    <col min="4" max="4" width="18.5703125" customWidth="1"/>
  </cols>
  <sheetData>
    <row r="1" spans="1:4" ht="16.5" thickBot="1" x14ac:dyDescent="0.3">
      <c r="B1" s="84" t="s">
        <v>1230</v>
      </c>
    </row>
    <row r="2" spans="1:4" ht="30.75" thickBot="1" x14ac:dyDescent="0.3">
      <c r="A2" s="5" t="s">
        <v>1201</v>
      </c>
      <c r="B2" s="6" t="s">
        <v>1202</v>
      </c>
      <c r="C2" s="6" t="s">
        <v>900</v>
      </c>
      <c r="D2" s="6" t="s">
        <v>1203</v>
      </c>
    </row>
    <row r="3" spans="1:4" ht="45.75" thickBot="1" x14ac:dyDescent="0.3">
      <c r="A3" s="8" t="s">
        <v>1231</v>
      </c>
      <c r="B3" s="23" t="s">
        <v>1232</v>
      </c>
      <c r="C3" s="23" t="s">
        <v>1233</v>
      </c>
      <c r="D3" s="23" t="s">
        <v>1234</v>
      </c>
    </row>
    <row r="4" spans="1:4" ht="149.25" customHeight="1" x14ac:dyDescent="0.25">
      <c r="A4" s="155" t="s">
        <v>1235</v>
      </c>
      <c r="B4" s="155" t="s">
        <v>1236</v>
      </c>
      <c r="C4" s="155" t="s">
        <v>1237</v>
      </c>
      <c r="D4" s="155" t="s">
        <v>1238</v>
      </c>
    </row>
    <row r="5" spans="1:4" ht="15.75" thickBot="1" x14ac:dyDescent="0.3">
      <c r="A5" s="156"/>
      <c r="B5" s="156"/>
      <c r="C5" s="156"/>
      <c r="D5" s="156"/>
    </row>
    <row r="6" spans="1:4" ht="180.75" thickBot="1" x14ac:dyDescent="0.3">
      <c r="A6" s="8" t="s">
        <v>1239</v>
      </c>
      <c r="B6" s="23" t="s">
        <v>1240</v>
      </c>
      <c r="C6" s="23" t="s">
        <v>1237</v>
      </c>
      <c r="D6" s="23" t="s">
        <v>1241</v>
      </c>
    </row>
  </sheetData>
  <mergeCells count="4">
    <mergeCell ref="A4:A5"/>
    <mergeCell ref="B4:B5"/>
    <mergeCell ref="C4:C5"/>
    <mergeCell ref="D4:D5"/>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02A87-D860-4591-9CCD-C8F3AA3B4853}">
  <dimension ref="A1:D5"/>
  <sheetViews>
    <sheetView zoomScale="90" zoomScaleNormal="90" workbookViewId="0">
      <selection activeCell="C1" sqref="C1"/>
    </sheetView>
  </sheetViews>
  <sheetFormatPr defaultRowHeight="15" x14ac:dyDescent="0.25"/>
  <cols>
    <col min="1" max="1" width="44.42578125" customWidth="1"/>
    <col min="2" max="2" width="30.5703125" customWidth="1"/>
    <col min="3" max="3" width="22.140625" customWidth="1"/>
    <col min="4" max="4" width="53.42578125" customWidth="1"/>
  </cols>
  <sheetData>
    <row r="1" spans="1:4" ht="16.5" thickBot="1" x14ac:dyDescent="0.3">
      <c r="C1" s="84" t="s">
        <v>1242</v>
      </c>
    </row>
    <row r="2" spans="1:4" ht="30.75" thickBot="1" x14ac:dyDescent="0.3">
      <c r="A2" s="48" t="s">
        <v>1243</v>
      </c>
      <c r="B2" s="49" t="s">
        <v>1244</v>
      </c>
      <c r="C2" s="50" t="s">
        <v>1245</v>
      </c>
      <c r="D2" s="50" t="s">
        <v>1246</v>
      </c>
    </row>
    <row r="3" spans="1:4" ht="30.75" thickBot="1" x14ac:dyDescent="0.3">
      <c r="A3" s="51" t="s">
        <v>1247</v>
      </c>
      <c r="B3" s="52" t="s">
        <v>1248</v>
      </c>
      <c r="C3" s="52" t="s">
        <v>1123</v>
      </c>
      <c r="D3" s="53" t="s">
        <v>1249</v>
      </c>
    </row>
    <row r="4" spans="1:4" ht="75.75" thickBot="1" x14ac:dyDescent="0.3">
      <c r="A4" s="54" t="s">
        <v>1250</v>
      </c>
      <c r="B4" s="55" t="s">
        <v>1251</v>
      </c>
      <c r="C4" s="55" t="s">
        <v>1252</v>
      </c>
      <c r="D4" s="55" t="s">
        <v>1253</v>
      </c>
    </row>
    <row r="5" spans="1:4" ht="45.75" thickBot="1" x14ac:dyDescent="0.3">
      <c r="A5" s="56" t="s">
        <v>1254</v>
      </c>
      <c r="B5" s="57" t="s">
        <v>1255</v>
      </c>
      <c r="C5" s="57" t="s">
        <v>1256</v>
      </c>
      <c r="D5" s="57" t="s">
        <v>1257</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858DF-2C7E-411F-8B4E-2AD919A9467C}">
  <dimension ref="A1:H11"/>
  <sheetViews>
    <sheetView zoomScale="90" zoomScaleNormal="90" workbookViewId="0">
      <selection activeCell="D1" sqref="D1"/>
    </sheetView>
  </sheetViews>
  <sheetFormatPr defaultRowHeight="15" x14ac:dyDescent="0.25"/>
  <cols>
    <col min="1" max="1" width="18.85546875" customWidth="1"/>
    <col min="2" max="2" width="20" customWidth="1"/>
    <col min="3" max="3" width="12.85546875" customWidth="1"/>
    <col min="4" max="4" width="37.5703125" customWidth="1"/>
    <col min="5" max="5" width="25.7109375" customWidth="1"/>
    <col min="6" max="8" width="20.140625" customWidth="1"/>
  </cols>
  <sheetData>
    <row r="1" spans="1:8" ht="16.5" thickBot="1" x14ac:dyDescent="0.3">
      <c r="C1" s="84"/>
      <c r="D1" s="84" t="s">
        <v>1758</v>
      </c>
    </row>
    <row r="2" spans="1:8" ht="15.75" thickBot="1" x14ac:dyDescent="0.3">
      <c r="A2" s="9" t="s">
        <v>1724</v>
      </c>
      <c r="B2" s="10" t="s">
        <v>1725</v>
      </c>
      <c r="C2" s="10" t="s">
        <v>1726</v>
      </c>
      <c r="D2" s="10" t="s">
        <v>1727</v>
      </c>
      <c r="E2" s="10" t="s">
        <v>1728</v>
      </c>
      <c r="F2" s="10" t="s">
        <v>1729</v>
      </c>
      <c r="G2" s="10" t="s">
        <v>1730</v>
      </c>
      <c r="H2" s="10" t="s">
        <v>1731</v>
      </c>
    </row>
    <row r="3" spans="1:8" ht="30.75" thickBot="1" x14ac:dyDescent="0.3">
      <c r="A3" s="8" t="s">
        <v>1732</v>
      </c>
      <c r="B3" s="23" t="s">
        <v>1733</v>
      </c>
      <c r="C3" s="23" t="s">
        <v>1734</v>
      </c>
      <c r="D3" s="23" t="s">
        <v>1735</v>
      </c>
      <c r="E3" s="23" t="s">
        <v>1736</v>
      </c>
      <c r="F3" s="23" t="s">
        <v>1737</v>
      </c>
      <c r="G3" s="23" t="s">
        <v>1738</v>
      </c>
      <c r="H3" s="23" t="s">
        <v>1739</v>
      </c>
    </row>
    <row r="4" spans="1:8" ht="45.75" thickBot="1" x14ac:dyDescent="0.3">
      <c r="A4" s="8" t="s">
        <v>1732</v>
      </c>
      <c r="B4" s="23" t="s">
        <v>1733</v>
      </c>
      <c r="C4" s="23" t="s">
        <v>1734</v>
      </c>
      <c r="D4" s="23" t="s">
        <v>1735</v>
      </c>
      <c r="E4" s="23" t="s">
        <v>1740</v>
      </c>
      <c r="F4" s="23" t="s">
        <v>1737</v>
      </c>
      <c r="G4" s="23" t="s">
        <v>1738</v>
      </c>
      <c r="H4" s="23" t="s">
        <v>1739</v>
      </c>
    </row>
    <row r="5" spans="1:8" ht="30.75" thickBot="1" x14ac:dyDescent="0.3">
      <c r="A5" s="8" t="s">
        <v>1732</v>
      </c>
      <c r="B5" s="23" t="s">
        <v>1733</v>
      </c>
      <c r="C5" s="23" t="s">
        <v>1734</v>
      </c>
      <c r="D5" s="23" t="s">
        <v>1735</v>
      </c>
      <c r="E5" s="23" t="s">
        <v>1741</v>
      </c>
      <c r="F5" s="23" t="s">
        <v>1737</v>
      </c>
      <c r="G5" s="23" t="s">
        <v>1742</v>
      </c>
      <c r="H5" s="23" t="s">
        <v>1743</v>
      </c>
    </row>
    <row r="6" spans="1:8" ht="60.75" thickBot="1" x14ac:dyDescent="0.3">
      <c r="A6" s="8" t="s">
        <v>1732</v>
      </c>
      <c r="B6" s="23" t="s">
        <v>1733</v>
      </c>
      <c r="C6" s="23" t="s">
        <v>1734</v>
      </c>
      <c r="D6" s="23" t="s">
        <v>1735</v>
      </c>
      <c r="E6" s="23" t="s">
        <v>1744</v>
      </c>
      <c r="F6" s="23" t="s">
        <v>1737</v>
      </c>
      <c r="G6" s="23" t="s">
        <v>1745</v>
      </c>
      <c r="H6" s="23" t="s">
        <v>1746</v>
      </c>
    </row>
    <row r="7" spans="1:8" ht="45.75" thickBot="1" x14ac:dyDescent="0.3">
      <c r="A7" s="8" t="s">
        <v>1732</v>
      </c>
      <c r="B7" s="23" t="s">
        <v>1747</v>
      </c>
      <c r="C7" s="23" t="s">
        <v>1734</v>
      </c>
      <c r="D7" s="23" t="s">
        <v>1748</v>
      </c>
      <c r="E7" s="23" t="s">
        <v>1749</v>
      </c>
      <c r="F7" s="23" t="s">
        <v>1737</v>
      </c>
      <c r="G7" s="23" t="s">
        <v>1738</v>
      </c>
      <c r="H7" s="23" t="s">
        <v>1739</v>
      </c>
    </row>
    <row r="8" spans="1:8" ht="45.75" thickBot="1" x14ac:dyDescent="0.3">
      <c r="A8" s="8" t="s">
        <v>1732</v>
      </c>
      <c r="B8" s="23" t="s">
        <v>1747</v>
      </c>
      <c r="C8" s="23" t="s">
        <v>1734</v>
      </c>
      <c r="D8" s="23" t="s">
        <v>1748</v>
      </c>
      <c r="E8" s="23" t="s">
        <v>1740</v>
      </c>
      <c r="F8" s="23" t="s">
        <v>1737</v>
      </c>
      <c r="G8" s="23" t="s">
        <v>1738</v>
      </c>
      <c r="H8" s="23" t="s">
        <v>1739</v>
      </c>
    </row>
    <row r="9" spans="1:8" ht="30.75" thickBot="1" x14ac:dyDescent="0.3">
      <c r="A9" s="8" t="s">
        <v>1732</v>
      </c>
      <c r="B9" s="23" t="s">
        <v>1747</v>
      </c>
      <c r="C9" s="23" t="s">
        <v>1734</v>
      </c>
      <c r="D9" s="23" t="s">
        <v>1748</v>
      </c>
      <c r="E9" s="23" t="s">
        <v>1741</v>
      </c>
      <c r="F9" s="23" t="s">
        <v>1737</v>
      </c>
      <c r="G9" s="23" t="s">
        <v>1742</v>
      </c>
      <c r="H9" s="23" t="s">
        <v>1750</v>
      </c>
    </row>
    <row r="10" spans="1:8" ht="60.75" thickBot="1" x14ac:dyDescent="0.3">
      <c r="A10" s="8" t="s">
        <v>1732</v>
      </c>
      <c r="B10" s="23" t="s">
        <v>1747</v>
      </c>
      <c r="C10" s="23" t="s">
        <v>1734</v>
      </c>
      <c r="D10" s="23" t="s">
        <v>1748</v>
      </c>
      <c r="E10" s="23" t="s">
        <v>1744</v>
      </c>
      <c r="F10" s="23" t="s">
        <v>1737</v>
      </c>
      <c r="G10" s="23" t="s">
        <v>1745</v>
      </c>
      <c r="H10" s="23" t="s">
        <v>1751</v>
      </c>
    </row>
    <row r="11" spans="1:8" ht="30.75" thickBot="1" x14ac:dyDescent="0.3">
      <c r="A11" s="8" t="s">
        <v>1752</v>
      </c>
      <c r="B11" s="23" t="s">
        <v>1753</v>
      </c>
      <c r="C11" s="23" t="s">
        <v>1734</v>
      </c>
      <c r="D11" s="23" t="s">
        <v>1754</v>
      </c>
      <c r="E11" s="23" t="s">
        <v>1755</v>
      </c>
      <c r="F11" s="23" t="s">
        <v>1737</v>
      </c>
      <c r="G11" s="23" t="s">
        <v>1756</v>
      </c>
      <c r="H11" s="23" t="s">
        <v>1757</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F27D6-CC24-4E86-88D8-BC98E051A8E6}">
  <dimension ref="A1:G9"/>
  <sheetViews>
    <sheetView zoomScale="90" zoomScaleNormal="90" workbookViewId="0">
      <selection activeCell="D1" sqref="D1"/>
    </sheetView>
  </sheetViews>
  <sheetFormatPr defaultRowHeight="15" x14ac:dyDescent="0.25"/>
  <cols>
    <col min="1" max="1" width="18.85546875" customWidth="1"/>
    <col min="2" max="2" width="28.140625" customWidth="1"/>
    <col min="3" max="3" width="19.42578125" customWidth="1"/>
    <col min="4" max="4" width="23" customWidth="1"/>
    <col min="5" max="5" width="20.140625" customWidth="1"/>
    <col min="6" max="6" width="18" customWidth="1"/>
    <col min="7" max="7" width="20.85546875" bestFit="1" customWidth="1"/>
  </cols>
  <sheetData>
    <row r="1" spans="1:7" ht="16.5" thickBot="1" x14ac:dyDescent="0.3">
      <c r="D1" s="84" t="s">
        <v>1258</v>
      </c>
    </row>
    <row r="2" spans="1:7" ht="30.75" thickBot="1" x14ac:dyDescent="0.3">
      <c r="A2" s="9" t="s">
        <v>0</v>
      </c>
      <c r="B2" s="10" t="s">
        <v>1259</v>
      </c>
      <c r="C2" s="10" t="s">
        <v>1260</v>
      </c>
      <c r="D2" s="10" t="s">
        <v>1165</v>
      </c>
      <c r="E2" s="10" t="s">
        <v>1261</v>
      </c>
      <c r="F2" s="10" t="s">
        <v>1262</v>
      </c>
      <c r="G2" s="10" t="s">
        <v>862</v>
      </c>
    </row>
    <row r="3" spans="1:7" ht="180.75" thickBot="1" x14ac:dyDescent="0.3">
      <c r="A3" s="72" t="s">
        <v>103</v>
      </c>
      <c r="B3" s="73" t="s">
        <v>1263</v>
      </c>
      <c r="C3" s="73" t="s">
        <v>107</v>
      </c>
      <c r="D3" s="103" t="s">
        <v>1264</v>
      </c>
      <c r="E3" s="104" t="s">
        <v>1265</v>
      </c>
      <c r="F3" s="104" t="s">
        <v>1265</v>
      </c>
      <c r="G3" s="73" t="s">
        <v>1611</v>
      </c>
    </row>
    <row r="4" spans="1:7" ht="243" customHeight="1" thickBot="1" x14ac:dyDescent="0.3">
      <c r="A4" s="72" t="s">
        <v>103</v>
      </c>
      <c r="B4" s="73" t="s">
        <v>112</v>
      </c>
      <c r="C4" s="73" t="s">
        <v>113</v>
      </c>
      <c r="D4" s="103" t="s">
        <v>1266</v>
      </c>
      <c r="E4" s="104" t="s">
        <v>1266</v>
      </c>
      <c r="F4" s="104" t="s">
        <v>1266</v>
      </c>
      <c r="G4" s="73" t="s">
        <v>1612</v>
      </c>
    </row>
    <row r="5" spans="1:7" ht="60" customHeight="1" thickBot="1" x14ac:dyDescent="0.3">
      <c r="A5" s="72" t="s">
        <v>103</v>
      </c>
      <c r="B5" s="73" t="s">
        <v>114</v>
      </c>
      <c r="C5" s="73" t="s">
        <v>115</v>
      </c>
      <c r="D5" s="103" t="s">
        <v>1267</v>
      </c>
      <c r="E5" s="104" t="s">
        <v>1267</v>
      </c>
      <c r="F5" s="104" t="s">
        <v>1267</v>
      </c>
      <c r="G5" s="73" t="s">
        <v>1268</v>
      </c>
    </row>
    <row r="6" spans="1:7" ht="90.75" thickBot="1" x14ac:dyDescent="0.3">
      <c r="A6" s="72" t="s">
        <v>116</v>
      </c>
      <c r="B6" s="73" t="s">
        <v>117</v>
      </c>
      <c r="C6" s="73" t="s">
        <v>118</v>
      </c>
      <c r="D6" s="103" t="s">
        <v>1269</v>
      </c>
      <c r="E6" s="104" t="s">
        <v>1269</v>
      </c>
      <c r="F6" s="104" t="s">
        <v>1269</v>
      </c>
      <c r="G6" s="73" t="s">
        <v>1613</v>
      </c>
    </row>
    <row r="7" spans="1:7" ht="60.75" thickBot="1" x14ac:dyDescent="0.3">
      <c r="A7" s="72" t="s">
        <v>116</v>
      </c>
      <c r="B7" s="73" t="s">
        <v>121</v>
      </c>
      <c r="C7" s="73" t="s">
        <v>122</v>
      </c>
      <c r="D7" s="103" t="s">
        <v>1270</v>
      </c>
      <c r="E7" s="104" t="s">
        <v>1270</v>
      </c>
      <c r="F7" s="104" t="s">
        <v>1270</v>
      </c>
      <c r="G7" s="73" t="s">
        <v>1614</v>
      </c>
    </row>
    <row r="8" spans="1:7" ht="107.45" customHeight="1" thickBot="1" x14ac:dyDescent="0.3">
      <c r="A8" s="72" t="s">
        <v>116</v>
      </c>
      <c r="B8" s="73" t="s">
        <v>121</v>
      </c>
      <c r="C8" s="73" t="s">
        <v>122</v>
      </c>
      <c r="D8" s="103" t="s">
        <v>1271</v>
      </c>
      <c r="E8" s="104" t="s">
        <v>1271</v>
      </c>
      <c r="F8" s="104" t="s">
        <v>1271</v>
      </c>
      <c r="G8" s="73" t="s">
        <v>1614</v>
      </c>
    </row>
    <row r="9" spans="1:7" ht="151.35" customHeight="1" thickBot="1" x14ac:dyDescent="0.3">
      <c r="A9" s="103" t="s">
        <v>116</v>
      </c>
      <c r="B9" s="103" t="s">
        <v>125</v>
      </c>
      <c r="C9" s="103" t="s">
        <v>126</v>
      </c>
      <c r="D9" s="103" t="s">
        <v>1647</v>
      </c>
      <c r="E9" s="104" t="s">
        <v>1647</v>
      </c>
      <c r="F9" s="104" t="s">
        <v>1647</v>
      </c>
      <c r="G9" s="103" t="s">
        <v>1615</v>
      </c>
    </row>
  </sheetData>
  <phoneticPr fontId="26" type="noConversion"/>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D1E9D-1DC1-4868-9824-C0CA4CBF7868}">
  <dimension ref="A1:C4"/>
  <sheetViews>
    <sheetView zoomScale="90" zoomScaleNormal="90" workbookViewId="0">
      <selection activeCell="B1" sqref="B1"/>
    </sheetView>
  </sheetViews>
  <sheetFormatPr defaultRowHeight="15" x14ac:dyDescent="0.25"/>
  <cols>
    <col min="1" max="1" width="40" customWidth="1"/>
    <col min="2" max="2" width="31" customWidth="1"/>
    <col min="3" max="3" width="64" customWidth="1"/>
  </cols>
  <sheetData>
    <row r="1" spans="1:3" ht="16.5" thickBot="1" x14ac:dyDescent="0.3">
      <c r="B1" s="84" t="s">
        <v>1272</v>
      </c>
    </row>
    <row r="2" spans="1:3" ht="15.75" thickBot="1" x14ac:dyDescent="0.3">
      <c r="A2" s="74" t="s">
        <v>1273</v>
      </c>
      <c r="B2" s="75" t="s">
        <v>1274</v>
      </c>
      <c r="C2" s="75" t="s">
        <v>1275</v>
      </c>
    </row>
    <row r="3" spans="1:3" ht="45.75" thickBot="1" x14ac:dyDescent="0.3">
      <c r="A3" s="72" t="s">
        <v>1276</v>
      </c>
      <c r="B3" s="73" t="s">
        <v>1277</v>
      </c>
      <c r="C3" s="73" t="s">
        <v>1278</v>
      </c>
    </row>
    <row r="4" spans="1:3" ht="60.75" thickBot="1" x14ac:dyDescent="0.3">
      <c r="A4" s="72" t="s">
        <v>1279</v>
      </c>
      <c r="B4" s="73" t="s">
        <v>1277</v>
      </c>
      <c r="C4" s="73" t="s">
        <v>1280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93782-4B22-419C-810C-9C868EE72854}">
  <dimension ref="A1:F4"/>
  <sheetViews>
    <sheetView zoomScale="90" zoomScaleNormal="90" workbookViewId="0">
      <selection activeCell="C1" sqref="C1"/>
    </sheetView>
  </sheetViews>
  <sheetFormatPr defaultRowHeight="15" x14ac:dyDescent="0.25"/>
  <cols>
    <col min="1" max="6" width="30.85546875" customWidth="1"/>
  </cols>
  <sheetData>
    <row r="1" spans="1:6" ht="16.5" thickBot="1" x14ac:dyDescent="0.3">
      <c r="C1" s="84" t="s">
        <v>231</v>
      </c>
    </row>
    <row r="2" spans="1:6" ht="60.75" thickBot="1" x14ac:dyDescent="0.3">
      <c r="A2" s="5" t="s">
        <v>232</v>
      </c>
      <c r="B2" s="6" t="s">
        <v>233</v>
      </c>
      <c r="C2" s="6" t="s">
        <v>234</v>
      </c>
      <c r="D2" s="6" t="s">
        <v>235</v>
      </c>
      <c r="E2" s="6" t="s">
        <v>236</v>
      </c>
      <c r="F2" s="6" t="s">
        <v>237</v>
      </c>
    </row>
    <row r="3" spans="1:6" ht="74.25" customHeight="1" x14ac:dyDescent="0.25">
      <c r="A3" s="145" t="s">
        <v>238</v>
      </c>
      <c r="B3" s="145" t="s">
        <v>239</v>
      </c>
      <c r="C3" s="145" t="s">
        <v>240</v>
      </c>
      <c r="D3" s="145" t="s">
        <v>241</v>
      </c>
      <c r="E3" s="145" t="s">
        <v>242</v>
      </c>
      <c r="F3" s="145" t="s">
        <v>243</v>
      </c>
    </row>
    <row r="4" spans="1:6" ht="15.75" thickBot="1" x14ac:dyDescent="0.3">
      <c r="A4" s="146"/>
      <c r="B4" s="146"/>
      <c r="C4" s="146"/>
      <c r="D4" s="146"/>
      <c r="E4" s="146"/>
      <c r="F4" s="146"/>
    </row>
  </sheetData>
  <mergeCells count="6">
    <mergeCell ref="F3:F4"/>
    <mergeCell ref="A3:A4"/>
    <mergeCell ref="B3:B4"/>
    <mergeCell ref="C3:C4"/>
    <mergeCell ref="D3:D4"/>
    <mergeCell ref="E3:E4"/>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D3814-0A4D-4976-8C4F-78DE3CBB8B93}">
  <dimension ref="A1:F23"/>
  <sheetViews>
    <sheetView zoomScale="90" zoomScaleNormal="90" workbookViewId="0">
      <selection activeCell="C1" sqref="C1"/>
    </sheetView>
  </sheetViews>
  <sheetFormatPr defaultRowHeight="15" x14ac:dyDescent="0.25"/>
  <cols>
    <col min="1" max="1" width="32.42578125" customWidth="1"/>
    <col min="2" max="2" width="35.5703125" customWidth="1"/>
    <col min="3" max="3" width="24.85546875" customWidth="1"/>
    <col min="4" max="4" width="21.5703125" customWidth="1"/>
    <col min="5" max="5" width="23.42578125" customWidth="1"/>
    <col min="6" max="6" width="42.42578125" customWidth="1"/>
  </cols>
  <sheetData>
    <row r="1" spans="1:6" ht="16.5" thickBot="1" x14ac:dyDescent="0.3">
      <c r="C1" s="84" t="s">
        <v>1721</v>
      </c>
    </row>
    <row r="2" spans="1:6" ht="45.75" thickBot="1" x14ac:dyDescent="0.3">
      <c r="A2" s="5" t="s">
        <v>1281</v>
      </c>
      <c r="B2" s="6" t="s">
        <v>1282</v>
      </c>
      <c r="C2" s="6" t="s">
        <v>1283</v>
      </c>
      <c r="D2" s="6" t="s">
        <v>1284</v>
      </c>
      <c r="E2" s="6" t="s">
        <v>1285</v>
      </c>
      <c r="F2" s="6" t="s">
        <v>1286</v>
      </c>
    </row>
    <row r="3" spans="1:6" ht="90.75" thickBot="1" x14ac:dyDescent="0.3">
      <c r="A3" s="66" t="s">
        <v>1287</v>
      </c>
      <c r="B3" s="31" t="s">
        <v>1288</v>
      </c>
      <c r="C3" s="76" t="s">
        <v>1289</v>
      </c>
      <c r="D3" s="76" t="s">
        <v>903</v>
      </c>
      <c r="E3" s="76" t="s">
        <v>1290</v>
      </c>
      <c r="F3" s="76" t="s">
        <v>1291</v>
      </c>
    </row>
    <row r="4" spans="1:6" ht="60" x14ac:dyDescent="0.25">
      <c r="A4" s="145" t="s">
        <v>1292</v>
      </c>
      <c r="B4" s="30" t="s">
        <v>1293</v>
      </c>
      <c r="C4" s="145" t="s">
        <v>1294</v>
      </c>
      <c r="D4" s="145" t="s">
        <v>903</v>
      </c>
      <c r="E4" s="145" t="s">
        <v>1295</v>
      </c>
      <c r="F4" s="145" t="s">
        <v>1296</v>
      </c>
    </row>
    <row r="5" spans="1:6" ht="60" x14ac:dyDescent="0.25">
      <c r="A5" s="179"/>
      <c r="B5" s="30" t="s">
        <v>1297</v>
      </c>
      <c r="C5" s="179"/>
      <c r="D5" s="179"/>
      <c r="E5" s="179"/>
      <c r="F5" s="179"/>
    </row>
    <row r="6" spans="1:6" ht="60" x14ac:dyDescent="0.25">
      <c r="A6" s="179"/>
      <c r="B6" s="30" t="s">
        <v>1298</v>
      </c>
      <c r="C6" s="179"/>
      <c r="D6" s="179"/>
      <c r="E6" s="179"/>
      <c r="F6" s="179"/>
    </row>
    <row r="7" spans="1:6" ht="60" x14ac:dyDescent="0.25">
      <c r="A7" s="179"/>
      <c r="B7" s="30" t="s">
        <v>1299</v>
      </c>
      <c r="C7" s="179"/>
      <c r="D7" s="179"/>
      <c r="E7" s="179"/>
      <c r="F7" s="179"/>
    </row>
    <row r="8" spans="1:6" ht="60.75" thickBot="1" x14ac:dyDescent="0.3">
      <c r="A8" s="146"/>
      <c r="B8" s="31" t="s">
        <v>1300</v>
      </c>
      <c r="C8" s="146"/>
      <c r="D8" s="146"/>
      <c r="E8" s="146"/>
      <c r="F8" s="146"/>
    </row>
    <row r="9" spans="1:6" ht="45" x14ac:dyDescent="0.25">
      <c r="A9" s="145" t="s">
        <v>1301</v>
      </c>
      <c r="B9" s="30" t="s">
        <v>1302</v>
      </c>
      <c r="C9" s="145" t="s">
        <v>1303</v>
      </c>
      <c r="D9" s="145" t="s">
        <v>1304</v>
      </c>
      <c r="E9" s="145" t="s">
        <v>1305</v>
      </c>
      <c r="F9" s="145" t="s">
        <v>1291</v>
      </c>
    </row>
    <row r="10" spans="1:6" ht="30" x14ac:dyDescent="0.25">
      <c r="A10" s="179"/>
      <c r="B10" s="30" t="s">
        <v>1306</v>
      </c>
      <c r="C10" s="179"/>
      <c r="D10" s="179"/>
      <c r="E10" s="179"/>
      <c r="F10" s="179"/>
    </row>
    <row r="11" spans="1:6" x14ac:dyDescent="0.25">
      <c r="A11" s="179"/>
      <c r="B11" s="30" t="s">
        <v>1307</v>
      </c>
      <c r="C11" s="179"/>
      <c r="D11" s="179"/>
      <c r="E11" s="179"/>
      <c r="F11" s="179"/>
    </row>
    <row r="12" spans="1:6" ht="30" x14ac:dyDescent="0.25">
      <c r="A12" s="179"/>
      <c r="B12" s="30" t="s">
        <v>1308</v>
      </c>
      <c r="C12" s="179"/>
      <c r="D12" s="179"/>
      <c r="E12" s="179"/>
      <c r="F12" s="179"/>
    </row>
    <row r="13" spans="1:6" ht="30" x14ac:dyDescent="0.25">
      <c r="A13" s="179"/>
      <c r="B13" s="30" t="s">
        <v>1309</v>
      </c>
      <c r="C13" s="179"/>
      <c r="D13" s="179"/>
      <c r="E13" s="179"/>
      <c r="F13" s="179"/>
    </row>
    <row r="14" spans="1:6" ht="30.75" thickBot="1" x14ac:dyDescent="0.3">
      <c r="A14" s="146"/>
      <c r="B14" s="31" t="s">
        <v>1310</v>
      </c>
      <c r="C14" s="146"/>
      <c r="D14" s="146"/>
      <c r="E14" s="146"/>
      <c r="F14" s="146"/>
    </row>
    <row r="15" spans="1:6" ht="60.75" thickBot="1" x14ac:dyDescent="0.3">
      <c r="A15" s="66" t="s">
        <v>1311</v>
      </c>
      <c r="B15" s="31" t="s">
        <v>1312</v>
      </c>
      <c r="C15" s="76" t="s">
        <v>1313</v>
      </c>
      <c r="D15" s="76" t="s">
        <v>903</v>
      </c>
      <c r="E15" s="76" t="s">
        <v>1305</v>
      </c>
      <c r="F15" s="76" t="s">
        <v>1291</v>
      </c>
    </row>
    <row r="16" spans="1:6" ht="60" x14ac:dyDescent="0.25">
      <c r="A16" s="145" t="s">
        <v>1314</v>
      </c>
      <c r="B16" s="30" t="s">
        <v>1315</v>
      </c>
      <c r="C16" s="145" t="s">
        <v>1294</v>
      </c>
      <c r="D16" s="145" t="s">
        <v>903</v>
      </c>
      <c r="E16" s="145" t="s">
        <v>1316</v>
      </c>
      <c r="F16" s="145" t="s">
        <v>1296</v>
      </c>
    </row>
    <row r="17" spans="1:6" ht="45" x14ac:dyDescent="0.25">
      <c r="A17" s="179"/>
      <c r="B17" s="30" t="s">
        <v>1317</v>
      </c>
      <c r="C17" s="179"/>
      <c r="D17" s="179"/>
      <c r="E17" s="179"/>
      <c r="F17" s="179"/>
    </row>
    <row r="18" spans="1:6" x14ac:dyDescent="0.25">
      <c r="A18" s="179"/>
      <c r="B18" s="30" t="s">
        <v>1318</v>
      </c>
      <c r="C18" s="179"/>
      <c r="D18" s="179"/>
      <c r="E18" s="179"/>
      <c r="F18" s="179"/>
    </row>
    <row r="19" spans="1:6" ht="60" x14ac:dyDescent="0.25">
      <c r="A19" s="179"/>
      <c r="B19" s="77" t="s">
        <v>1319</v>
      </c>
      <c r="C19" s="179"/>
      <c r="D19" s="179"/>
      <c r="E19" s="179"/>
      <c r="F19" s="179"/>
    </row>
    <row r="20" spans="1:6" ht="60" x14ac:dyDescent="0.25">
      <c r="A20" s="179"/>
      <c r="B20" s="77" t="s">
        <v>1320</v>
      </c>
      <c r="C20" s="179"/>
      <c r="D20" s="179"/>
      <c r="E20" s="179"/>
      <c r="F20" s="179"/>
    </row>
    <row r="21" spans="1:6" ht="75" x14ac:dyDescent="0.25">
      <c r="A21" s="179"/>
      <c r="B21" s="77" t="s">
        <v>1321</v>
      </c>
      <c r="C21" s="179"/>
      <c r="D21" s="179"/>
      <c r="E21" s="179"/>
      <c r="F21" s="179"/>
    </row>
    <row r="22" spans="1:6" ht="75" x14ac:dyDescent="0.25">
      <c r="A22" s="179"/>
      <c r="B22" s="77" t="s">
        <v>1322</v>
      </c>
      <c r="C22" s="179"/>
      <c r="D22" s="179"/>
      <c r="E22" s="179"/>
      <c r="F22" s="179"/>
    </row>
    <row r="23" spans="1:6" ht="60.75" thickBot="1" x14ac:dyDescent="0.3">
      <c r="A23" s="146"/>
      <c r="B23" s="78" t="s">
        <v>1323</v>
      </c>
      <c r="C23" s="146"/>
      <c r="D23" s="146"/>
      <c r="E23" s="146"/>
      <c r="F23" s="146"/>
    </row>
  </sheetData>
  <mergeCells count="15">
    <mergeCell ref="A16:A23"/>
    <mergeCell ref="C16:C23"/>
    <mergeCell ref="D16:D23"/>
    <mergeCell ref="E16:E23"/>
    <mergeCell ref="F16:F23"/>
    <mergeCell ref="A4:A8"/>
    <mergeCell ref="C4:C8"/>
    <mergeCell ref="D4:D8"/>
    <mergeCell ref="E4:E8"/>
    <mergeCell ref="F4:F8"/>
    <mergeCell ref="A9:A14"/>
    <mergeCell ref="C9:C14"/>
    <mergeCell ref="D9:D14"/>
    <mergeCell ref="E9:E14"/>
    <mergeCell ref="F9:F14"/>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B0DEB-7BD4-42D4-82C5-3658A0556A60}">
  <dimension ref="A1:C5"/>
  <sheetViews>
    <sheetView zoomScale="90" zoomScaleNormal="90" workbookViewId="0">
      <selection activeCell="B1" sqref="B1"/>
    </sheetView>
  </sheetViews>
  <sheetFormatPr defaultRowHeight="15" x14ac:dyDescent="0.25"/>
  <cols>
    <col min="1" max="1" width="40" customWidth="1"/>
    <col min="2" max="2" width="31" customWidth="1"/>
    <col min="3" max="3" width="64" customWidth="1"/>
  </cols>
  <sheetData>
    <row r="1" spans="1:3" ht="16.5" thickBot="1" x14ac:dyDescent="0.3">
      <c r="B1" s="84" t="s">
        <v>1720</v>
      </c>
    </row>
    <row r="2" spans="1:3" ht="15.75" thickBot="1" x14ac:dyDescent="0.3">
      <c r="A2" s="9" t="s">
        <v>1713</v>
      </c>
      <c r="B2" s="10" t="s">
        <v>1714</v>
      </c>
      <c r="C2" s="10" t="s">
        <v>1715</v>
      </c>
    </row>
    <row r="3" spans="1:3" ht="60.75" thickBot="1" x14ac:dyDescent="0.3">
      <c r="A3" s="82" t="s">
        <v>1716</v>
      </c>
      <c r="B3" s="139" t="s">
        <v>1717</v>
      </c>
      <c r="C3" s="139" t="s">
        <v>1718</v>
      </c>
    </row>
    <row r="4" spans="1:3" ht="30.75" thickBot="1" x14ac:dyDescent="0.3">
      <c r="A4" s="8" t="s">
        <v>1864</v>
      </c>
      <c r="B4" s="23" t="s">
        <v>1719</v>
      </c>
      <c r="C4" s="23" t="s">
        <v>1718</v>
      </c>
    </row>
    <row r="5" spans="1:3" ht="45.75" thickBot="1" x14ac:dyDescent="0.3">
      <c r="A5" s="8" t="s">
        <v>1865</v>
      </c>
      <c r="B5" s="23" t="s">
        <v>1866</v>
      </c>
      <c r="C5" s="23" t="s">
        <v>1718</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02A9A-1AD2-4469-AC9F-51DF20A7DCAC}">
  <dimension ref="A1:C6"/>
  <sheetViews>
    <sheetView zoomScale="90" zoomScaleNormal="90" workbookViewId="0">
      <selection activeCell="B1" sqref="B1"/>
    </sheetView>
  </sheetViews>
  <sheetFormatPr defaultRowHeight="15" x14ac:dyDescent="0.25"/>
  <cols>
    <col min="1" max="1" width="78" customWidth="1"/>
    <col min="2" max="2" width="39.42578125" customWidth="1"/>
    <col min="3" max="3" width="124.85546875" customWidth="1"/>
  </cols>
  <sheetData>
    <row r="1" spans="1:3" ht="16.5" thickBot="1" x14ac:dyDescent="0.3">
      <c r="B1" s="84" t="s">
        <v>1324</v>
      </c>
    </row>
    <row r="2" spans="1:3" ht="16.5" thickBot="1" x14ac:dyDescent="0.3">
      <c r="A2" s="20" t="s">
        <v>1273</v>
      </c>
      <c r="B2" s="21" t="s">
        <v>1274</v>
      </c>
      <c r="C2" s="21" t="s">
        <v>1275</v>
      </c>
    </row>
    <row r="3" spans="1:3" ht="15" customHeight="1" x14ac:dyDescent="0.25">
      <c r="A3" s="155" t="s">
        <v>1325</v>
      </c>
      <c r="B3" s="155" t="s">
        <v>1326</v>
      </c>
      <c r="C3" s="26" t="s">
        <v>1327</v>
      </c>
    </row>
    <row r="4" spans="1:3" ht="63" customHeight="1" thickBot="1" x14ac:dyDescent="0.3">
      <c r="A4" s="156"/>
      <c r="B4" s="156"/>
      <c r="C4" s="23" t="s">
        <v>1328</v>
      </c>
    </row>
    <row r="5" spans="1:3" ht="15" customHeight="1" x14ac:dyDescent="0.25">
      <c r="A5" s="155" t="s">
        <v>1329</v>
      </c>
      <c r="B5" s="155" t="s">
        <v>1330</v>
      </c>
      <c r="C5" s="26" t="s">
        <v>1331</v>
      </c>
    </row>
    <row r="6" spans="1:3" ht="36" customHeight="1" thickBot="1" x14ac:dyDescent="0.3">
      <c r="A6" s="156"/>
      <c r="B6" s="156"/>
      <c r="C6" s="23" t="s">
        <v>1328</v>
      </c>
    </row>
  </sheetData>
  <mergeCells count="4">
    <mergeCell ref="A3:A4"/>
    <mergeCell ref="B3:B4"/>
    <mergeCell ref="A5:A6"/>
    <mergeCell ref="B5:B6"/>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1D096-09A1-465C-A952-66ACEAF41C24}">
  <dimension ref="A1:D6"/>
  <sheetViews>
    <sheetView zoomScale="90" zoomScaleNormal="90" workbookViewId="0">
      <selection activeCell="C1" sqref="C1"/>
    </sheetView>
  </sheetViews>
  <sheetFormatPr defaultRowHeight="15" x14ac:dyDescent="0.25"/>
  <cols>
    <col min="1" max="1" width="38.42578125" customWidth="1"/>
    <col min="2" max="2" width="16.42578125" customWidth="1"/>
    <col min="3" max="3" width="41.42578125" customWidth="1"/>
    <col min="4" max="4" width="72.140625" customWidth="1"/>
  </cols>
  <sheetData>
    <row r="1" spans="1:4" ht="16.5" thickBot="1" x14ac:dyDescent="0.3">
      <c r="C1" s="84" t="s">
        <v>1332</v>
      </c>
    </row>
    <row r="2" spans="1:4" ht="60.75" thickBot="1" x14ac:dyDescent="0.3">
      <c r="A2" s="74" t="s">
        <v>1333</v>
      </c>
      <c r="B2" s="75" t="s">
        <v>1334</v>
      </c>
      <c r="C2" s="10" t="s">
        <v>1335</v>
      </c>
      <c r="D2" s="10" t="s">
        <v>1336</v>
      </c>
    </row>
    <row r="3" spans="1:4" ht="60.75" thickBot="1" x14ac:dyDescent="0.3">
      <c r="A3" s="8" t="s">
        <v>1337</v>
      </c>
      <c r="B3" s="23" t="s">
        <v>1338</v>
      </c>
      <c r="C3" s="23" t="s">
        <v>1339</v>
      </c>
      <c r="D3" s="23" t="s">
        <v>1340</v>
      </c>
    </row>
    <row r="4" spans="1:4" ht="60.75" thickBot="1" x14ac:dyDescent="0.3">
      <c r="A4" s="8" t="s">
        <v>1341</v>
      </c>
      <c r="B4" s="23" t="s">
        <v>1342</v>
      </c>
      <c r="C4" s="23"/>
      <c r="D4" s="23" t="s">
        <v>1343</v>
      </c>
    </row>
    <row r="5" spans="1:4" ht="30.75" thickBot="1" x14ac:dyDescent="0.3">
      <c r="A5" s="8" t="s">
        <v>1344</v>
      </c>
      <c r="B5" s="23" t="s">
        <v>1123</v>
      </c>
      <c r="C5" s="23" t="s">
        <v>1345</v>
      </c>
      <c r="D5" s="23" t="s">
        <v>1346</v>
      </c>
    </row>
    <row r="6" spans="1:4" ht="45.75" thickBot="1" x14ac:dyDescent="0.3">
      <c r="A6" s="8" t="s">
        <v>539</v>
      </c>
      <c r="B6" s="23" t="s">
        <v>1347</v>
      </c>
      <c r="C6" s="23" t="s">
        <v>1348</v>
      </c>
      <c r="D6" s="23" t="s">
        <v>1349</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4A427-5B44-427C-B846-43CFAD935D8D}">
  <dimension ref="A1:C4"/>
  <sheetViews>
    <sheetView zoomScale="90" zoomScaleNormal="90" workbookViewId="0">
      <selection activeCell="B1" sqref="B1"/>
    </sheetView>
  </sheetViews>
  <sheetFormatPr defaultRowHeight="15" x14ac:dyDescent="0.25"/>
  <cols>
    <col min="1" max="1" width="42.42578125" customWidth="1"/>
    <col min="2" max="2" width="23" customWidth="1"/>
    <col min="3" max="3" width="41.85546875" customWidth="1"/>
  </cols>
  <sheetData>
    <row r="1" spans="1:3" ht="16.5" thickBot="1" x14ac:dyDescent="0.3">
      <c r="B1" s="84" t="s">
        <v>1350</v>
      </c>
    </row>
    <row r="2" spans="1:3" ht="30.75" thickBot="1" x14ac:dyDescent="0.3">
      <c r="A2" s="9" t="s">
        <v>1351</v>
      </c>
      <c r="B2" s="10" t="s">
        <v>1352</v>
      </c>
      <c r="C2" s="10" t="s">
        <v>1353</v>
      </c>
    </row>
    <row r="3" spans="1:3" ht="30" x14ac:dyDescent="0.25">
      <c r="A3" s="155" t="s">
        <v>1354</v>
      </c>
      <c r="B3" s="155" t="s">
        <v>1355</v>
      </c>
      <c r="C3" s="26" t="s">
        <v>1356</v>
      </c>
    </row>
    <row r="4" spans="1:3" ht="15.75" thickBot="1" x14ac:dyDescent="0.3">
      <c r="A4" s="156"/>
      <c r="B4" s="156"/>
      <c r="C4" s="23" t="s">
        <v>1328</v>
      </c>
    </row>
  </sheetData>
  <mergeCells count="2">
    <mergeCell ref="A3:A4"/>
    <mergeCell ref="B3:B4"/>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1B012-8BF1-477F-ACED-4B92A4E5C940}">
  <dimension ref="A1:D3"/>
  <sheetViews>
    <sheetView zoomScale="90" zoomScaleNormal="90" workbookViewId="0">
      <selection activeCell="B1" sqref="B1"/>
    </sheetView>
  </sheetViews>
  <sheetFormatPr defaultRowHeight="15" x14ac:dyDescent="0.25"/>
  <cols>
    <col min="1" max="1" width="29.85546875" customWidth="1"/>
    <col min="2" max="2" width="44.85546875" customWidth="1"/>
    <col min="3" max="3" width="28" customWidth="1"/>
    <col min="4" max="4" width="31.42578125" customWidth="1"/>
  </cols>
  <sheetData>
    <row r="1" spans="1:4" ht="16.5" thickBot="1" x14ac:dyDescent="0.3">
      <c r="B1" s="84" t="s">
        <v>1357</v>
      </c>
    </row>
    <row r="2" spans="1:4" ht="15.75" thickBot="1" x14ac:dyDescent="0.3">
      <c r="A2" s="9" t="s">
        <v>1358</v>
      </c>
      <c r="B2" s="10" t="s">
        <v>1334</v>
      </c>
      <c r="C2" s="10" t="s">
        <v>1335</v>
      </c>
      <c r="D2" s="10" t="s">
        <v>1336</v>
      </c>
    </row>
    <row r="3" spans="1:4" ht="30.75" thickBot="1" x14ac:dyDescent="0.3">
      <c r="A3" s="8" t="s">
        <v>539</v>
      </c>
      <c r="B3" s="23" t="s">
        <v>1359</v>
      </c>
      <c r="C3" s="79">
        <v>45582</v>
      </c>
      <c r="D3" s="23" t="s">
        <v>1360</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B05B0-1C15-44CA-BA09-8E127FB9C029}">
  <dimension ref="A1:C4"/>
  <sheetViews>
    <sheetView zoomScale="90" zoomScaleNormal="90" workbookViewId="0">
      <selection activeCell="B1" sqref="B1"/>
    </sheetView>
  </sheetViews>
  <sheetFormatPr defaultRowHeight="15" x14ac:dyDescent="0.25"/>
  <cols>
    <col min="1" max="1" width="61.5703125" customWidth="1"/>
    <col min="2" max="2" width="37.5703125" customWidth="1"/>
    <col min="3" max="3" width="49.42578125" customWidth="1"/>
  </cols>
  <sheetData>
    <row r="1" spans="1:3" ht="16.5" thickBot="1" x14ac:dyDescent="0.3">
      <c r="B1" s="84" t="s">
        <v>1361</v>
      </c>
    </row>
    <row r="2" spans="1:3" ht="16.5" thickBot="1" x14ac:dyDescent="0.3">
      <c r="A2" s="20" t="s">
        <v>1351</v>
      </c>
      <c r="B2" s="21" t="s">
        <v>1362</v>
      </c>
      <c r="C2" s="21" t="s">
        <v>1353</v>
      </c>
    </row>
    <row r="3" spans="1:3" ht="31.5" x14ac:dyDescent="0.25">
      <c r="A3" s="150" t="s">
        <v>1363</v>
      </c>
      <c r="B3" s="150" t="s">
        <v>1364</v>
      </c>
      <c r="C3" s="24" t="s">
        <v>1365</v>
      </c>
    </row>
    <row r="4" spans="1:3" ht="16.5" thickBot="1" x14ac:dyDescent="0.3">
      <c r="A4" s="152"/>
      <c r="B4" s="152"/>
      <c r="C4" s="25" t="s">
        <v>1366</v>
      </c>
    </row>
  </sheetData>
  <mergeCells count="2">
    <mergeCell ref="A3:A4"/>
    <mergeCell ref="B3:B4"/>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D25C-CDE9-4232-BFF9-EE951261F836}">
  <dimension ref="A1:D24"/>
  <sheetViews>
    <sheetView zoomScale="90" zoomScaleNormal="90" workbookViewId="0">
      <selection activeCell="C1" sqref="C1"/>
    </sheetView>
  </sheetViews>
  <sheetFormatPr defaultRowHeight="15" x14ac:dyDescent="0.25"/>
  <cols>
    <col min="1" max="1" width="31.85546875" customWidth="1"/>
    <col min="2" max="4" width="48.5703125" customWidth="1"/>
  </cols>
  <sheetData>
    <row r="1" spans="1:4" ht="16.5" thickBot="1" x14ac:dyDescent="0.3">
      <c r="C1" s="84" t="s">
        <v>1367</v>
      </c>
    </row>
    <row r="2" spans="1:4" ht="15.75" thickBot="1" x14ac:dyDescent="0.3">
      <c r="A2" s="74" t="s">
        <v>1368</v>
      </c>
      <c r="B2" s="75" t="s">
        <v>1369</v>
      </c>
      <c r="C2" s="75" t="s">
        <v>1370</v>
      </c>
      <c r="D2" s="75" t="s">
        <v>1371</v>
      </c>
    </row>
    <row r="3" spans="1:4" ht="135.75" thickBot="1" x14ac:dyDescent="0.3">
      <c r="A3" s="8" t="s">
        <v>1372</v>
      </c>
      <c r="B3" s="73" t="s">
        <v>1373</v>
      </c>
      <c r="C3" s="73" t="s">
        <v>1374</v>
      </c>
      <c r="D3" s="73" t="s">
        <v>1375</v>
      </c>
    </row>
    <row r="4" spans="1:4" ht="165.75" thickBot="1" x14ac:dyDescent="0.3">
      <c r="A4" s="8" t="s">
        <v>1372</v>
      </c>
      <c r="B4" s="73" t="s">
        <v>1376</v>
      </c>
      <c r="C4" s="73" t="s">
        <v>1377</v>
      </c>
      <c r="D4" s="73" t="s">
        <v>1378</v>
      </c>
    </row>
    <row r="5" spans="1:4" ht="195.75" thickBot="1" x14ac:dyDescent="0.3">
      <c r="A5" s="8" t="s">
        <v>1372</v>
      </c>
      <c r="B5" s="73" t="s">
        <v>1379</v>
      </c>
      <c r="C5" s="73" t="s">
        <v>1380</v>
      </c>
      <c r="D5" s="73" t="s">
        <v>1378</v>
      </c>
    </row>
    <row r="6" spans="1:4" ht="90.75" thickBot="1" x14ac:dyDescent="0.3">
      <c r="A6" s="8" t="s">
        <v>1372</v>
      </c>
      <c r="B6" s="23" t="s">
        <v>1381</v>
      </c>
      <c r="C6" s="73" t="s">
        <v>1382</v>
      </c>
      <c r="D6" s="73" t="s">
        <v>1383</v>
      </c>
    </row>
    <row r="7" spans="1:4" ht="90.75" thickBot="1" x14ac:dyDescent="0.3">
      <c r="A7" s="8" t="s">
        <v>1384</v>
      </c>
      <c r="B7" s="73" t="s">
        <v>1373</v>
      </c>
      <c r="C7" s="73" t="s">
        <v>1385</v>
      </c>
      <c r="D7" s="73" t="s">
        <v>1375</v>
      </c>
    </row>
    <row r="8" spans="1:4" ht="210.75" thickBot="1" x14ac:dyDescent="0.3">
      <c r="A8" s="8" t="s">
        <v>1384</v>
      </c>
      <c r="B8" s="73" t="s">
        <v>1386</v>
      </c>
      <c r="C8" s="73" t="s">
        <v>1387</v>
      </c>
      <c r="D8" s="73" t="s">
        <v>1388</v>
      </c>
    </row>
    <row r="9" spans="1:4" ht="120.75" thickBot="1" x14ac:dyDescent="0.3">
      <c r="A9" s="8" t="s">
        <v>1384</v>
      </c>
      <c r="B9" s="73" t="s">
        <v>1379</v>
      </c>
      <c r="C9" s="73" t="s">
        <v>1389</v>
      </c>
      <c r="D9" s="73" t="s">
        <v>1390</v>
      </c>
    </row>
    <row r="10" spans="1:4" ht="75.75" thickBot="1" x14ac:dyDescent="0.3">
      <c r="A10" s="8" t="s">
        <v>1384</v>
      </c>
      <c r="B10" s="73" t="s">
        <v>1381</v>
      </c>
      <c r="C10" s="73" t="s">
        <v>1391</v>
      </c>
      <c r="D10" s="73" t="s">
        <v>1388</v>
      </c>
    </row>
    <row r="11" spans="1:4" ht="105.75" thickBot="1" x14ac:dyDescent="0.3">
      <c r="A11" s="8" t="s">
        <v>1392</v>
      </c>
      <c r="B11" s="73" t="s">
        <v>1393</v>
      </c>
      <c r="C11" s="73" t="s">
        <v>1394</v>
      </c>
      <c r="D11" s="73" t="s">
        <v>1388</v>
      </c>
    </row>
    <row r="12" spans="1:4" ht="150.75" thickBot="1" x14ac:dyDescent="0.3">
      <c r="A12" s="8" t="s">
        <v>1392</v>
      </c>
      <c r="B12" s="73" t="s">
        <v>1395</v>
      </c>
      <c r="C12" s="73" t="s">
        <v>1396</v>
      </c>
      <c r="D12" s="73" t="s">
        <v>1397</v>
      </c>
    </row>
    <row r="13" spans="1:4" ht="105.75" thickBot="1" x14ac:dyDescent="0.3">
      <c r="A13" s="8" t="s">
        <v>1392</v>
      </c>
      <c r="B13" s="73" t="s">
        <v>1398</v>
      </c>
      <c r="C13" s="73" t="s">
        <v>1399</v>
      </c>
      <c r="D13" s="73" t="s">
        <v>1388</v>
      </c>
    </row>
    <row r="14" spans="1:4" ht="195.75" thickBot="1" x14ac:dyDescent="0.3">
      <c r="A14" s="8" t="s">
        <v>1400</v>
      </c>
      <c r="B14" s="73" t="s">
        <v>1386</v>
      </c>
      <c r="C14" s="73" t="s">
        <v>1401</v>
      </c>
      <c r="D14" s="73" t="s">
        <v>1402</v>
      </c>
    </row>
    <row r="15" spans="1:4" x14ac:dyDescent="0.25">
      <c r="A15" s="155" t="s">
        <v>1400</v>
      </c>
      <c r="B15" s="180" t="s">
        <v>1395</v>
      </c>
      <c r="C15" s="180" t="s">
        <v>1403</v>
      </c>
      <c r="D15" s="180" t="s">
        <v>1402</v>
      </c>
    </row>
    <row r="16" spans="1:4" ht="15.75" thickBot="1" x14ac:dyDescent="0.3">
      <c r="A16" s="156"/>
      <c r="B16" s="181"/>
      <c r="C16" s="181"/>
      <c r="D16" s="181"/>
    </row>
    <row r="17" spans="1:4" x14ac:dyDescent="0.25">
      <c r="A17" s="155" t="s">
        <v>1400</v>
      </c>
      <c r="B17" s="180" t="s">
        <v>1398</v>
      </c>
      <c r="C17" s="180" t="s">
        <v>1404</v>
      </c>
      <c r="D17" s="180" t="s">
        <v>1402</v>
      </c>
    </row>
    <row r="18" spans="1:4" ht="15.75" thickBot="1" x14ac:dyDescent="0.3">
      <c r="A18" s="156"/>
      <c r="B18" s="181"/>
      <c r="C18" s="181"/>
      <c r="D18" s="181"/>
    </row>
    <row r="19" spans="1:4" ht="120.75" thickBot="1" x14ac:dyDescent="0.3">
      <c r="A19" s="8" t="s">
        <v>539</v>
      </c>
      <c r="B19" s="73" t="s">
        <v>1386</v>
      </c>
      <c r="C19" s="73" t="s">
        <v>1405</v>
      </c>
      <c r="D19" s="73" t="s">
        <v>1375</v>
      </c>
    </row>
    <row r="20" spans="1:4" ht="180.75" thickBot="1" x14ac:dyDescent="0.3">
      <c r="A20" s="8" t="s">
        <v>539</v>
      </c>
      <c r="B20" s="73" t="s">
        <v>1395</v>
      </c>
      <c r="C20" s="73" t="s">
        <v>1406</v>
      </c>
      <c r="D20" s="73" t="s">
        <v>1388</v>
      </c>
    </row>
    <row r="21" spans="1:4" ht="90.75" thickBot="1" x14ac:dyDescent="0.3">
      <c r="A21" s="8" t="s">
        <v>539</v>
      </c>
      <c r="B21" s="73" t="s">
        <v>1398</v>
      </c>
      <c r="C21" s="73" t="s">
        <v>1404</v>
      </c>
      <c r="D21" s="73" t="s">
        <v>1407</v>
      </c>
    </row>
    <row r="22" spans="1:4" ht="165.75" thickBot="1" x14ac:dyDescent="0.3">
      <c r="A22" s="8" t="s">
        <v>1408</v>
      </c>
      <c r="B22" s="73" t="s">
        <v>1386</v>
      </c>
      <c r="C22" s="73" t="s">
        <v>1409</v>
      </c>
      <c r="D22" s="73" t="s">
        <v>1375</v>
      </c>
    </row>
    <row r="23" spans="1:4" ht="180.75" thickBot="1" x14ac:dyDescent="0.3">
      <c r="A23" s="8" t="s">
        <v>1408</v>
      </c>
      <c r="B23" s="73" t="s">
        <v>1395</v>
      </c>
      <c r="C23" s="73" t="s">
        <v>1406</v>
      </c>
      <c r="D23" s="73" t="s">
        <v>1378</v>
      </c>
    </row>
    <row r="24" spans="1:4" ht="90.75" thickBot="1" x14ac:dyDescent="0.3">
      <c r="A24" s="8" t="s">
        <v>1408</v>
      </c>
      <c r="B24" s="73" t="s">
        <v>1398</v>
      </c>
      <c r="C24" s="73" t="s">
        <v>1404</v>
      </c>
      <c r="D24" s="73" t="s">
        <v>1407</v>
      </c>
    </row>
  </sheetData>
  <mergeCells count="8">
    <mergeCell ref="A15:A16"/>
    <mergeCell ref="B15:B16"/>
    <mergeCell ref="C15:C16"/>
    <mergeCell ref="D15:D16"/>
    <mergeCell ref="A17:A18"/>
    <mergeCell ref="B17:B18"/>
    <mergeCell ref="C17:C18"/>
    <mergeCell ref="D17:D18"/>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29DCF-4AA8-4ACC-84A8-1647D239B8BF}">
  <dimension ref="A1:B5"/>
  <sheetViews>
    <sheetView zoomScale="90" zoomScaleNormal="90" workbookViewId="0">
      <selection activeCell="B1" sqref="B1"/>
    </sheetView>
  </sheetViews>
  <sheetFormatPr defaultRowHeight="15" x14ac:dyDescent="0.25"/>
  <cols>
    <col min="1" max="1" width="43" customWidth="1"/>
    <col min="2" max="2" width="83.5703125" customWidth="1"/>
  </cols>
  <sheetData>
    <row r="1" spans="1:2" ht="16.5" thickBot="1" x14ac:dyDescent="0.3">
      <c r="B1" s="84" t="s">
        <v>1410</v>
      </c>
    </row>
    <row r="2" spans="1:2" ht="15.75" thickBot="1" x14ac:dyDescent="0.3">
      <c r="A2" s="80" t="s">
        <v>1411</v>
      </c>
      <c r="B2" s="81" t="s">
        <v>1412</v>
      </c>
    </row>
    <row r="3" spans="1:2" ht="75.75" thickBot="1" x14ac:dyDescent="0.3">
      <c r="A3" s="8" t="s">
        <v>1413</v>
      </c>
      <c r="B3" s="23" t="s">
        <v>1414</v>
      </c>
    </row>
    <row r="4" spans="1:2" ht="45.75" thickBot="1" x14ac:dyDescent="0.3">
      <c r="A4" s="8" t="s">
        <v>1415</v>
      </c>
      <c r="B4" s="23" t="s">
        <v>1416</v>
      </c>
    </row>
    <row r="5" spans="1:2" ht="45.75" thickBot="1" x14ac:dyDescent="0.3">
      <c r="A5" s="8" t="s">
        <v>1417</v>
      </c>
      <c r="B5" s="23" t="s">
        <v>1418</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EE5B6-8686-4252-95E6-DF1E5C95A7EC}">
  <dimension ref="A1:C34"/>
  <sheetViews>
    <sheetView zoomScale="90" zoomScaleNormal="90" workbookViewId="0">
      <selection activeCell="C1" sqref="C1"/>
    </sheetView>
  </sheetViews>
  <sheetFormatPr defaultRowHeight="15" x14ac:dyDescent="0.25"/>
  <cols>
    <col min="1" max="1" width="24.5703125" customWidth="1"/>
    <col min="2" max="2" width="29.5703125" customWidth="1"/>
    <col min="3" max="3" width="33.5703125" customWidth="1"/>
  </cols>
  <sheetData>
    <row r="1" spans="1:3" ht="16.5" thickBot="1" x14ac:dyDescent="0.3">
      <c r="B1" s="84" t="s">
        <v>1722</v>
      </c>
    </row>
    <row r="2" spans="1:3" ht="15.75" thickBot="1" x14ac:dyDescent="0.3">
      <c r="A2" s="9" t="s">
        <v>1419</v>
      </c>
      <c r="B2" s="10" t="s">
        <v>1420</v>
      </c>
      <c r="C2" s="10" t="s">
        <v>1421</v>
      </c>
    </row>
    <row r="3" spans="1:3" ht="15.75" thickBot="1" x14ac:dyDescent="0.3">
      <c r="A3" s="8" t="s">
        <v>1422</v>
      </c>
      <c r="B3" s="23" t="s">
        <v>1423</v>
      </c>
      <c r="C3" s="23" t="s">
        <v>1424</v>
      </c>
    </row>
    <row r="4" spans="1:3" ht="30.75" thickBot="1" x14ac:dyDescent="0.3">
      <c r="A4" s="8" t="s">
        <v>1425</v>
      </c>
      <c r="B4" s="23" t="s">
        <v>1426</v>
      </c>
      <c r="C4" s="23" t="s">
        <v>1427</v>
      </c>
    </row>
    <row r="5" spans="1:3" ht="30.75" thickBot="1" x14ac:dyDescent="0.3">
      <c r="A5" s="8" t="s">
        <v>1428</v>
      </c>
      <c r="B5" s="23" t="s">
        <v>1423</v>
      </c>
      <c r="C5" s="23" t="s">
        <v>1429</v>
      </c>
    </row>
    <row r="6" spans="1:3" ht="15.75" thickBot="1" x14ac:dyDescent="0.3">
      <c r="A6" s="8" t="s">
        <v>1430</v>
      </c>
      <c r="B6" s="23" t="s">
        <v>1426</v>
      </c>
      <c r="C6" s="23" t="s">
        <v>1427</v>
      </c>
    </row>
    <row r="7" spans="1:3" ht="30.75" thickBot="1" x14ac:dyDescent="0.3">
      <c r="A7" s="8" t="s">
        <v>1431</v>
      </c>
      <c r="B7" s="23" t="s">
        <v>1426</v>
      </c>
      <c r="C7" s="23" t="s">
        <v>1427</v>
      </c>
    </row>
    <row r="8" spans="1:3" ht="30.75" thickBot="1" x14ac:dyDescent="0.3">
      <c r="A8" s="8" t="s">
        <v>1432</v>
      </c>
      <c r="B8" s="23" t="s">
        <v>1433</v>
      </c>
      <c r="C8" s="23" t="s">
        <v>1434</v>
      </c>
    </row>
    <row r="9" spans="1:3" ht="45.75" thickBot="1" x14ac:dyDescent="0.3">
      <c r="A9" s="8" t="s">
        <v>1435</v>
      </c>
      <c r="B9" s="23" t="s">
        <v>1436</v>
      </c>
      <c r="C9" s="23" t="s">
        <v>1437</v>
      </c>
    </row>
    <row r="10" spans="1:3" ht="15.75" thickBot="1" x14ac:dyDescent="0.3">
      <c r="A10" s="8" t="s">
        <v>1438</v>
      </c>
      <c r="B10" s="23" t="s">
        <v>1439</v>
      </c>
      <c r="C10" s="23" t="s">
        <v>1434</v>
      </c>
    </row>
    <row r="11" spans="1:3" ht="30.75" thickBot="1" x14ac:dyDescent="0.3">
      <c r="A11" s="8" t="s">
        <v>1440</v>
      </c>
      <c r="B11" s="23" t="s">
        <v>1426</v>
      </c>
      <c r="C11" s="23" t="s">
        <v>1427</v>
      </c>
    </row>
    <row r="12" spans="1:3" ht="30.75" thickBot="1" x14ac:dyDescent="0.3">
      <c r="A12" s="8" t="s">
        <v>1441</v>
      </c>
      <c r="B12" s="23" t="s">
        <v>1442</v>
      </c>
      <c r="C12" s="23" t="s">
        <v>1443</v>
      </c>
    </row>
    <row r="13" spans="1:3" ht="30.75" thickBot="1" x14ac:dyDescent="0.3">
      <c r="A13" s="8" t="s">
        <v>1444</v>
      </c>
      <c r="B13" s="23" t="s">
        <v>1442</v>
      </c>
      <c r="C13" s="23" t="s">
        <v>1443</v>
      </c>
    </row>
    <row r="14" spans="1:3" ht="30.75" thickBot="1" x14ac:dyDescent="0.3">
      <c r="A14" s="59" t="s">
        <v>1445</v>
      </c>
      <c r="B14" s="58" t="s">
        <v>1442</v>
      </c>
      <c r="C14" s="58" t="s">
        <v>1443</v>
      </c>
    </row>
    <row r="15" spans="1:3" ht="30.75" thickBot="1" x14ac:dyDescent="0.3">
      <c r="A15" s="59" t="s">
        <v>1446</v>
      </c>
      <c r="B15" s="58" t="s">
        <v>1442</v>
      </c>
      <c r="C15" s="58" t="s">
        <v>1447</v>
      </c>
    </row>
    <row r="16" spans="1:3" ht="30.75" thickBot="1" x14ac:dyDescent="0.3">
      <c r="A16" s="8" t="s">
        <v>1448</v>
      </c>
      <c r="B16" s="23" t="s">
        <v>1449</v>
      </c>
      <c r="C16" s="23" t="s">
        <v>1450</v>
      </c>
    </row>
    <row r="17" spans="1:3" ht="30.75" thickBot="1" x14ac:dyDescent="0.3">
      <c r="A17" s="8" t="s">
        <v>1451</v>
      </c>
      <c r="B17" s="23" t="s">
        <v>1449</v>
      </c>
      <c r="C17" s="23" t="s">
        <v>1450</v>
      </c>
    </row>
    <row r="18" spans="1:3" ht="32.25" thickBot="1" x14ac:dyDescent="0.3">
      <c r="A18" s="69" t="s">
        <v>1452</v>
      </c>
      <c r="B18" s="58" t="s">
        <v>1449</v>
      </c>
      <c r="C18" s="58" t="s">
        <v>1450</v>
      </c>
    </row>
    <row r="19" spans="1:3" ht="30.75" thickBot="1" x14ac:dyDescent="0.3">
      <c r="A19" s="8" t="s">
        <v>1453</v>
      </c>
      <c r="B19" s="23" t="s">
        <v>1449</v>
      </c>
      <c r="C19" s="23" t="s">
        <v>1450</v>
      </c>
    </row>
    <row r="20" spans="1:3" ht="30.75" thickBot="1" x14ac:dyDescent="0.3">
      <c r="A20" s="8" t="s">
        <v>1454</v>
      </c>
      <c r="B20" s="23" t="s">
        <v>1455</v>
      </c>
      <c r="C20" s="23" t="s">
        <v>1456</v>
      </c>
    </row>
    <row r="21" spans="1:3" ht="15.75" thickBot="1" x14ac:dyDescent="0.3">
      <c r="A21" s="8" t="s">
        <v>1457</v>
      </c>
      <c r="B21" s="23" t="s">
        <v>1455</v>
      </c>
      <c r="C21" s="23" t="s">
        <v>1456</v>
      </c>
    </row>
    <row r="22" spans="1:3" ht="30.75" thickBot="1" x14ac:dyDescent="0.3">
      <c r="A22" s="8" t="s">
        <v>1458</v>
      </c>
      <c r="B22" s="23" t="s">
        <v>1455</v>
      </c>
      <c r="C22" s="23" t="s">
        <v>1456</v>
      </c>
    </row>
    <row r="23" spans="1:3" ht="30.75" thickBot="1" x14ac:dyDescent="0.3">
      <c r="A23" s="8" t="s">
        <v>1459</v>
      </c>
      <c r="B23" s="23" t="s">
        <v>1455</v>
      </c>
      <c r="C23" s="23" t="s">
        <v>1460</v>
      </c>
    </row>
    <row r="24" spans="1:3" ht="30.75" thickBot="1" x14ac:dyDescent="0.3">
      <c r="A24" s="8" t="s">
        <v>1461</v>
      </c>
      <c r="B24" s="23" t="s">
        <v>1455</v>
      </c>
      <c r="C24" s="23" t="s">
        <v>1460</v>
      </c>
    </row>
    <row r="25" spans="1:3" ht="30.75" thickBot="1" x14ac:dyDescent="0.3">
      <c r="A25" s="8" t="s">
        <v>1462</v>
      </c>
      <c r="B25" s="23" t="s">
        <v>1455</v>
      </c>
      <c r="C25" s="23" t="s">
        <v>1456</v>
      </c>
    </row>
    <row r="26" spans="1:3" ht="30.75" thickBot="1" x14ac:dyDescent="0.3">
      <c r="A26" s="8" t="s">
        <v>1463</v>
      </c>
      <c r="B26" s="23" t="s">
        <v>1455</v>
      </c>
      <c r="C26" s="23" t="s">
        <v>1456</v>
      </c>
    </row>
    <row r="27" spans="1:3" ht="16.5" thickBot="1" x14ac:dyDescent="0.3">
      <c r="A27" s="69" t="s">
        <v>1464</v>
      </c>
      <c r="B27" s="29" t="s">
        <v>1455</v>
      </c>
      <c r="C27" s="58" t="s">
        <v>1456</v>
      </c>
    </row>
    <row r="28" spans="1:3" ht="16.5" thickBot="1" x14ac:dyDescent="0.3">
      <c r="A28" s="69" t="s">
        <v>1465</v>
      </c>
      <c r="B28" s="29" t="s">
        <v>1455</v>
      </c>
      <c r="C28" s="58" t="s">
        <v>1456</v>
      </c>
    </row>
    <row r="29" spans="1:3" ht="16.5" thickBot="1" x14ac:dyDescent="0.3">
      <c r="A29" s="69" t="s">
        <v>1466</v>
      </c>
      <c r="B29" s="29" t="s">
        <v>1455</v>
      </c>
      <c r="C29" s="58" t="s">
        <v>1456</v>
      </c>
    </row>
    <row r="30" spans="1:3" ht="48" thickBot="1" x14ac:dyDescent="0.3">
      <c r="A30" s="69" t="s">
        <v>1467</v>
      </c>
      <c r="B30" s="29" t="s">
        <v>1468</v>
      </c>
      <c r="C30" s="29" t="s">
        <v>1469</v>
      </c>
    </row>
    <row r="31" spans="1:3" ht="30.75" thickBot="1" x14ac:dyDescent="0.3">
      <c r="A31" s="8" t="s">
        <v>1470</v>
      </c>
      <c r="B31" s="23" t="s">
        <v>1468</v>
      </c>
      <c r="C31" s="23" t="s">
        <v>1471</v>
      </c>
    </row>
    <row r="32" spans="1:3" ht="30.75" thickBot="1" x14ac:dyDescent="0.3">
      <c r="A32" s="8" t="s">
        <v>1472</v>
      </c>
      <c r="B32" s="23" t="s">
        <v>1468</v>
      </c>
      <c r="C32" s="23" t="s">
        <v>1473</v>
      </c>
    </row>
    <row r="33" spans="1:3" ht="30.75" thickBot="1" x14ac:dyDescent="0.3">
      <c r="A33" s="8" t="s">
        <v>1474</v>
      </c>
      <c r="B33" s="23" t="s">
        <v>1475</v>
      </c>
      <c r="C33" s="23" t="s">
        <v>1476</v>
      </c>
    </row>
    <row r="34" spans="1:3" ht="15.75" thickBot="1" x14ac:dyDescent="0.3">
      <c r="A34" s="8" t="s">
        <v>539</v>
      </c>
      <c r="B34" s="23" t="s">
        <v>1475</v>
      </c>
      <c r="C34" s="23" t="s">
        <v>1476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3552E-DDD4-4B28-83AE-A263D9DAD625}">
  <dimension ref="A1:C4"/>
  <sheetViews>
    <sheetView zoomScale="90" zoomScaleNormal="90" workbookViewId="0">
      <selection activeCell="B2" sqref="B2"/>
    </sheetView>
  </sheetViews>
  <sheetFormatPr defaultRowHeight="15" x14ac:dyDescent="0.25"/>
  <cols>
    <col min="1" max="1" width="33.42578125" customWidth="1"/>
    <col min="2" max="2" width="22.140625" customWidth="1"/>
    <col min="3" max="3" width="32.5703125" customWidth="1"/>
  </cols>
  <sheetData>
    <row r="1" spans="1:3" ht="16.5" thickBot="1" x14ac:dyDescent="0.3">
      <c r="B1" s="84" t="s">
        <v>1763</v>
      </c>
    </row>
    <row r="2" spans="1:3" ht="15.75" thickBot="1" x14ac:dyDescent="0.3">
      <c r="A2" s="9" t="s">
        <v>244</v>
      </c>
      <c r="B2" s="10" t="s">
        <v>245</v>
      </c>
      <c r="C2" s="10" t="s">
        <v>246</v>
      </c>
    </row>
    <row r="3" spans="1:3" ht="15.75" thickBot="1" x14ac:dyDescent="0.3">
      <c r="A3" s="8" t="s">
        <v>247</v>
      </c>
      <c r="B3" s="23">
        <v>40</v>
      </c>
      <c r="C3" s="23">
        <v>50</v>
      </c>
    </row>
    <row r="4" spans="1:3" ht="15.75" thickBot="1" x14ac:dyDescent="0.3">
      <c r="A4" s="8" t="s">
        <v>248</v>
      </c>
      <c r="B4" s="23">
        <v>50</v>
      </c>
      <c r="C4" s="23">
        <v>50</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CD725-943A-418B-B057-4C4C9AEA64F4}">
  <dimension ref="A1:F10"/>
  <sheetViews>
    <sheetView zoomScale="90" zoomScaleNormal="90" workbookViewId="0">
      <selection activeCell="E1" sqref="E1"/>
    </sheetView>
  </sheetViews>
  <sheetFormatPr defaultRowHeight="15" x14ac:dyDescent="0.25"/>
  <cols>
    <col min="1" max="4" width="19.140625" customWidth="1"/>
    <col min="5" max="5" width="67.140625" customWidth="1"/>
    <col min="6" max="6" width="19.140625" customWidth="1"/>
  </cols>
  <sheetData>
    <row r="1" spans="1:6" ht="16.5" thickBot="1" x14ac:dyDescent="0.3">
      <c r="D1" s="84" t="s">
        <v>1723</v>
      </c>
    </row>
    <row r="2" spans="1:6" ht="60.75" thickBot="1" x14ac:dyDescent="0.3">
      <c r="A2" s="5" t="s">
        <v>1477</v>
      </c>
      <c r="B2" s="6" t="s">
        <v>1369</v>
      </c>
      <c r="C2" s="6" t="s">
        <v>1478</v>
      </c>
      <c r="D2" s="6" t="s">
        <v>1479</v>
      </c>
      <c r="E2" s="6" t="s">
        <v>1480</v>
      </c>
      <c r="F2" s="6" t="s">
        <v>1481</v>
      </c>
    </row>
    <row r="3" spans="1:6" ht="30.75" thickBot="1" x14ac:dyDescent="0.3">
      <c r="A3" s="8" t="s">
        <v>1482</v>
      </c>
      <c r="B3" s="23" t="s">
        <v>1483</v>
      </c>
      <c r="C3" s="23" t="s">
        <v>1484</v>
      </c>
      <c r="D3" s="23" t="s">
        <v>1482</v>
      </c>
      <c r="E3" s="23" t="s">
        <v>1485</v>
      </c>
      <c r="F3" s="23" t="s">
        <v>1486</v>
      </c>
    </row>
    <row r="4" spans="1:6" ht="60.75" thickBot="1" x14ac:dyDescent="0.3">
      <c r="A4" s="8" t="s">
        <v>1487</v>
      </c>
      <c r="B4" s="23" t="s">
        <v>1488</v>
      </c>
      <c r="C4" s="23" t="s">
        <v>1489</v>
      </c>
      <c r="D4" s="23" t="s">
        <v>1490</v>
      </c>
      <c r="E4" s="23" t="s">
        <v>1491</v>
      </c>
      <c r="F4" s="23" t="s">
        <v>1492</v>
      </c>
    </row>
    <row r="5" spans="1:6" ht="45.75" thickBot="1" x14ac:dyDescent="0.3">
      <c r="A5" s="8" t="s">
        <v>1493</v>
      </c>
      <c r="B5" s="23" t="s">
        <v>1494</v>
      </c>
      <c r="C5" s="23" t="s">
        <v>1495</v>
      </c>
      <c r="D5" s="23" t="s">
        <v>1123</v>
      </c>
      <c r="E5" s="23" t="s">
        <v>1485</v>
      </c>
      <c r="F5" s="23" t="s">
        <v>1496</v>
      </c>
    </row>
    <row r="6" spans="1:6" ht="60.75" thickBot="1" x14ac:dyDescent="0.3">
      <c r="A6" s="8" t="s">
        <v>1497</v>
      </c>
      <c r="B6" s="76" t="s">
        <v>1483</v>
      </c>
      <c r="C6" s="76" t="s">
        <v>1489</v>
      </c>
      <c r="D6" s="23" t="s">
        <v>1498</v>
      </c>
      <c r="E6" s="23" t="s">
        <v>1499</v>
      </c>
      <c r="F6" s="76" t="s">
        <v>1496</v>
      </c>
    </row>
    <row r="7" spans="1:6" ht="60.75" thickBot="1" x14ac:dyDescent="0.3">
      <c r="A7" s="8" t="s">
        <v>1500</v>
      </c>
      <c r="B7" s="76" t="s">
        <v>1501</v>
      </c>
      <c r="C7" s="76" t="s">
        <v>1495</v>
      </c>
      <c r="D7" s="76" t="s">
        <v>1123</v>
      </c>
      <c r="E7" s="23" t="s">
        <v>1502</v>
      </c>
      <c r="F7" s="76" t="s">
        <v>1486</v>
      </c>
    </row>
    <row r="8" spans="1:6" ht="60.75" thickBot="1" x14ac:dyDescent="0.3">
      <c r="A8" s="8" t="s">
        <v>1503</v>
      </c>
      <c r="B8" s="76" t="s">
        <v>1504</v>
      </c>
      <c r="C8" s="76" t="s">
        <v>1495</v>
      </c>
      <c r="D8" s="76" t="s">
        <v>1123</v>
      </c>
      <c r="E8" s="23" t="s">
        <v>1505</v>
      </c>
      <c r="F8" s="23" t="s">
        <v>1506</v>
      </c>
    </row>
    <row r="9" spans="1:6" ht="90.75" thickBot="1" x14ac:dyDescent="0.3">
      <c r="A9" s="8" t="s">
        <v>1507</v>
      </c>
      <c r="B9" s="76" t="s">
        <v>1501</v>
      </c>
      <c r="C9" s="76" t="s">
        <v>1495</v>
      </c>
      <c r="D9" s="76" t="s">
        <v>1123</v>
      </c>
      <c r="E9" s="23" t="s">
        <v>1508</v>
      </c>
      <c r="F9" s="23" t="s">
        <v>1509</v>
      </c>
    </row>
    <row r="10" spans="1:6" ht="60.75" thickBot="1" x14ac:dyDescent="0.3">
      <c r="A10" s="8" t="s">
        <v>1510</v>
      </c>
      <c r="B10" s="76" t="s">
        <v>1501</v>
      </c>
      <c r="C10" s="76" t="s">
        <v>1495</v>
      </c>
      <c r="D10" s="76" t="s">
        <v>1511</v>
      </c>
      <c r="E10" s="23" t="s">
        <v>1512</v>
      </c>
      <c r="F10" s="23" t="s">
        <v>1486</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07665-2AAC-41D2-B56F-67454738BAA2}">
  <dimension ref="A1:C5"/>
  <sheetViews>
    <sheetView zoomScale="90" zoomScaleNormal="90" workbookViewId="0">
      <selection activeCell="B1" sqref="B1"/>
    </sheetView>
  </sheetViews>
  <sheetFormatPr defaultRowHeight="15" x14ac:dyDescent="0.25"/>
  <cols>
    <col min="1" max="1" width="35.42578125" customWidth="1"/>
    <col min="2" max="2" width="52.5703125" customWidth="1"/>
    <col min="3" max="3" width="92" customWidth="1"/>
  </cols>
  <sheetData>
    <row r="1" spans="1:3" ht="16.5" thickBot="1" x14ac:dyDescent="0.3">
      <c r="B1" s="84" t="s">
        <v>1712</v>
      </c>
    </row>
    <row r="2" spans="1:3" ht="15.75" thickBot="1" x14ac:dyDescent="0.3">
      <c r="A2" s="9" t="s">
        <v>1273</v>
      </c>
      <c r="B2" s="10" t="s">
        <v>1274</v>
      </c>
      <c r="C2" s="10" t="s">
        <v>1275</v>
      </c>
    </row>
    <row r="3" spans="1:3" x14ac:dyDescent="0.25">
      <c r="A3" s="155" t="s">
        <v>1513</v>
      </c>
      <c r="B3" s="155" t="s">
        <v>1514</v>
      </c>
      <c r="C3" s="26" t="s">
        <v>1515</v>
      </c>
    </row>
    <row r="4" spans="1:3" ht="15.75" thickBot="1" x14ac:dyDescent="0.3">
      <c r="A4" s="156"/>
      <c r="B4" s="156"/>
      <c r="C4" s="23" t="s">
        <v>1516</v>
      </c>
    </row>
    <row r="5" spans="1:3" ht="75.75" thickBot="1" x14ac:dyDescent="0.3">
      <c r="A5" s="8" t="s">
        <v>1517</v>
      </c>
      <c r="B5" s="23" t="s">
        <v>1518</v>
      </c>
      <c r="C5" s="23" t="s">
        <v>1516</v>
      </c>
    </row>
  </sheetData>
  <mergeCells count="2">
    <mergeCell ref="A3:A4"/>
    <mergeCell ref="B3:B4"/>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56871-95DC-46E5-AE40-A66CAA7E63A1}">
  <dimension ref="A1:F4"/>
  <sheetViews>
    <sheetView zoomScale="90" zoomScaleNormal="90" workbookViewId="0">
      <selection activeCell="C1" sqref="C1"/>
    </sheetView>
  </sheetViews>
  <sheetFormatPr defaultRowHeight="15" x14ac:dyDescent="0.25"/>
  <cols>
    <col min="1" max="6" width="34.5703125" customWidth="1"/>
  </cols>
  <sheetData>
    <row r="1" spans="1:6" ht="16.5" thickBot="1" x14ac:dyDescent="0.3">
      <c r="C1" s="84" t="s">
        <v>1519</v>
      </c>
    </row>
    <row r="2" spans="1:6" ht="26.25" thickBot="1" x14ac:dyDescent="0.3">
      <c r="A2" s="1" t="s">
        <v>1259</v>
      </c>
      <c r="B2" s="2" t="s">
        <v>1260</v>
      </c>
      <c r="C2" s="2" t="s">
        <v>1520</v>
      </c>
      <c r="D2" s="2" t="s">
        <v>1167</v>
      </c>
      <c r="E2" s="2" t="s">
        <v>1521</v>
      </c>
      <c r="F2" s="2" t="s">
        <v>862</v>
      </c>
    </row>
    <row r="3" spans="1:6" ht="26.25" thickBot="1" x14ac:dyDescent="0.3">
      <c r="A3" s="68" t="s">
        <v>1522</v>
      </c>
      <c r="B3" s="4" t="s">
        <v>1523</v>
      </c>
      <c r="C3" s="4" t="s">
        <v>1524</v>
      </c>
      <c r="D3" s="4" t="s">
        <v>1525</v>
      </c>
      <c r="E3" s="4" t="s">
        <v>1526</v>
      </c>
      <c r="F3" s="89" t="s">
        <v>1616</v>
      </c>
    </row>
    <row r="4" spans="1:6" ht="26.25" thickBot="1" x14ac:dyDescent="0.3">
      <c r="A4" s="68" t="s">
        <v>1527</v>
      </c>
      <c r="B4" s="4" t="s">
        <v>1528</v>
      </c>
      <c r="C4" s="4" t="s">
        <v>1524</v>
      </c>
      <c r="D4" s="4" t="s">
        <v>1525</v>
      </c>
      <c r="E4" s="4" t="s">
        <v>1526</v>
      </c>
      <c r="F4" s="89" t="s">
        <v>1616</v>
      </c>
    </row>
  </sheetData>
  <phoneticPr fontId="26" type="noConversion"/>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DA5AB-A5AA-4C06-A266-6ED926D3890D}">
  <dimension ref="A1:H22"/>
  <sheetViews>
    <sheetView zoomScale="90" zoomScaleNormal="90" workbookViewId="0">
      <selection activeCell="E1" sqref="E1"/>
    </sheetView>
  </sheetViews>
  <sheetFormatPr defaultRowHeight="15" x14ac:dyDescent="0.25"/>
  <cols>
    <col min="1" max="3" width="17.140625" customWidth="1"/>
    <col min="4" max="4" width="29.42578125" customWidth="1"/>
    <col min="5" max="5" width="45" customWidth="1"/>
    <col min="6" max="8" width="29.42578125" customWidth="1"/>
  </cols>
  <sheetData>
    <row r="1" spans="1:8" ht="16.5" thickBot="1" x14ac:dyDescent="0.3">
      <c r="E1" s="84" t="s">
        <v>1529</v>
      </c>
    </row>
    <row r="2" spans="1:8" ht="30.75" thickBot="1" x14ac:dyDescent="0.3">
      <c r="A2" s="82" t="s">
        <v>1530</v>
      </c>
      <c r="B2" s="10" t="s">
        <v>1531</v>
      </c>
      <c r="C2" s="10" t="s">
        <v>1532</v>
      </c>
      <c r="D2" s="10" t="s">
        <v>1533</v>
      </c>
      <c r="E2" s="10" t="s">
        <v>1534</v>
      </c>
      <c r="F2" s="10" t="s">
        <v>1535</v>
      </c>
      <c r="G2" s="10" t="s">
        <v>1536</v>
      </c>
      <c r="H2" s="10" t="s">
        <v>1537</v>
      </c>
    </row>
    <row r="3" spans="1:8" ht="90.75" thickBot="1" x14ac:dyDescent="0.3">
      <c r="A3" s="8">
        <v>1</v>
      </c>
      <c r="B3" s="23" t="s">
        <v>1538</v>
      </c>
      <c r="C3" s="23" t="s">
        <v>1539</v>
      </c>
      <c r="D3" s="23" t="s">
        <v>1540</v>
      </c>
      <c r="E3" s="23" t="s">
        <v>1541</v>
      </c>
      <c r="F3" s="23" t="s">
        <v>1542</v>
      </c>
      <c r="G3" s="23" t="s">
        <v>1543</v>
      </c>
      <c r="H3" s="73" t="s">
        <v>1544</v>
      </c>
    </row>
    <row r="4" spans="1:8" ht="165.75" thickBot="1" x14ac:dyDescent="0.3">
      <c r="A4" s="8">
        <v>2</v>
      </c>
      <c r="B4" s="23" t="s">
        <v>1545</v>
      </c>
      <c r="C4" s="23" t="s">
        <v>1546</v>
      </c>
      <c r="D4" s="23" t="s">
        <v>733</v>
      </c>
      <c r="E4" s="23" t="s">
        <v>1547</v>
      </c>
      <c r="F4" s="23" t="s">
        <v>1548</v>
      </c>
      <c r="G4" s="23">
        <v>2025</v>
      </c>
      <c r="H4" s="73" t="s">
        <v>1617</v>
      </c>
    </row>
    <row r="5" spans="1:8" ht="105.75" thickBot="1" x14ac:dyDescent="0.3">
      <c r="A5" s="8">
        <v>3</v>
      </c>
      <c r="B5" s="23">
        <v>2025</v>
      </c>
      <c r="C5" s="23" t="s">
        <v>1546</v>
      </c>
      <c r="D5" s="23" t="s">
        <v>1549</v>
      </c>
      <c r="E5" s="23" t="s">
        <v>1550</v>
      </c>
      <c r="F5" s="23" t="s">
        <v>1551</v>
      </c>
      <c r="G5" s="23" t="s">
        <v>1543</v>
      </c>
      <c r="H5" s="73" t="s">
        <v>1618</v>
      </c>
    </row>
    <row r="6" spans="1:8" ht="60.75" thickBot="1" x14ac:dyDescent="0.3">
      <c r="A6" s="8">
        <v>4</v>
      </c>
      <c r="B6" s="23">
        <v>2025</v>
      </c>
      <c r="C6" s="23" t="s">
        <v>1546</v>
      </c>
      <c r="D6" s="23" t="s">
        <v>1552</v>
      </c>
      <c r="E6" s="23" t="s">
        <v>1553</v>
      </c>
      <c r="F6" s="23" t="s">
        <v>1554</v>
      </c>
      <c r="G6" s="23" t="s">
        <v>1555</v>
      </c>
      <c r="H6" s="73" t="s">
        <v>1619</v>
      </c>
    </row>
    <row r="7" spans="1:8" ht="120.75" thickBot="1" x14ac:dyDescent="0.3">
      <c r="A7" s="8">
        <v>5</v>
      </c>
      <c r="B7" s="23">
        <v>2025</v>
      </c>
      <c r="C7" s="23" t="s">
        <v>1546</v>
      </c>
      <c r="D7" s="23" t="s">
        <v>1556</v>
      </c>
      <c r="E7" s="23" t="s">
        <v>1557</v>
      </c>
      <c r="F7" s="23" t="s">
        <v>1558</v>
      </c>
      <c r="G7" s="23" t="s">
        <v>1543</v>
      </c>
      <c r="H7" s="73" t="s">
        <v>1620</v>
      </c>
    </row>
    <row r="8" spans="1:8" ht="60.75" thickBot="1" x14ac:dyDescent="0.3">
      <c r="A8" s="8">
        <v>6</v>
      </c>
      <c r="B8" s="23">
        <v>2024</v>
      </c>
      <c r="C8" s="23" t="s">
        <v>3</v>
      </c>
      <c r="D8" s="23" t="s">
        <v>1559</v>
      </c>
      <c r="E8" s="23" t="s">
        <v>1560</v>
      </c>
      <c r="F8" s="23" t="s">
        <v>1561</v>
      </c>
      <c r="G8" s="23" t="s">
        <v>1562</v>
      </c>
      <c r="H8" s="73" t="s">
        <v>1621</v>
      </c>
    </row>
    <row r="9" spans="1:8" ht="15.75" thickBot="1" x14ac:dyDescent="0.3">
      <c r="A9" s="8">
        <v>7</v>
      </c>
      <c r="B9" s="23">
        <v>2024</v>
      </c>
      <c r="C9" s="23" t="s">
        <v>1563</v>
      </c>
      <c r="D9" s="23" t="s">
        <v>1564</v>
      </c>
      <c r="E9" s="23" t="s">
        <v>1565</v>
      </c>
      <c r="F9" s="23" t="s">
        <v>1565</v>
      </c>
      <c r="G9" s="23" t="s">
        <v>1543</v>
      </c>
      <c r="H9" s="73" t="s">
        <v>1566</v>
      </c>
    </row>
    <row r="10" spans="1:8" ht="45" x14ac:dyDescent="0.25">
      <c r="A10" s="155">
        <v>8</v>
      </c>
      <c r="B10" s="155" t="s">
        <v>1567</v>
      </c>
      <c r="C10" s="155" t="s">
        <v>1568</v>
      </c>
      <c r="D10" s="155" t="s">
        <v>1569</v>
      </c>
      <c r="E10" s="26" t="s">
        <v>1570</v>
      </c>
      <c r="F10" s="155" t="s">
        <v>1571</v>
      </c>
      <c r="G10" s="155" t="s">
        <v>1543</v>
      </c>
      <c r="H10" s="180" t="s">
        <v>1572</v>
      </c>
    </row>
    <row r="11" spans="1:8" x14ac:dyDescent="0.25">
      <c r="A11" s="157"/>
      <c r="B11" s="157"/>
      <c r="C11" s="157"/>
      <c r="D11" s="157"/>
      <c r="E11" s="26" t="s">
        <v>1573</v>
      </c>
      <c r="F11" s="157"/>
      <c r="G11" s="157"/>
      <c r="H11" s="182"/>
    </row>
    <row r="12" spans="1:8" x14ac:dyDescent="0.25">
      <c r="A12" s="157"/>
      <c r="B12" s="157"/>
      <c r="C12" s="157"/>
      <c r="D12" s="157"/>
      <c r="E12" s="26" t="s">
        <v>1574</v>
      </c>
      <c r="F12" s="157"/>
      <c r="G12" s="157"/>
      <c r="H12" s="182"/>
    </row>
    <row r="13" spans="1:8" x14ac:dyDescent="0.25">
      <c r="A13" s="157"/>
      <c r="B13" s="157"/>
      <c r="C13" s="157"/>
      <c r="D13" s="157"/>
      <c r="E13" s="26" t="s">
        <v>1575</v>
      </c>
      <c r="F13" s="157"/>
      <c r="G13" s="157"/>
      <c r="H13" s="182"/>
    </row>
    <row r="14" spans="1:8" x14ac:dyDescent="0.25">
      <c r="A14" s="157"/>
      <c r="B14" s="157"/>
      <c r="C14" s="157"/>
      <c r="D14" s="157"/>
      <c r="E14" s="26" t="s">
        <v>1576</v>
      </c>
      <c r="F14" s="157"/>
      <c r="G14" s="157"/>
      <c r="H14" s="182"/>
    </row>
    <row r="15" spans="1:8" x14ac:dyDescent="0.25">
      <c r="A15" s="157"/>
      <c r="B15" s="157"/>
      <c r="C15" s="157"/>
      <c r="D15" s="157"/>
      <c r="E15" s="26" t="s">
        <v>1577</v>
      </c>
      <c r="F15" s="157"/>
      <c r="G15" s="157"/>
      <c r="H15" s="182"/>
    </row>
    <row r="16" spans="1:8" ht="30" x14ac:dyDescent="0.25">
      <c r="A16" s="157"/>
      <c r="B16" s="157"/>
      <c r="C16" s="157"/>
      <c r="D16" s="157"/>
      <c r="E16" s="26" t="s">
        <v>1578</v>
      </c>
      <c r="F16" s="157"/>
      <c r="G16" s="157"/>
      <c r="H16" s="182"/>
    </row>
    <row r="17" spans="1:8" ht="30" x14ac:dyDescent="0.25">
      <c r="A17" s="157"/>
      <c r="B17" s="157"/>
      <c r="C17" s="157"/>
      <c r="D17" s="157"/>
      <c r="E17" s="26" t="s">
        <v>1579</v>
      </c>
      <c r="F17" s="157"/>
      <c r="G17" s="157"/>
      <c r="H17" s="182"/>
    </row>
    <row r="18" spans="1:8" x14ac:dyDescent="0.25">
      <c r="A18" s="157"/>
      <c r="B18" s="157"/>
      <c r="C18" s="157"/>
      <c r="D18" s="157"/>
      <c r="E18" s="26" t="s">
        <v>1580</v>
      </c>
      <c r="F18" s="157"/>
      <c r="G18" s="157"/>
      <c r="H18" s="182"/>
    </row>
    <row r="19" spans="1:8" ht="15.75" thickBot="1" x14ac:dyDescent="0.3">
      <c r="A19" s="156"/>
      <c r="B19" s="156"/>
      <c r="C19" s="156"/>
      <c r="D19" s="156"/>
      <c r="E19" s="23" t="s">
        <v>1581</v>
      </c>
      <c r="F19" s="156"/>
      <c r="G19" s="156"/>
      <c r="H19" s="181"/>
    </row>
    <row r="20" spans="1:8" ht="45.75" thickBot="1" x14ac:dyDescent="0.3">
      <c r="A20" s="8">
        <v>9</v>
      </c>
      <c r="B20" s="23">
        <v>2022</v>
      </c>
      <c r="C20" s="23" t="s">
        <v>1582</v>
      </c>
      <c r="D20" s="23" t="s">
        <v>1583</v>
      </c>
      <c r="E20" s="23" t="s">
        <v>1584</v>
      </c>
      <c r="F20" s="23" t="s">
        <v>1585</v>
      </c>
      <c r="G20" s="23" t="s">
        <v>1562</v>
      </c>
      <c r="H20" s="73" t="s">
        <v>1619</v>
      </c>
    </row>
    <row r="21" spans="1:8" ht="129" customHeight="1" thickBot="1" x14ac:dyDescent="0.3">
      <c r="A21" s="8">
        <v>10</v>
      </c>
      <c r="B21" s="23">
        <v>2024</v>
      </c>
      <c r="C21" s="23" t="s">
        <v>1586</v>
      </c>
      <c r="D21" s="23" t="s">
        <v>1587</v>
      </c>
      <c r="E21" s="23" t="s">
        <v>1588</v>
      </c>
      <c r="F21" s="23" t="s">
        <v>1589</v>
      </c>
      <c r="G21" s="23" t="s">
        <v>1562</v>
      </c>
      <c r="H21" s="73" t="s">
        <v>1622</v>
      </c>
    </row>
    <row r="22" spans="1:8" ht="114" customHeight="1" thickBot="1" x14ac:dyDescent="0.3">
      <c r="A22" s="8">
        <v>11</v>
      </c>
      <c r="B22" s="23">
        <v>2024</v>
      </c>
      <c r="C22" s="23" t="s">
        <v>1586</v>
      </c>
      <c r="D22" s="23" t="s">
        <v>1590</v>
      </c>
      <c r="E22" s="23" t="s">
        <v>1591</v>
      </c>
      <c r="F22" s="23" t="s">
        <v>1592</v>
      </c>
      <c r="G22" s="23" t="s">
        <v>1562</v>
      </c>
      <c r="H22" s="73" t="s">
        <v>1622</v>
      </c>
    </row>
  </sheetData>
  <mergeCells count="7">
    <mergeCell ref="H10:H19"/>
    <mergeCell ref="A10:A19"/>
    <mergeCell ref="B10:B19"/>
    <mergeCell ref="C10:C19"/>
    <mergeCell ref="D10:D19"/>
    <mergeCell ref="F10:F19"/>
    <mergeCell ref="G10:G19"/>
  </mergeCells>
  <phoneticPr fontId="26" type="noConversion"/>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34F84-DF9C-4546-A7CA-8603A8B0B9B0}">
  <dimension ref="A1:D3"/>
  <sheetViews>
    <sheetView zoomScale="90" zoomScaleNormal="90" workbookViewId="0">
      <selection activeCell="B1" sqref="B1"/>
    </sheetView>
  </sheetViews>
  <sheetFormatPr defaultRowHeight="15" x14ac:dyDescent="0.25"/>
  <cols>
    <col min="1" max="4" width="41.85546875" customWidth="1"/>
  </cols>
  <sheetData>
    <row r="1" spans="1:4" ht="16.5" thickBot="1" x14ac:dyDescent="0.3">
      <c r="B1" s="84" t="s">
        <v>1704</v>
      </c>
      <c r="C1" s="84"/>
    </row>
    <row r="2" spans="1:4" ht="15.75" thickBot="1" x14ac:dyDescent="0.3">
      <c r="A2" s="9" t="s">
        <v>1705</v>
      </c>
      <c r="B2" s="10" t="s">
        <v>1706</v>
      </c>
      <c r="C2" s="10" t="s">
        <v>1623</v>
      </c>
      <c r="D2" s="10" t="s">
        <v>1707</v>
      </c>
    </row>
    <row r="3" spans="1:4" ht="180.75" thickBot="1" x14ac:dyDescent="0.3">
      <c r="A3" s="8" t="s">
        <v>1708</v>
      </c>
      <c r="B3" s="23" t="s">
        <v>1709</v>
      </c>
      <c r="C3" s="23" t="s">
        <v>1711</v>
      </c>
      <c r="D3" s="23" t="s">
        <v>1710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95FC1-CA7C-4E9F-9528-E96CBACD783D}">
  <dimension ref="A1:D38"/>
  <sheetViews>
    <sheetView zoomScale="90" zoomScaleNormal="90" workbookViewId="0">
      <selection activeCell="C1" sqref="C1"/>
    </sheetView>
  </sheetViews>
  <sheetFormatPr defaultRowHeight="15" x14ac:dyDescent="0.25"/>
  <cols>
    <col min="1" max="1" width="18.5703125" customWidth="1"/>
    <col min="2" max="2" width="23.42578125" customWidth="1"/>
    <col min="3" max="3" width="19.42578125" customWidth="1"/>
    <col min="4" max="4" width="27.5703125" customWidth="1"/>
  </cols>
  <sheetData>
    <row r="1" spans="1:4" ht="16.5" thickBot="1" x14ac:dyDescent="0.3">
      <c r="C1" s="84" t="s">
        <v>1764</v>
      </c>
    </row>
    <row r="2" spans="1:4" ht="16.5" thickBot="1" x14ac:dyDescent="0.3">
      <c r="A2" s="20" t="s">
        <v>249</v>
      </c>
      <c r="B2" s="21" t="s">
        <v>250</v>
      </c>
      <c r="C2" s="21" t="s">
        <v>251</v>
      </c>
      <c r="D2" s="21" t="s">
        <v>252</v>
      </c>
    </row>
    <row r="3" spans="1:4" ht="115.5" thickBot="1" x14ac:dyDescent="0.3">
      <c r="A3" s="68" t="s">
        <v>253</v>
      </c>
      <c r="B3" s="4" t="s">
        <v>254</v>
      </c>
      <c r="C3" s="4" t="s">
        <v>255</v>
      </c>
      <c r="D3" s="4" t="s">
        <v>256</v>
      </c>
    </row>
    <row r="4" spans="1:4" ht="77.25" thickBot="1" x14ac:dyDescent="0.3">
      <c r="A4" s="68" t="s">
        <v>257</v>
      </c>
      <c r="B4" s="4" t="s">
        <v>258</v>
      </c>
      <c r="C4" s="4" t="s">
        <v>259</v>
      </c>
      <c r="D4" s="4" t="s">
        <v>256</v>
      </c>
    </row>
    <row r="5" spans="1:4" ht="102" x14ac:dyDescent="0.25">
      <c r="A5" s="67" t="s">
        <v>260</v>
      </c>
      <c r="B5" s="147" t="s">
        <v>261</v>
      </c>
      <c r="C5" s="147" t="s">
        <v>262</v>
      </c>
      <c r="D5" s="147" t="s">
        <v>256</v>
      </c>
    </row>
    <row r="6" spans="1:4" ht="38.25" x14ac:dyDescent="0.25">
      <c r="A6" s="62" t="s">
        <v>263</v>
      </c>
      <c r="B6" s="148"/>
      <c r="C6" s="148"/>
      <c r="D6" s="148"/>
    </row>
    <row r="7" spans="1:4" ht="77.25" thickBot="1" x14ac:dyDescent="0.3">
      <c r="A7" s="63" t="s">
        <v>264</v>
      </c>
      <c r="B7" s="149"/>
      <c r="C7" s="149"/>
      <c r="D7" s="149"/>
    </row>
    <row r="8" spans="1:4" ht="115.5" thickBot="1" x14ac:dyDescent="0.3">
      <c r="A8" s="68" t="s">
        <v>265</v>
      </c>
      <c r="B8" s="4" t="s">
        <v>266</v>
      </c>
      <c r="C8" s="4" t="s">
        <v>267</v>
      </c>
      <c r="D8" s="4" t="s">
        <v>256</v>
      </c>
    </row>
    <row r="9" spans="1:4" ht="115.5" thickBot="1" x14ac:dyDescent="0.3">
      <c r="A9" s="68" t="s">
        <v>268</v>
      </c>
      <c r="B9" s="4" t="s">
        <v>269</v>
      </c>
      <c r="C9" s="4" t="s">
        <v>270</v>
      </c>
      <c r="D9" s="4" t="s">
        <v>256</v>
      </c>
    </row>
    <row r="10" spans="1:4" ht="115.5" thickBot="1" x14ac:dyDescent="0.3">
      <c r="A10" s="68" t="s">
        <v>271</v>
      </c>
      <c r="B10" s="4" t="s">
        <v>272</v>
      </c>
      <c r="C10" s="4" t="s">
        <v>273</v>
      </c>
      <c r="D10" s="4" t="s">
        <v>256</v>
      </c>
    </row>
    <row r="11" spans="1:4" ht="166.5" thickBot="1" x14ac:dyDescent="0.3">
      <c r="A11" s="68" t="s">
        <v>274</v>
      </c>
      <c r="B11" s="4" t="s">
        <v>275</v>
      </c>
      <c r="C11" s="4" t="s">
        <v>276</v>
      </c>
      <c r="D11" s="4" t="s">
        <v>256</v>
      </c>
    </row>
    <row r="12" spans="1:4" ht="77.25" thickBot="1" x14ac:dyDescent="0.3">
      <c r="A12" s="68" t="s">
        <v>277</v>
      </c>
      <c r="B12" s="4" t="s">
        <v>278</v>
      </c>
      <c r="C12" s="4" t="s">
        <v>279</v>
      </c>
      <c r="D12" s="4" t="s">
        <v>256</v>
      </c>
    </row>
    <row r="13" spans="1:4" ht="90" thickBot="1" x14ac:dyDescent="0.3">
      <c r="A13" s="68" t="s">
        <v>280</v>
      </c>
      <c r="B13" s="4" t="s">
        <v>281</v>
      </c>
      <c r="C13" s="4" t="s">
        <v>282</v>
      </c>
      <c r="D13" s="4" t="s">
        <v>256</v>
      </c>
    </row>
    <row r="14" spans="1:4" ht="77.25" thickBot="1" x14ac:dyDescent="0.3">
      <c r="A14" s="68" t="s">
        <v>283</v>
      </c>
      <c r="B14" s="4" t="s">
        <v>284</v>
      </c>
      <c r="C14" s="4" t="s">
        <v>285</v>
      </c>
      <c r="D14" s="4" t="s">
        <v>256</v>
      </c>
    </row>
    <row r="15" spans="1:4" ht="128.25" thickBot="1" x14ac:dyDescent="0.3">
      <c r="A15" s="68" t="s">
        <v>286</v>
      </c>
      <c r="B15" s="4" t="s">
        <v>287</v>
      </c>
      <c r="C15" s="4" t="s">
        <v>285</v>
      </c>
      <c r="D15" s="4" t="s">
        <v>256</v>
      </c>
    </row>
    <row r="16" spans="1:4" ht="115.5" thickBot="1" x14ac:dyDescent="0.3">
      <c r="A16" s="68" t="s">
        <v>288</v>
      </c>
      <c r="B16" s="4" t="s">
        <v>289</v>
      </c>
      <c r="C16" s="4" t="s">
        <v>290</v>
      </c>
      <c r="D16" s="4" t="s">
        <v>256</v>
      </c>
    </row>
    <row r="17" spans="1:4" ht="51.75" thickBot="1" x14ac:dyDescent="0.3">
      <c r="A17" s="68" t="s">
        <v>291</v>
      </c>
      <c r="B17" s="4" t="s">
        <v>292</v>
      </c>
      <c r="C17" s="4" t="s">
        <v>293</v>
      </c>
      <c r="D17" s="4" t="s">
        <v>256</v>
      </c>
    </row>
    <row r="18" spans="1:4" ht="35.25" customHeight="1" x14ac:dyDescent="0.25">
      <c r="A18" s="147" t="s">
        <v>294</v>
      </c>
      <c r="B18" s="147" t="s">
        <v>295</v>
      </c>
      <c r="C18" s="147" t="s">
        <v>296</v>
      </c>
      <c r="D18" s="22" t="s">
        <v>297</v>
      </c>
    </row>
    <row r="19" spans="1:4" ht="25.5" x14ac:dyDescent="0.25">
      <c r="A19" s="148"/>
      <c r="B19" s="148"/>
      <c r="C19" s="148"/>
      <c r="D19" s="22" t="s">
        <v>298</v>
      </c>
    </row>
    <row r="20" spans="1:4" ht="15.75" thickBot="1" x14ac:dyDescent="0.3">
      <c r="A20" s="149"/>
      <c r="B20" s="149"/>
      <c r="C20" s="149"/>
      <c r="D20" s="4" t="s">
        <v>299</v>
      </c>
    </row>
    <row r="21" spans="1:4" ht="22.5" customHeight="1" x14ac:dyDescent="0.25">
      <c r="A21" s="147" t="s">
        <v>300</v>
      </c>
      <c r="B21" s="147" t="s">
        <v>301</v>
      </c>
      <c r="C21" s="147" t="s">
        <v>302</v>
      </c>
      <c r="D21" s="22" t="s">
        <v>303</v>
      </c>
    </row>
    <row r="22" spans="1:4" ht="15.75" thickBot="1" x14ac:dyDescent="0.3">
      <c r="A22" s="149"/>
      <c r="B22" s="149"/>
      <c r="C22" s="149"/>
      <c r="D22" s="4" t="s">
        <v>304</v>
      </c>
    </row>
    <row r="23" spans="1:4" ht="64.5" thickBot="1" x14ac:dyDescent="0.3">
      <c r="A23" s="68" t="s">
        <v>305</v>
      </c>
      <c r="B23" s="4" t="s">
        <v>306</v>
      </c>
      <c r="C23" s="4" t="s">
        <v>307</v>
      </c>
      <c r="D23" s="4" t="s">
        <v>297</v>
      </c>
    </row>
    <row r="24" spans="1:4" ht="64.5" thickBot="1" x14ac:dyDescent="0.3">
      <c r="A24" s="68" t="s">
        <v>308</v>
      </c>
      <c r="B24" s="4" t="s">
        <v>309</v>
      </c>
      <c r="C24" s="4" t="s">
        <v>310</v>
      </c>
      <c r="D24" s="4" t="s">
        <v>297</v>
      </c>
    </row>
    <row r="25" spans="1:4" ht="51.75" thickBot="1" x14ac:dyDescent="0.3">
      <c r="A25" s="68" t="s">
        <v>311</v>
      </c>
      <c r="B25" s="4" t="s">
        <v>312</v>
      </c>
      <c r="C25" s="4" t="s">
        <v>313</v>
      </c>
      <c r="D25" s="4" t="s">
        <v>297</v>
      </c>
    </row>
    <row r="26" spans="1:4" ht="64.5" thickBot="1" x14ac:dyDescent="0.3">
      <c r="A26" s="68" t="s">
        <v>314</v>
      </c>
      <c r="B26" s="4" t="s">
        <v>315</v>
      </c>
      <c r="C26" s="4" t="s">
        <v>316</v>
      </c>
      <c r="D26" s="4" t="s">
        <v>297</v>
      </c>
    </row>
    <row r="27" spans="1:4" ht="77.25" thickBot="1" x14ac:dyDescent="0.3">
      <c r="A27" s="68" t="s">
        <v>317</v>
      </c>
      <c r="B27" s="4" t="s">
        <v>318</v>
      </c>
      <c r="C27" s="4" t="s">
        <v>319</v>
      </c>
      <c r="D27" s="4" t="s">
        <v>297</v>
      </c>
    </row>
    <row r="28" spans="1:4" ht="51.75" thickBot="1" x14ac:dyDescent="0.3">
      <c r="A28" s="68" t="s">
        <v>320</v>
      </c>
      <c r="B28" s="4" t="s">
        <v>321</v>
      </c>
      <c r="C28" s="4" t="s">
        <v>322</v>
      </c>
      <c r="D28" s="4" t="s">
        <v>323</v>
      </c>
    </row>
    <row r="29" spans="1:4" ht="39" thickBot="1" x14ac:dyDescent="0.3">
      <c r="A29" s="68" t="s">
        <v>324</v>
      </c>
      <c r="B29" s="4" t="s">
        <v>321</v>
      </c>
      <c r="C29" s="4" t="s">
        <v>325</v>
      </c>
      <c r="D29" s="4" t="s">
        <v>323</v>
      </c>
    </row>
    <row r="30" spans="1:4" ht="51.75" thickBot="1" x14ac:dyDescent="0.3">
      <c r="A30" s="68" t="s">
        <v>326</v>
      </c>
      <c r="B30" s="4" t="s">
        <v>327</v>
      </c>
      <c r="C30" s="4" t="s">
        <v>328</v>
      </c>
      <c r="D30" s="4" t="s">
        <v>329</v>
      </c>
    </row>
    <row r="31" spans="1:4" ht="51.75" thickBot="1" x14ac:dyDescent="0.3">
      <c r="A31" s="68" t="s">
        <v>330</v>
      </c>
      <c r="B31" s="4" t="s">
        <v>331</v>
      </c>
      <c r="C31" s="4" t="s">
        <v>332</v>
      </c>
      <c r="D31" s="4" t="s">
        <v>333</v>
      </c>
    </row>
    <row r="32" spans="1:4" ht="64.5" thickBot="1" x14ac:dyDescent="0.3">
      <c r="A32" s="68" t="s">
        <v>334</v>
      </c>
      <c r="B32" s="4" t="s">
        <v>335</v>
      </c>
      <c r="C32" s="4" t="s">
        <v>336</v>
      </c>
      <c r="D32" s="4" t="s">
        <v>333</v>
      </c>
    </row>
    <row r="33" spans="1:4" ht="64.5" thickBot="1" x14ac:dyDescent="0.3">
      <c r="A33" s="68" t="s">
        <v>337</v>
      </c>
      <c r="B33" s="4" t="s">
        <v>338</v>
      </c>
      <c r="C33" s="4" t="s">
        <v>339</v>
      </c>
      <c r="D33" s="4" t="s">
        <v>323</v>
      </c>
    </row>
    <row r="34" spans="1:4" x14ac:dyDescent="0.25">
      <c r="A34" s="14"/>
    </row>
    <row r="35" spans="1:4" x14ac:dyDescent="0.25">
      <c r="A35" s="14"/>
    </row>
    <row r="36" spans="1:4" x14ac:dyDescent="0.25">
      <c r="A36" s="14"/>
    </row>
    <row r="37" spans="1:4" x14ac:dyDescent="0.25">
      <c r="A37" s="14"/>
    </row>
    <row r="38" spans="1:4" x14ac:dyDescent="0.25">
      <c r="A38" s="14"/>
    </row>
  </sheetData>
  <mergeCells count="9">
    <mergeCell ref="D5:D7"/>
    <mergeCell ref="A18:A20"/>
    <mergeCell ref="B18:B20"/>
    <mergeCell ref="C18:C20"/>
    <mergeCell ref="A21:A22"/>
    <mergeCell ref="B21:B22"/>
    <mergeCell ref="C21:C22"/>
    <mergeCell ref="B5:B7"/>
    <mergeCell ref="C5:C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413c27-45ee-44c3-97ed-dca2b9a2c046">
      <Terms xmlns="http://schemas.microsoft.com/office/infopath/2007/PartnerControls"/>
    </lcf76f155ced4ddcb4097134ff3c332f>
    <TaxCatchAll xmlns="a75dc84f-29dc-48fe-85ea-556a80082a8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1C88ECA94EA3E4C947E5BD0ADEBB920" ma:contentTypeVersion="11" ma:contentTypeDescription="Create a new document." ma:contentTypeScope="" ma:versionID="2c96a7598f4b685c04557f6fa3f44c12">
  <xsd:schema xmlns:xsd="http://www.w3.org/2001/XMLSchema" xmlns:xs="http://www.w3.org/2001/XMLSchema" xmlns:p="http://schemas.microsoft.com/office/2006/metadata/properties" xmlns:ns2="15413c27-45ee-44c3-97ed-dca2b9a2c046" xmlns:ns3="a75dc84f-29dc-48fe-85ea-556a80082a84" targetNamespace="http://schemas.microsoft.com/office/2006/metadata/properties" ma:root="true" ma:fieldsID="879a66f90e853c3ebe89b6eda07eabac" ns2:_="" ns3:_="">
    <xsd:import namespace="15413c27-45ee-44c3-97ed-dca2b9a2c046"/>
    <xsd:import namespace="a75dc84f-29dc-48fe-85ea-556a80082a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413c27-45ee-44c3-97ed-dca2b9a2c0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5dc84f-29dc-48fe-85ea-556a80082a8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440963-6bfe-48d1-9098-09730471ee3d}" ma:internalName="TaxCatchAll" ma:showField="CatchAllData" ma:web="a75dc84f-29dc-48fe-85ea-556a80082a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303687-1600-4200-968B-6180C0C52B3D}">
  <ds:schemaRefs>
    <ds:schemaRef ds:uri="15413c27-45ee-44c3-97ed-dca2b9a2c046"/>
    <ds:schemaRef ds:uri="a75dc84f-29dc-48fe-85ea-556a80082a84"/>
    <ds:schemaRef ds:uri="http://schemas.microsoft.com/office/infopath/2007/PartnerControls"/>
    <ds:schemaRef ds:uri="http://purl.org/dc/term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DF474393-6835-4FBF-83CD-6BB10F0A5D9D}">
  <ds:schemaRefs>
    <ds:schemaRef ds:uri="http://schemas.microsoft.com/sharepoint/v3/contenttype/forms"/>
  </ds:schemaRefs>
</ds:datastoreItem>
</file>

<file path=customXml/itemProps3.xml><?xml version="1.0" encoding="utf-8"?>
<ds:datastoreItem xmlns:ds="http://schemas.openxmlformats.org/officeDocument/2006/customXml" ds:itemID="{CF504F33-5778-4A50-AD4D-5215A342CF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413c27-45ee-44c3-97ed-dca2b9a2c046"/>
    <ds:schemaRef ds:uri="a75dc84f-29dc-48fe-85ea-556a80082a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84</vt:i4>
      </vt:variant>
      <vt:variant>
        <vt:lpstr>Named Ranges</vt:lpstr>
      </vt:variant>
      <vt:variant>
        <vt:i4>91</vt:i4>
      </vt:variant>
    </vt:vector>
  </HeadingPairs>
  <TitlesOfParts>
    <vt:vector size="175" baseType="lpstr">
      <vt:lpstr>LU Table 3-1</vt:lpstr>
      <vt:lpstr>Table 3-1</vt:lpstr>
      <vt:lpstr>Table 3-2</vt:lpstr>
      <vt:lpstr>Table 3-3</vt:lpstr>
      <vt:lpstr>Table 4-1</vt:lpstr>
      <vt:lpstr>Table 4-2</vt:lpstr>
      <vt:lpstr>Table 4-3</vt:lpstr>
      <vt:lpstr>LU Table 5-1</vt:lpstr>
      <vt:lpstr>Table 5-1</vt:lpstr>
      <vt:lpstr>Table 5-2</vt:lpstr>
      <vt:lpstr>Table 5-3</vt:lpstr>
      <vt:lpstr>Table 5-6</vt:lpstr>
      <vt:lpstr>Table 5-4</vt:lpstr>
      <vt:lpstr>Table 5-5</vt:lpstr>
      <vt:lpstr>Table 6-1</vt:lpstr>
      <vt:lpstr>LU Table 6-1</vt:lpstr>
      <vt:lpstr>Table 6-2</vt:lpstr>
      <vt:lpstr>Table 6-3</vt:lpstr>
      <vt:lpstr>Table 6-4</vt:lpstr>
      <vt:lpstr>LU Table 7-1</vt:lpstr>
      <vt:lpstr>Table 8-1</vt:lpstr>
      <vt:lpstr>Table 8-2</vt:lpstr>
      <vt:lpstr>Table 8-3</vt:lpstr>
      <vt:lpstr>Table 8-4</vt:lpstr>
      <vt:lpstr>LU Table 8-1</vt:lpstr>
      <vt:lpstr>LU Table 8-2 </vt:lpstr>
      <vt:lpstr>Table 8-5</vt:lpstr>
      <vt:lpstr>Table 8-6</vt:lpstr>
      <vt:lpstr>Table 8-7</vt:lpstr>
      <vt:lpstr>LU Table 8-3</vt:lpstr>
      <vt:lpstr>Table 9-1</vt:lpstr>
      <vt:lpstr>Table 9-2</vt:lpstr>
      <vt:lpstr>Table 9-3</vt:lpstr>
      <vt:lpstr>LU Table 9-1</vt:lpstr>
      <vt:lpstr>LU Table 9-2</vt:lpstr>
      <vt:lpstr>LU Table 9-3</vt:lpstr>
      <vt:lpstr>LU Table 9-4</vt:lpstr>
      <vt:lpstr>LU Table 9-5</vt:lpstr>
      <vt:lpstr>LU Table 9-6</vt:lpstr>
      <vt:lpstr>LU Table 9-7</vt:lpstr>
      <vt:lpstr>LU Table 9-8</vt:lpstr>
      <vt:lpstr>LU Table 9-9</vt:lpstr>
      <vt:lpstr>LU Table 9-10</vt:lpstr>
      <vt:lpstr>LU Table 9-11</vt:lpstr>
      <vt:lpstr>LU Table 9-12</vt:lpstr>
      <vt:lpstr>LU Table 9-13</vt:lpstr>
      <vt:lpstr>Table 9-4</vt:lpstr>
      <vt:lpstr>LU Table 9-14</vt:lpstr>
      <vt:lpstr>LU Table 9-15</vt:lpstr>
      <vt:lpstr>Table 9-5</vt:lpstr>
      <vt:lpstr>Table 9-6</vt:lpstr>
      <vt:lpstr>LU Table 9-16</vt:lpstr>
      <vt:lpstr>LU Table 9-17</vt:lpstr>
      <vt:lpstr>LU Table 9-18</vt:lpstr>
      <vt:lpstr>LU Table 9-19</vt:lpstr>
      <vt:lpstr>LU Table 9-20</vt:lpstr>
      <vt:lpstr>LU Table 9-21</vt:lpstr>
      <vt:lpstr>LU Table 9-22</vt:lpstr>
      <vt:lpstr>Table 9-7</vt:lpstr>
      <vt:lpstr>Table 9-8</vt:lpstr>
      <vt:lpstr>Table 9-9</vt:lpstr>
      <vt:lpstr>LU Table 9-23</vt:lpstr>
      <vt:lpstr>Table 10-1</vt:lpstr>
      <vt:lpstr>Table 10-2</vt:lpstr>
      <vt:lpstr>Table 10-3</vt:lpstr>
      <vt:lpstr>Table 10-4</vt:lpstr>
      <vt:lpstr>Table 10-5</vt:lpstr>
      <vt:lpstr>Table 11-1</vt:lpstr>
      <vt:lpstr>Table 11-2</vt:lpstr>
      <vt:lpstr>LU Table 11-1</vt:lpstr>
      <vt:lpstr>Table 11-3</vt:lpstr>
      <vt:lpstr>Table 11-4</vt:lpstr>
      <vt:lpstr>Table 11-5</vt:lpstr>
      <vt:lpstr>Table 11-6</vt:lpstr>
      <vt:lpstr>Table 11-7</vt:lpstr>
      <vt:lpstr>Table 11-8</vt:lpstr>
      <vt:lpstr>Table 11-9</vt:lpstr>
      <vt:lpstr>Table 11-10</vt:lpstr>
      <vt:lpstr>LU Table 11-2</vt:lpstr>
      <vt:lpstr>LU Table 11-3</vt:lpstr>
      <vt:lpstr>Table 11-11_</vt:lpstr>
      <vt:lpstr>Table 12-1</vt:lpstr>
      <vt:lpstr>Table 13-1</vt:lpstr>
      <vt:lpstr>Table 13-2</vt:lpstr>
      <vt:lpstr>'Table 9-2'!_edn1</vt:lpstr>
      <vt:lpstr>'Table 9-2'!_ednref1</vt:lpstr>
      <vt:lpstr>'Table 8-2'!_ftn1</vt:lpstr>
      <vt:lpstr>'Table 8-1'!_ftn3</vt:lpstr>
      <vt:lpstr>'Table 8-2'!_ftnref1</vt:lpstr>
      <vt:lpstr>'Table 8-1'!_ftnref2</vt:lpstr>
      <vt:lpstr>'Table 8-1'!_ftnref3</vt:lpstr>
      <vt:lpstr>'Table 9-9'!_Hlk134106900</vt:lpstr>
      <vt:lpstr>'LU Table 3-1'!_Hlk192071489</vt:lpstr>
      <vt:lpstr>'Table 8-2'!_Hlk198822559</vt:lpstr>
      <vt:lpstr>'Table 5-6'!_Ref114481020</vt:lpstr>
      <vt:lpstr>'Table 5-1'!_Ref170762141</vt:lpstr>
      <vt:lpstr>'Table 5-2'!_Ref170762343</vt:lpstr>
      <vt:lpstr>'Table 5-3'!_Ref170762482</vt:lpstr>
      <vt:lpstr>'Table 5-5'!_Ref191895309</vt:lpstr>
      <vt:lpstr>'Table 6-1'!_Ref191895984</vt:lpstr>
      <vt:lpstr>'Table 9-3'!_Ref191902527</vt:lpstr>
      <vt:lpstr>'Table 9-4'!_Ref191909116</vt:lpstr>
      <vt:lpstr>'Table 9-5'!_Ref191909351</vt:lpstr>
      <vt:lpstr>'Table 9-7'!_Ref191910083</vt:lpstr>
      <vt:lpstr>'Table 9-8'!_Ref191910087</vt:lpstr>
      <vt:lpstr>'LU Table 3-1'!_Ref192069013</vt:lpstr>
      <vt:lpstr>'Table 3-1'!_Ref192069184</vt:lpstr>
      <vt:lpstr>'Table 3-2'!_Ref192069324</vt:lpstr>
      <vt:lpstr>'Table 3-3'!_Ref192069324</vt:lpstr>
      <vt:lpstr>'Table 8-1'!_Ref192072096</vt:lpstr>
      <vt:lpstr>'Table 4-2'!_Ref193272851</vt:lpstr>
      <vt:lpstr>'Table 8-3'!_Ref193743238</vt:lpstr>
      <vt:lpstr>'LU Table 8-2 '!_Ref193746009</vt:lpstr>
      <vt:lpstr>'Table 8-5'!_Ref193746249</vt:lpstr>
      <vt:lpstr>'Table 8-6'!_Ref193746255</vt:lpstr>
      <vt:lpstr>'Table 8-7'!_Ref193748007</vt:lpstr>
      <vt:lpstr>'Table 10-1'!_Ref193802107</vt:lpstr>
      <vt:lpstr>'Table 10-2'!_Ref194066364</vt:lpstr>
      <vt:lpstr>'Table 10-3'!_Ref194069962</vt:lpstr>
      <vt:lpstr>'LU Table 9-1'!_Ref196814771</vt:lpstr>
      <vt:lpstr>'LU Table 9-4'!_Ref196815827</vt:lpstr>
      <vt:lpstr>'LU Table 9-6'!_Ref196816374</vt:lpstr>
      <vt:lpstr>'LU Table 9-2'!_Ref196816476</vt:lpstr>
      <vt:lpstr>'LU Table 9-7'!_Ref196816622</vt:lpstr>
      <vt:lpstr>'LU Table 9-8'!_Ref196816877</vt:lpstr>
      <vt:lpstr>'LU Table 9-9'!_Ref196817510</vt:lpstr>
      <vt:lpstr>'LU Table 9-10'!_Ref196819320</vt:lpstr>
      <vt:lpstr>'LU Table 9-11'!_Ref196819716</vt:lpstr>
      <vt:lpstr>'LU Table 9-12'!_Ref196819882</vt:lpstr>
      <vt:lpstr>'LU Table 9-14'!_Ref196823567</vt:lpstr>
      <vt:lpstr>'LU Table 9-15'!_Ref196823776</vt:lpstr>
      <vt:lpstr>'LU Table 9-16'!_Ref196827442</vt:lpstr>
      <vt:lpstr>'LU Table 9-17'!_Ref196828050</vt:lpstr>
      <vt:lpstr>'LU Table 9-18'!_Ref196828445</vt:lpstr>
      <vt:lpstr>'LU Table 9-19'!_Ref196828492</vt:lpstr>
      <vt:lpstr>'LU Table 9-20'!_Ref196828693</vt:lpstr>
      <vt:lpstr>'LU Table 9-21'!_Ref196828857</vt:lpstr>
      <vt:lpstr>'LU Table 9-22'!_Ref196828860</vt:lpstr>
      <vt:lpstr>'Table 9-9'!_Ref196829308</vt:lpstr>
      <vt:lpstr>'LU Table 9-23'!_Ref196830870</vt:lpstr>
      <vt:lpstr>'Table 10-4'!_Ref196846786</vt:lpstr>
      <vt:lpstr>'Table 10-5'!_Ref196846786</vt:lpstr>
      <vt:lpstr>'Table 8-4'!_Ref197422245</vt:lpstr>
      <vt:lpstr>'LU Table 7-1'!_Ref197514786</vt:lpstr>
      <vt:lpstr>'Table 11-2'!_Ref197960635</vt:lpstr>
      <vt:lpstr>'Table 11-3'!_Ref197960635</vt:lpstr>
      <vt:lpstr>'Table 11-4'!_Ref197964110</vt:lpstr>
      <vt:lpstr>'Table 11-6'!_Ref197964567</vt:lpstr>
      <vt:lpstr>'Table 11-7'!_Ref197965218</vt:lpstr>
      <vt:lpstr>'Table 11-10'!_Ref197971861</vt:lpstr>
      <vt:lpstr>'LU Table 11-2'!_Ref197972273</vt:lpstr>
      <vt:lpstr>'LU Table 11-3'!_Ref197973291</vt:lpstr>
      <vt:lpstr>'Table 11-8'!_Ref197974592</vt:lpstr>
      <vt:lpstr>'Table 11-11_'!_Ref197974703</vt:lpstr>
      <vt:lpstr>'LU Table 8-3'!_Ref198065887</vt:lpstr>
      <vt:lpstr>'Table 4-3'!_Ref198123091</vt:lpstr>
      <vt:lpstr>'LU Table 5-1'!_Ref198885325</vt:lpstr>
      <vt:lpstr>'Table 5-4'!_Ref198890048</vt:lpstr>
      <vt:lpstr>'Table 8-2'!_Ref199233524</vt:lpstr>
      <vt:lpstr>'LU Table 9-13'!_Ref199234681</vt:lpstr>
      <vt:lpstr>'Table 6-4'!_Ref199259919</vt:lpstr>
      <vt:lpstr>'LU Table 9-5'!_Ref199365049</vt:lpstr>
      <vt:lpstr>'LU Table 11-1'!_Ref199366523</vt:lpstr>
      <vt:lpstr>'Table 11-5'!_Ref199366738</vt:lpstr>
      <vt:lpstr>'Table 11-9'!_Ref199366880</vt:lpstr>
      <vt:lpstr>'LU Table 6-1'!_Toc199367526</vt:lpstr>
      <vt:lpstr>'Table 6-2'!_Toc199367527</vt:lpstr>
      <vt:lpstr>'LU Table 8-1'!_Toc199367541</vt:lpstr>
      <vt:lpstr>'Table 9-1'!_Toc199367547</vt:lpstr>
      <vt:lpstr>'Table 9-2'!_Toc199367548</vt:lpstr>
      <vt:lpstr>'LU Table 9-3'!_Toc199367552</vt:lpstr>
      <vt:lpstr>'Table 9-6'!_Toc199367567</vt:lpstr>
      <vt:lpstr>'Table 11-1'!_Toc199367583</vt:lpstr>
      <vt:lpstr>'Table 12-1'!_Toc199367596</vt:lpstr>
      <vt:lpstr>'Table 13-1'!_Toc199367597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Parrillo</dc:creator>
  <cp:keywords/>
  <dc:description/>
  <cp:lastModifiedBy>Jordan Parrillo</cp:lastModifiedBy>
  <cp:revision/>
  <dcterms:created xsi:type="dcterms:W3CDTF">2024-11-13T20:02:47Z</dcterms:created>
  <dcterms:modified xsi:type="dcterms:W3CDTF">2025-12-04T20:41:39Z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0x01010021C88ECA94EA3E4C947E5BD0ADEBB920</vt:lpwstr>
  </property>
  <property fmtid="{D5CDD505-2E9C-101B-9397-08002B2CF9AE}" pid="3" name="MediaServiceImageTags">
    <vt:lpwstr/>
  </property>
</Properties>
</file>