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brkenergy.sharepoint.com/sites/WildfireMitigationProgramDelivery/Shared Documents/02 - California Filings/01 - Wildfire Mitigation Plan/2025/02 Narrative/Nov 26 Revision Notice/Tables in WMP/"/>
    </mc:Choice>
  </mc:AlternateContent>
  <xr:revisionPtr revIDLastSave="303" documentId="13_ncr:1_{BC95658D-363A-4DFC-BC86-17BBD2803CED}" xr6:coauthVersionLast="47" xr6:coauthVersionMax="47" xr10:uidLastSave="{7668956C-5640-477D-B5D7-B6867698F9B5}"/>
  <bookViews>
    <workbookView xWindow="-120" yWindow="-120" windowWidth="29040" windowHeight="15720" tabRatio="893" activeTab="6" xr2:uid="{24BA5FE1-8C6C-41F5-BB83-6CC8292190AC}"/>
  </bookViews>
  <sheets>
    <sheet name="Table of Contents" sheetId="1" r:id="rId1"/>
    <sheet name="PAC 2-1" sheetId="177" r:id="rId2"/>
    <sheet name="3-1" sheetId="105" r:id="rId3"/>
    <sheet name="3-2" sheetId="106" r:id="rId4"/>
    <sheet name="3-3" sheetId="3" r:id="rId5"/>
    <sheet name="PAC 3-1" sheetId="196" r:id="rId6"/>
    <sheet name="4-1" sheetId="6" r:id="rId7"/>
    <sheet name="4-2" sheetId="9" r:id="rId8"/>
    <sheet name="4-3" sheetId="107" r:id="rId9"/>
    <sheet name="5-1" sheetId="19" r:id="rId10"/>
    <sheet name="5-3" sheetId="21" r:id="rId11"/>
    <sheet name="5-4" sheetId="17" r:id="rId12"/>
    <sheet name="5-5" sheetId="22" r:id="rId13"/>
    <sheet name="5-2" sheetId="20" r:id="rId14"/>
    <sheet name="5-6" sheetId="24" r:id="rId15"/>
    <sheet name="PAC 5-1" sheetId="180" r:id="rId16"/>
    <sheet name="PAC 5-2" sheetId="181" r:id="rId17"/>
    <sheet name="PAC 5-3" sheetId="182" r:id="rId18"/>
    <sheet name="PAC 5-4" sheetId="188" r:id="rId19"/>
    <sheet name="6-1" sheetId="27" r:id="rId20"/>
    <sheet name="6-2" sheetId="26" r:id="rId21"/>
    <sheet name="6-3" sheetId="108" r:id="rId22"/>
    <sheet name="6-4" sheetId="109" r:id="rId23"/>
    <sheet name="PAC 6-1" sheetId="184" r:id="rId24"/>
    <sheet name="8-2" sheetId="112" r:id="rId25"/>
    <sheet name="8-3" sheetId="113" r:id="rId26"/>
    <sheet name="8-4" sheetId="114" r:id="rId27"/>
    <sheet name="8-5" sheetId="115" r:id="rId28"/>
    <sheet name="8-6" sheetId="116" r:id="rId29"/>
    <sheet name="8-7" sheetId="117" r:id="rId30"/>
    <sheet name="PAC 8-1" sheetId="148" r:id="rId31"/>
    <sheet name="PAC 8-2" sheetId="178" r:id="rId32"/>
    <sheet name="PAC 8-3" sheetId="185" r:id="rId33"/>
    <sheet name="PAC 8-4" sheetId="153" r:id="rId34"/>
    <sheet name="PAC 8-5" sheetId="179" r:id="rId35"/>
    <sheet name="9-1" sheetId="118" r:id="rId36"/>
    <sheet name="9-2" sheetId="119" r:id="rId37"/>
    <sheet name="9-3" sheetId="120" r:id="rId38"/>
    <sheet name="9-3 Vegetation Management I (2)" sheetId="158" state="hidden" r:id="rId39"/>
    <sheet name="9-4" sheetId="121" r:id="rId40"/>
    <sheet name="9-5" sheetId="123" r:id="rId41"/>
    <sheet name="9-6" sheetId="167" r:id="rId42"/>
    <sheet name="9-7" sheetId="124" r:id="rId43"/>
    <sheet name="9-8" sheetId="125" r:id="rId44"/>
    <sheet name="9-9" sheetId="126" r:id="rId45"/>
    <sheet name="PAC 9-1" sheetId="156" r:id="rId46"/>
    <sheet name="PAC 9-2" sheetId="176" r:id="rId47"/>
    <sheet name="10-1 " sheetId="127" r:id="rId48"/>
    <sheet name="10-2" sheetId="128" r:id="rId49"/>
    <sheet name="10-3" sheetId="129" r:id="rId50"/>
    <sheet name="10-4" sheetId="159" r:id="rId51"/>
    <sheet name="10-5" sheetId="131" r:id="rId52"/>
    <sheet name="PAC 10-1" sheetId="183" r:id="rId53"/>
    <sheet name=" PAC 10-2" sheetId="130" r:id="rId54"/>
    <sheet name="11-1" sheetId="132" r:id="rId55"/>
    <sheet name="11-2" sheetId="133" r:id="rId56"/>
    <sheet name="11-3" sheetId="134" r:id="rId57"/>
    <sheet name="11-4" sheetId="160" r:id="rId58"/>
    <sheet name="11-5" sheetId="135" r:id="rId59"/>
    <sheet name="11-6" sheetId="136" r:id="rId60"/>
    <sheet name="11-7" sheetId="137" r:id="rId61"/>
    <sheet name="11-8" sheetId="138" r:id="rId62"/>
    <sheet name="Sheet6" sheetId="175" state="hidden" r:id="rId63"/>
    <sheet name="11-9" sheetId="139" r:id="rId64"/>
    <sheet name="11-10" sheetId="140" r:id="rId65"/>
    <sheet name="11-11" sheetId="142" r:id="rId66"/>
    <sheet name="Sheet1" sheetId="170" state="hidden" r:id="rId67"/>
    <sheet name="12-1" sheetId="143" r:id="rId68"/>
    <sheet name="13-1" sheetId="144" r:id="rId69"/>
    <sheet name="13-2" sheetId="145" r:id="rId70"/>
    <sheet name="PAC 13-1" sheetId="186" r:id="rId71"/>
    <sheet name="B-1" sheetId="146" r:id="rId72"/>
    <sheet name="PAC B-1" sheetId="187" r:id="rId73"/>
    <sheet name="PAC B-2" sheetId="189" r:id="rId74"/>
    <sheet name="PAC B-3" sheetId="190" r:id="rId75"/>
    <sheet name="PAC B-4" sheetId="191" r:id="rId76"/>
    <sheet name="PAC B-5" sheetId="192" r:id="rId77"/>
    <sheet name="PAC D-1 " sheetId="165" r:id="rId78"/>
    <sheet name="PAC E-1 " sheetId="147" r:id="rId79"/>
    <sheet name="PAC F-1" sheetId="194" r:id="rId80"/>
    <sheet name="PAC G-1" sheetId="195" r:id="rId81"/>
    <sheet name="PAC 11-1 High-Level Communi (2)" sheetId="169" state="hidden" r:id="rId82"/>
  </sheets>
  <definedNames>
    <definedName name="_xlnm._FilterDatabase" localSheetId="77" hidden="1">'PAC D-1 '!$C$4:$H$4</definedName>
    <definedName name="_xlnm._FilterDatabase" localSheetId="0" hidden="1">'Table of Contents'!$A$1:$B$77</definedName>
    <definedName name="_Hlk126329296" localSheetId="7">'4-2'!$B$3</definedName>
    <definedName name="_msoanchor_3">'11-9'!#REF!</definedName>
    <definedName name="_Ref147211277" localSheetId="0">'Table of Contents'!#REF!</definedName>
    <definedName name="_Ref198560685" localSheetId="73">'PAC B-2'!$B$2</definedName>
    <definedName name="_Ref198745707" localSheetId="18">'PAC 5-4'!$B$2</definedName>
    <definedName name="Distribution" localSheetId="45">'PAC 9-1'!$C$3</definedName>
    <definedName name="Distribution" localSheetId="46">'PAC 9-2'!$C$4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119" l="1"/>
  <c r="P6" i="119" s="1"/>
  <c r="B5" i="144"/>
  <c r="B6" i="144" s="1"/>
  <c r="B7" i="144" s="1"/>
  <c r="B8" i="144" s="1"/>
  <c r="B9" i="144" s="1"/>
  <c r="B10" i="144" s="1"/>
  <c r="O11" i="119" l="1"/>
  <c r="P11" i="119" s="1"/>
  <c r="Q11" i="119" s="1"/>
  <c r="K11" i="119"/>
  <c r="L11" i="119" s="1"/>
  <c r="M11" i="119" s="1"/>
  <c r="G11" i="119"/>
  <c r="H11" i="119" s="1"/>
  <c r="I11" i="119" s="1"/>
  <c r="O9" i="119"/>
  <c r="P9" i="119" s="1"/>
  <c r="Q9" i="119" s="1"/>
  <c r="K9" i="119"/>
  <c r="L9" i="119" s="1"/>
  <c r="M9" i="119" s="1"/>
  <c r="G9" i="119"/>
  <c r="H9" i="119" s="1"/>
  <c r="I9" i="119" s="1"/>
  <c r="O10" i="119"/>
  <c r="P10" i="119" s="1"/>
  <c r="Q10" i="119" s="1"/>
  <c r="K10" i="119"/>
  <c r="L10" i="119" s="1"/>
  <c r="M10" i="119" s="1"/>
  <c r="G10" i="119"/>
  <c r="H10" i="119" s="1"/>
  <c r="I10" i="119" s="1"/>
  <c r="O8" i="119"/>
  <c r="K8" i="119"/>
  <c r="L8" i="119" s="1"/>
  <c r="M8" i="119" s="1"/>
  <c r="Q6" i="119"/>
  <c r="K6" i="119"/>
  <c r="L6" i="119" s="1"/>
  <c r="M6" i="119" s="1"/>
  <c r="O5" i="119"/>
  <c r="P5" i="119" s="1"/>
  <c r="Q5" i="119" s="1"/>
  <c r="K5" i="119"/>
  <c r="L5" i="119" s="1"/>
  <c r="M5" i="119" s="1"/>
  <c r="K7" i="119"/>
  <c r="L7" i="119" s="1"/>
  <c r="M7" i="119" s="1"/>
  <c r="O4" i="119"/>
  <c r="P4" i="119" s="1"/>
  <c r="Q4" i="119" s="1"/>
  <c r="K4" i="119"/>
  <c r="L4" i="119" s="1"/>
  <c r="M4" i="119" s="1"/>
  <c r="O7" i="119"/>
  <c r="P7" i="119" s="1"/>
  <c r="Q7" i="119" s="1"/>
  <c r="V9" i="119" l="1"/>
  <c r="M12" i="127"/>
  <c r="M11" i="127"/>
  <c r="M14" i="127"/>
  <c r="M10" i="127"/>
  <c r="V11" i="119"/>
  <c r="V10" i="119"/>
  <c r="V8" i="119"/>
  <c r="V6" i="119"/>
  <c r="V5" i="119"/>
  <c r="V7" i="119"/>
  <c r="V4" i="119"/>
  <c r="F9" i="6" l="1"/>
  <c r="F8" i="6"/>
  <c r="F7" i="6"/>
  <c r="F6" i="6"/>
  <c r="F5" i="6"/>
  <c r="F4" i="6"/>
</calcChain>
</file>

<file path=xl/sharedStrings.xml><?xml version="1.0" encoding="utf-8"?>
<sst xmlns="http://schemas.openxmlformats.org/spreadsheetml/2006/main" count="4623" uniqueCount="2393">
  <si>
    <t>PAC 2-1</t>
  </si>
  <si>
    <t>Responsible Persons</t>
  </si>
  <si>
    <t>3-1</t>
  </si>
  <si>
    <t>List of Risks and Risk Drivers to Prioritize</t>
  </si>
  <si>
    <t>3-2</t>
  </si>
  <si>
    <t>Self-Identified Performance Metrics</t>
  </si>
  <si>
    <t>3-3</t>
  </si>
  <si>
    <t>Summary of Projected WMP Expenditures</t>
  </si>
  <si>
    <t>PAC 3-1</t>
  </si>
  <si>
    <t>Table PAC 3-1: PacifiCorp Tracking IDs for the 2026-2028 WMP</t>
  </si>
  <si>
    <t>4-1</t>
  </si>
  <si>
    <t>High-Level Service Territory Components</t>
  </si>
  <si>
    <t>4-2</t>
  </si>
  <si>
    <t>Catastrophic Electrical Corporation Wildfires</t>
  </si>
  <si>
    <t>4-3</t>
  </si>
  <si>
    <t>Frequently Deenergized Circuits</t>
  </si>
  <si>
    <t>5-1</t>
  </si>
  <si>
    <t>Risk Model Assumptions and Limitations</t>
  </si>
  <si>
    <t>5-2</t>
  </si>
  <si>
    <t>Summary of Design Scenarios</t>
  </si>
  <si>
    <t>5-3</t>
  </si>
  <si>
    <t>Extreme-Event Scenarios</t>
  </si>
  <si>
    <t>5-4</t>
  </si>
  <si>
    <t>Summary of Risk Models</t>
  </si>
  <si>
    <t>5-5</t>
  </si>
  <si>
    <t>Summary of Top-Risk Circuits, Segments, or Spans</t>
  </si>
  <si>
    <t>5-6</t>
  </si>
  <si>
    <t>Utility Risk Assessment Improvement Plan</t>
  </si>
  <si>
    <t>PAC 5-1</t>
  </si>
  <si>
    <t>Risk Model Components</t>
  </si>
  <si>
    <t>PAC 5-2</t>
  </si>
  <si>
    <t>FireSight Attributes</t>
  </si>
  <si>
    <t>PAC 5-3</t>
  </si>
  <si>
    <t>Comparison of General Characteristics of Wind-Driven and Fuel/Terrain-Driven Wildfires</t>
  </si>
  <si>
    <t>PAC 5-4</t>
  </si>
  <si>
    <t>Comparison for FireSight Risk Metrics In the HFTD and HFRA at the 95th Percentile</t>
  </si>
  <si>
    <t>6-1</t>
  </si>
  <si>
    <t>List of Prioritized Areas in an Electrical Corporations Service Territory Based on Overall Utility Risk</t>
  </si>
  <si>
    <t>6-2</t>
  </si>
  <si>
    <t>Stakeholder Roles and Responsibilities in the Decision-Making Process</t>
  </si>
  <si>
    <t>6-3</t>
  </si>
  <si>
    <t>Risk Impact of Activities</t>
  </si>
  <si>
    <t>6-4</t>
  </si>
  <si>
    <t>Summary of Risk Reduction for Top-Risk Circuits</t>
  </si>
  <si>
    <t>PAC 6-1</t>
  </si>
  <si>
    <t>Summary of Risk Reduction for Circuits With Maximum Fuel/Terrain Wildfire Risk Scores</t>
  </si>
  <si>
    <t>8-1</t>
  </si>
  <si>
    <t>Grid Design, Operation, and Maintenance Targets by Year</t>
  </si>
  <si>
    <t>8-2</t>
  </si>
  <si>
    <t>Asset Inspection Frequency, Method, and Criteria</t>
  </si>
  <si>
    <t>8-3</t>
  </si>
  <si>
    <t>Grid Design, Asset Inspections, and Maintenance QA and QC Program Objectives</t>
  </si>
  <si>
    <t>8-4</t>
  </si>
  <si>
    <t>Grid Design, Asset Inspections, and Maintenance QA and QC Activity Targets</t>
  </si>
  <si>
    <t>8-5</t>
  </si>
  <si>
    <t>Number of Past Due Asset Work Orders Categorized by Age</t>
  </si>
  <si>
    <t>8-6</t>
  </si>
  <si>
    <t xml:space="preserve">Number of Past Due Asset Work Orders Categorized by Age for Priority Levels </t>
  </si>
  <si>
    <t>8-7</t>
  </si>
  <si>
    <t>Top Ten Impacted Circuits from Changes to PEDS in the Past Three Years</t>
  </si>
  <si>
    <t>PAC 8-1</t>
  </si>
  <si>
    <t>Current ESS Mode Configurations</t>
  </si>
  <si>
    <t>PAC 8-2</t>
  </si>
  <si>
    <t>2024 Reliability Impacts for Circuits Activated in ESS settings</t>
  </si>
  <si>
    <t>PAC 8-3</t>
  </si>
  <si>
    <t xml:space="preserve"> Suppression Equipment</t>
  </si>
  <si>
    <t>PAC 8-4</t>
  </si>
  <si>
    <t xml:space="preserve"> T&amp;D Operations Based on Fire Risk Potential</t>
  </si>
  <si>
    <t>PAC 8-5</t>
  </si>
  <si>
    <t>Workforce Planning, Grid Hardening</t>
  </si>
  <si>
    <t>9-1</t>
  </si>
  <si>
    <t>Vegetation Management Targets by Year (Non-inspection Targets)</t>
  </si>
  <si>
    <t>9-2</t>
  </si>
  <si>
    <t>Vegetation Inspections and Pole Clearing Targets by Year</t>
  </si>
  <si>
    <t>9-3</t>
  </si>
  <si>
    <t>Vegetation Management Inspection Frequency, Method, and Criteria</t>
  </si>
  <si>
    <t>9-4</t>
  </si>
  <si>
    <t>Partnerships in Vegetation Management</t>
  </si>
  <si>
    <t>9-5</t>
  </si>
  <si>
    <t>Vegetation Management QA and QC Program Objectives</t>
  </si>
  <si>
    <t>9-6</t>
  </si>
  <si>
    <t>Vegetation Management QA and QC Activity Targets</t>
  </si>
  <si>
    <t>9-7</t>
  </si>
  <si>
    <t>Number of Past Due Vegetation Management Work Orders Categorized by Age and HFTD Tier</t>
  </si>
  <si>
    <t>9-8</t>
  </si>
  <si>
    <t>Number of Past Due Vegetation Management Work Orders Categorized by Age and Priority Levels</t>
  </si>
  <si>
    <t>9-9</t>
  </si>
  <si>
    <t>Vegetation Management Qualifications and Training</t>
  </si>
  <si>
    <t>PAC 9-1</t>
  </si>
  <si>
    <t>Distribution Minimum Post-Work Vegetation Clearance Distances</t>
  </si>
  <si>
    <t>PAC 9-2</t>
  </si>
  <si>
    <t xml:space="preserve">Transmission Clearance Requirements </t>
  </si>
  <si>
    <t>10-1</t>
  </si>
  <si>
    <t>Situational Awareness Targets by Year</t>
  </si>
  <si>
    <t>10-2</t>
  </si>
  <si>
    <t>Environmental Monitoring Systems</t>
  </si>
  <si>
    <t>10-3</t>
  </si>
  <si>
    <t>Grid Operation Monitoring Systems</t>
  </si>
  <si>
    <t>10-4</t>
  </si>
  <si>
    <t>Fire Detection Systems Currently Deployed</t>
  </si>
  <si>
    <t>10-5</t>
  </si>
  <si>
    <t>Fire Potential Index Features</t>
  </si>
  <si>
    <t>PAC 10-1</t>
  </si>
  <si>
    <t>Planned Grid Monitoring System Improvements</t>
  </si>
  <si>
    <t>PAC 10-2</t>
  </si>
  <si>
    <t>FireRisk and FireSim Weather Inputs</t>
  </si>
  <si>
    <t>11-1</t>
  </si>
  <si>
    <t>Emergency Preparedness and Community Outreach Targets by Year</t>
  </si>
  <si>
    <t>11-2</t>
  </si>
  <si>
    <t>Key Gaps and Limitations in Integrating Wildfire- and PSPS-Specific Strategies into Emergency Plan</t>
  </si>
  <si>
    <t>11-3</t>
  </si>
  <si>
    <t>High-Level Communication Protocols, Procedures, and Systems with Public Safety Partners</t>
  </si>
  <si>
    <t>11-4</t>
  </si>
  <si>
    <t>Example of Key Gaps and Limitations in Communication Coordination with Public Safety Partners</t>
  </si>
  <si>
    <t>11-5</t>
  </si>
  <si>
    <t>Collaboration in Local and Regional Wildfire Mitigation Planning</t>
  </si>
  <si>
    <t>11-6</t>
  </si>
  <si>
    <t>Key Gaps and Limitations in Collaborating on Local and Regional Wildfire Mitigation Planning</t>
  </si>
  <si>
    <t>11-7</t>
  </si>
  <si>
    <t>Collaboration with Tribal Agencies</t>
  </si>
  <si>
    <t>11-8</t>
  </si>
  <si>
    <t>Key Gaps and Limitations in Collaborating with Tribal Agencies</t>
  </si>
  <si>
    <t>11-9</t>
  </si>
  <si>
    <t>Protocols for Emergency Communication to Stakeholder Groups</t>
  </si>
  <si>
    <t>11-10</t>
  </si>
  <si>
    <t>List of Target Communities</t>
  </si>
  <si>
    <t>11-11</t>
  </si>
  <si>
    <t>Key Gaps and Limitations in Public Emergency Communication Strategy</t>
  </si>
  <si>
    <t>12-1</t>
  </si>
  <si>
    <t>Enterprise Systems Targets</t>
  </si>
  <si>
    <t>13-1</t>
  </si>
  <si>
    <t>Lessons Learned</t>
  </si>
  <si>
    <t>13-2</t>
  </si>
  <si>
    <t>Lessons Learned from Discontinued Activities</t>
  </si>
  <si>
    <t>PAC 13-1</t>
  </si>
  <si>
    <t>DFA Use Cases and Results</t>
  </si>
  <si>
    <t>B-1</t>
  </si>
  <si>
    <t>Model Inventory</t>
  </si>
  <si>
    <t>PAC B-1</t>
  </si>
  <si>
    <t>FireSight and WFA-E Model Inputs</t>
  </si>
  <si>
    <t>PAC B-2</t>
  </si>
  <si>
    <t>FireSight Outputs</t>
  </si>
  <si>
    <t>PAC B-3</t>
  </si>
  <si>
    <t>Fire Potential Index Inputs</t>
  </si>
  <si>
    <t>PAC B-4</t>
  </si>
  <si>
    <t>Asset Fire Susceptibility Layers</t>
  </si>
  <si>
    <t>PAC B-5</t>
  </si>
  <si>
    <t>Locational Risk Factors Layers</t>
  </si>
  <si>
    <t xml:space="preserve">PAC D-1 </t>
  </si>
  <si>
    <t>PAC E-1</t>
  </si>
  <si>
    <t>Referenced Regulations, Codes, and Standards</t>
  </si>
  <si>
    <t>PAC F-1</t>
  </si>
  <si>
    <t>PacifiCorp Referenced Policies and Standards in the 2026-2028 WMP</t>
  </si>
  <si>
    <t>PAC G-1</t>
  </si>
  <si>
    <t>Other Supporting Documents Referenced in the 2026-2028 WMP</t>
  </si>
  <si>
    <t>Table PAC 2-2: Responsible Persons</t>
  </si>
  <si>
    <t>Name</t>
  </si>
  <si>
    <t>Title</t>
  </si>
  <si>
    <t>Contact Information</t>
  </si>
  <si>
    <t>Component(s)</t>
  </si>
  <si>
    <t>Joshua Jones</t>
  </si>
  <si>
    <t>Vice President, Asset Management and Wildfire</t>
  </si>
  <si>
    <t>Email: Joshua.jones@pacificorp.com</t>
  </si>
  <si>
    <t>Executive Level Owner with Overall Responsibility</t>
  </si>
  <si>
    <t>Phone: 801-220-4212</t>
  </si>
  <si>
    <t>Melissa Swenson</t>
  </si>
  <si>
    <t>Director, Wildfire Mitigation Program Delivery</t>
  </si>
  <si>
    <t>Email: Melissa.swenson@pacificorp.com</t>
  </si>
  <si>
    <t>Sections 1, 2, 3-3.3, 3.5, 3.6, 4-4.2, 6, 6.2, 6.2.2, 8.1-8.1.2, 13-13.3, Appendix C, Appendix D, Appendix F, Appendix G, PC-25U-11</t>
  </si>
  <si>
    <r>
      <t>Phone:</t>
    </r>
    <r>
      <rPr>
        <sz val="10.5"/>
        <color rgb="FF919292"/>
        <rFont val="Arial"/>
        <family val="2"/>
      </rPr>
      <t xml:space="preserve"> </t>
    </r>
    <r>
      <rPr>
        <sz val="8"/>
        <color rgb="FF57585B"/>
        <rFont val="Arial"/>
        <family val="2"/>
      </rPr>
      <t>503 320-8941</t>
    </r>
  </si>
  <si>
    <t>Aaron Hickey</t>
  </si>
  <si>
    <t>Director, Field Ops/Distribution</t>
  </si>
  <si>
    <t>Email: Aaron.hickey@pacificorp.com</t>
  </si>
  <si>
    <t>Sections 8.7.3, 8.7.4</t>
  </si>
  <si>
    <t>Phone: 971-242-6209</t>
  </si>
  <si>
    <t>Alex Vaz</t>
  </si>
  <si>
    <t>Director, Asset Investment Strategy and Policy</t>
  </si>
  <si>
    <t>Email: Alex.vaz@pacificorp.com</t>
  </si>
  <si>
    <t>Sections 6.1-6.1.2</t>
  </si>
  <si>
    <t>Phone: 801-220-2112</t>
  </si>
  <si>
    <t>Amanada Lindsey</t>
  </si>
  <si>
    <t>Director, Business Operations</t>
  </si>
  <si>
    <t>Email: Amanada.lindsey@pacificorp.com</t>
  </si>
  <si>
    <t>Sections 12-12.2, ACI PC-25U-08</t>
  </si>
  <si>
    <t>Phone: 503-813-5346</t>
  </si>
  <si>
    <t>Carrie Laird</t>
  </si>
  <si>
    <t>Managing Director, Power Delivery Support</t>
  </si>
  <si>
    <t>Email: Carrie.laird@pacificorp.com</t>
  </si>
  <si>
    <t>Sections 10-10.2.4, 10.5-10.6.3</t>
  </si>
  <si>
    <t>Phone: 503-813-5409</t>
  </si>
  <si>
    <t>Eddie Summit</t>
  </si>
  <si>
    <t>Director, Asset Maintenance and Compliance</t>
  </si>
  <si>
    <t>Email: Eddie.summit@pacificorp.com</t>
  </si>
  <si>
    <t>Sections 8.3.4</t>
  </si>
  <si>
    <t>Phone: 801-220-4010</t>
  </si>
  <si>
    <t>Hallie Frazee</t>
  </si>
  <si>
    <t>Wildfire Mitigation Communications Program</t>
  </si>
  <si>
    <t>Email: Hallie.frazee@pacificorp.com</t>
  </si>
  <si>
    <t>Sections 11.4-11.4.3, 11.4.5, 11.4.6, 11.5</t>
  </si>
  <si>
    <t>Phone: 503-813-5590</t>
  </si>
  <si>
    <t>Jon Connelly</t>
  </si>
  <si>
    <t>Director, Real Time Grid Engineering</t>
  </si>
  <si>
    <t>Email: Jonathan.connelly@pacificorp.com</t>
  </si>
  <si>
    <t>Sections 8.4, 8.7, 8.7.1,8.7.2,10.3,10.3.1, Table 8-7, ACIs PC-25U-09, PC-23B-20</t>
  </si>
  <si>
    <t>Phone: 503-813-6152</t>
  </si>
  <si>
    <t>Jon Moulton</t>
  </si>
  <si>
    <t>Managing Director, Asset Management</t>
  </si>
  <si>
    <t>Email: Jonathan.moulton@pacificorp.com</t>
  </si>
  <si>
    <t>Sections 8.3-8.3.3, 8.3.5-8.3.7, 8.5-8.5.7, 8.6, ACIs PC-25U-06, PC-25U-07,</t>
  </si>
  <si>
    <t>Phone: 801-220-2360</t>
  </si>
  <si>
    <t>Josh Hooley</t>
  </si>
  <si>
    <t>Director, Vegetation</t>
  </si>
  <si>
    <t>Sections 9-9.5.4, 9.7-9.13.2, ACI PC-23B-16</t>
  </si>
  <si>
    <t>Kevin Benson</t>
  </si>
  <si>
    <t>Managing Director, Asset Risk and Performance</t>
  </si>
  <si>
    <t>Email: Kevin.benson@pacificorp.com</t>
  </si>
  <si>
    <t>Sections 3.4, 4.3, 5-5.7, 6.2.1, Appendix B, ACIs PC-25-01,</t>
  </si>
  <si>
    <t>Phone: (541) 213-1990</t>
  </si>
  <si>
    <t xml:space="preserve"> PC-23B-02, PC-25U-02, PC-25U-03, PC-25U-04, PC-25U-05, PC-25U-03</t>
  </si>
  <si>
    <t>Kevin Schiedler</t>
  </si>
  <si>
    <t>Wildfire Mitigation Delivery Director</t>
  </si>
  <si>
    <t>Email: Kevin.Schiedler@pacificorp.com</t>
  </si>
  <si>
    <t>Sections 6.2.1.3, 8.28.2.13</t>
  </si>
  <si>
    <t>Phone:503-813-5595</t>
  </si>
  <si>
    <t>Megan Buckner</t>
  </si>
  <si>
    <t>Email: megan.buckner@pacificorp.com</t>
  </si>
  <si>
    <t>Sections 6.1.3, 10.4-10.4.4</t>
  </si>
  <si>
    <t>Phone: 503-813-5209</t>
  </si>
  <si>
    <t>Elenore Yotsov</t>
  </si>
  <si>
    <t>Director of Emergency Management</t>
  </si>
  <si>
    <t>Email: Elenore.yotsov@pacificorp.com</t>
  </si>
  <si>
    <t>Sections 7, 11-11.3.3, 11.4.4</t>
  </si>
  <si>
    <t>Phone: (503) 319-6819</t>
  </si>
  <si>
    <t>Pooja Kishore</t>
  </si>
  <si>
    <t>State Regulatory Affairs Manager</t>
  </si>
  <si>
    <t>Email: Pooja.kishore@pacificorp.com</t>
  </si>
  <si>
    <t>Appendix E</t>
  </si>
  <si>
    <t>Phone: 503-813-7314</t>
  </si>
  <si>
    <t>Rohit Nair</t>
  </si>
  <si>
    <t>Managing Director, T &amp; D Innovation and Strategy</t>
  </si>
  <si>
    <t>Email: Rohit.nair@pacificorp.com</t>
  </si>
  <si>
    <t>Sections 10.3.2-10.3.4</t>
  </si>
  <si>
    <t>Phone: 801-220-4352</t>
  </si>
  <si>
    <t>Stephanie Beall</t>
  </si>
  <si>
    <t>Director, Meteorology</t>
  </si>
  <si>
    <t>Email: Stephanie.beall@pacificorp.com</t>
  </si>
  <si>
    <t>Section 3.7</t>
  </si>
  <si>
    <t>Phone: 385-515-1232</t>
  </si>
  <si>
    <t>Tim Barry</t>
  </si>
  <si>
    <t>Director, Field Ops/Substation</t>
  </si>
  <si>
    <t>Email: Timothy.barry@pacificorp.com</t>
  </si>
  <si>
    <t>Sections 9.6-9.6.4</t>
  </si>
  <si>
    <t>Phone: 541-776-5481</t>
  </si>
  <si>
    <t>Tom Eide</t>
  </si>
  <si>
    <t>Vice President, Operations</t>
  </si>
  <si>
    <t>Email: Thomas.eide@pacificorp.com</t>
  </si>
  <si>
    <t xml:space="preserve"> ACI PC-25U-10</t>
  </si>
  <si>
    <t>Phone: 541-776-5467</t>
  </si>
  <si>
    <t>Return to Table of Contents</t>
  </si>
  <si>
    <t>Table 3-1: List of Risks and Risk Drivers to Prioritize</t>
  </si>
  <si>
    <t xml:space="preserve">Priority  </t>
  </si>
  <si>
    <t>Risk</t>
  </si>
  <si>
    <t>Risk Driver</t>
  </si>
  <si>
    <t>x% of ignitions in HFTD</t>
  </si>
  <si>
    <t>Topographical and Climatological Risk Factors</t>
  </si>
  <si>
    <t>Unknown</t>
  </si>
  <si>
    <t>Fire</t>
  </si>
  <si>
    <t>Wind-Driven Risk
Fuel/Terrain Driven Risk</t>
  </si>
  <si>
    <t>Vegetation Contact</t>
  </si>
  <si>
    <t xml:space="preserve">Outside Clearance Zone </t>
  </si>
  <si>
    <t>Equipment / facility failure or damage</t>
  </si>
  <si>
    <t xml:space="preserve">Equipment Error-Line Element </t>
  </si>
  <si>
    <t>Contact from object</t>
  </si>
  <si>
    <t xml:space="preserve">Foreign Contact-Land vehicle contact </t>
  </si>
  <si>
    <t>Other contact from object</t>
  </si>
  <si>
    <t>Contamination</t>
  </si>
  <si>
    <t xml:space="preserve">Degradation-Line Element </t>
  </si>
  <si>
    <t xml:space="preserve">Degradation-Protective/Control Device </t>
  </si>
  <si>
    <t xml:space="preserve">Equipment Error-Other </t>
  </si>
  <si>
    <t>Equipment Error-Protective/Control Device</t>
  </si>
  <si>
    <t>Other - Unknown</t>
  </si>
  <si>
    <t>Contact from Object</t>
  </si>
  <si>
    <t>Aircraft Vehicle contact</t>
  </si>
  <si>
    <t>Animal Contact</t>
  </si>
  <si>
    <t>Balloon contact</t>
  </si>
  <si>
    <t xml:space="preserve">Bird </t>
  </si>
  <si>
    <t>Third-party contact</t>
  </si>
  <si>
    <t>Customer Request</t>
  </si>
  <si>
    <t>Dig-in</t>
  </si>
  <si>
    <t>Emergency Repairs</t>
  </si>
  <si>
    <t xml:space="preserve">Degradation-Other </t>
  </si>
  <si>
    <t xml:space="preserve">Degradation-Structural Elements </t>
  </si>
  <si>
    <t xml:space="preserve">Degradation-Voltage Control </t>
  </si>
  <si>
    <t xml:space="preserve">Environmental-Line Element </t>
  </si>
  <si>
    <t xml:space="preserve">Environmental-Other </t>
  </si>
  <si>
    <t xml:space="preserve">Environmental-Protective/Control Device </t>
  </si>
  <si>
    <t xml:space="preserve">Environmental-Structural Elements </t>
  </si>
  <si>
    <t>Environmental-Unknown</t>
  </si>
  <si>
    <t xml:space="preserve">Equipment Error-Structural Elements </t>
  </si>
  <si>
    <t xml:space="preserve">Equipment Error-Unknown </t>
  </si>
  <si>
    <t xml:space="preserve">Other-Line Element </t>
  </si>
  <si>
    <t>Other-Other</t>
  </si>
  <si>
    <t xml:space="preserve">Other-Protective/Control Device </t>
  </si>
  <si>
    <t xml:space="preserve">Other-Structural Elements </t>
  </si>
  <si>
    <t>Voltage regulator /booster</t>
  </si>
  <si>
    <t>Lightning</t>
  </si>
  <si>
    <t>Other</t>
  </si>
  <si>
    <t>Utility Error/Other</t>
  </si>
  <si>
    <t>Vandalism/ theft</t>
  </si>
  <si>
    <t xml:space="preserve">Within Clearance Zone (right-of-way) </t>
  </si>
  <si>
    <t>Not Tracked</t>
  </si>
  <si>
    <t>N/A</t>
  </si>
  <si>
    <t>Anchor/guy</t>
  </si>
  <si>
    <t>Capacitor bank</t>
  </si>
  <si>
    <t>Conductor</t>
  </si>
  <si>
    <t>Connector device</t>
  </si>
  <si>
    <t>Cross arm</t>
  </si>
  <si>
    <t>Cutout</t>
  </si>
  <si>
    <t>Fuse</t>
  </si>
  <si>
    <t>Insulator and bushing</t>
  </si>
  <si>
    <t>Lightning arrestor</t>
  </si>
  <si>
    <t>Pole</t>
  </si>
  <si>
    <t>Recloser</t>
  </si>
  <si>
    <t>Relay</t>
  </si>
  <si>
    <t>Sectionalizer</t>
  </si>
  <si>
    <t>Splice</t>
  </si>
  <si>
    <t>Switch</t>
  </si>
  <si>
    <t>Tap</t>
  </si>
  <si>
    <t>Tie wire</t>
  </si>
  <si>
    <t>Transformer</t>
  </si>
  <si>
    <t>Protective device operation</t>
  </si>
  <si>
    <t>Vegetation contact</t>
  </si>
  <si>
    <t>Blow-in</t>
  </si>
  <si>
    <t xml:space="preserve">Fall in (branch failure)
</t>
  </si>
  <si>
    <t xml:space="preserve">Fall in (root failure)
</t>
  </si>
  <si>
    <t xml:space="preserve">Fall in (trunk failure)
</t>
  </si>
  <si>
    <t>Grow-in</t>
  </si>
  <si>
    <t>Wire-to-wire contact</t>
  </si>
  <si>
    <t>Table 3-2: Self-Identified Performance Metrics</t>
  </si>
  <si>
    <t>Performance Metric</t>
  </si>
  <si>
    <t>Assumption that 
underlies the use of the 
metric</t>
  </si>
  <si>
    <t>Section associated with the 
Performance Metric (state 
“WMP” if the metric applies to 
entire plan)</t>
  </si>
  <si>
    <t>PSPS Customer Minutes Interrupted</t>
  </si>
  <si>
    <t xml:space="preserve">This metric helps the Company understand the Customer exposure to PSPS as mitigations are implemented . This metric will be annualized. </t>
  </si>
  <si>
    <t>WMP</t>
  </si>
  <si>
    <t>PSPS Events</t>
  </si>
  <si>
    <t xml:space="preserve">This metric helps the Company understand if there are changes in PSPS as mitigations designed to reduce the frequency of them are implemented . This metric will be annualized. </t>
  </si>
  <si>
    <t>Enhanced Safety Settings (ESS) (PEDS) Customer Minutes Interrupted</t>
  </si>
  <si>
    <t xml:space="preserve">This metric helps the Company understand the Customer exposure to ESS as mitigations are implemented. This metric will be annualized. </t>
  </si>
  <si>
    <t>Risk Events</t>
  </si>
  <si>
    <t xml:space="preserve">Total number of risk events that is presented in Table 3 of the Quarterly Data Reporting (QDR). </t>
  </si>
  <si>
    <t>Ignition Events</t>
  </si>
  <si>
    <t>Total number of risk events that is presented in Table 3 of the Quarterly Data Reporting (QDR) and the data source is outage reporting system in which outage refers to fire in comment or outage cause . Assumption is that with mitigation activities described in the WMP, the number of ignition events will decrease. This metric will be annualized</t>
  </si>
  <si>
    <t xml:space="preserve">Equipment Inspection Findings </t>
  </si>
  <si>
    <t>With regular equipment inspections, over time PacifiCorp expects to see a decrease in findings of conditions that could cause and energy release risk. This will be annualized.</t>
  </si>
  <si>
    <t>Table 3-3: Summary of WMP Projected Expenditures</t>
  </si>
  <si>
    <t>Year</t>
  </si>
  <si>
    <t>Spend (thousand $USD)</t>
  </si>
  <si>
    <t>Initiative Tracking ID</t>
  </si>
  <si>
    <t>Initiative/ Program</t>
  </si>
  <si>
    <t>AI-01</t>
  </si>
  <si>
    <t>Transmission Patrol Inspections</t>
  </si>
  <si>
    <t>AI-02</t>
  </si>
  <si>
    <t>Distribution Patrol Inspections</t>
  </si>
  <si>
    <t>AI-03</t>
  </si>
  <si>
    <t>Transmission Detail Inspections</t>
  </si>
  <si>
    <t>AI-04</t>
  </si>
  <si>
    <t>Distribution Detail Inspections</t>
  </si>
  <si>
    <t>AI-05</t>
  </si>
  <si>
    <t>Transmission Intrusive Pole Inspections</t>
  </si>
  <si>
    <t>AI-06</t>
  </si>
  <si>
    <t>Distribution Intrusive Pole Inspections</t>
  </si>
  <si>
    <t>AI-07</t>
  </si>
  <si>
    <t>Enhanced IR Inspections on Transmission Lines</t>
  </si>
  <si>
    <t>AI-08</t>
  </si>
  <si>
    <t>Enhanced IR Inspections on Distribution Lines</t>
  </si>
  <si>
    <t>AI-09</t>
  </si>
  <si>
    <t>Transmission Drone Inspections</t>
  </si>
  <si>
    <t>AI-10</t>
  </si>
  <si>
    <t>Distribution Drone Inspections</t>
  </si>
  <si>
    <t>AI-11</t>
  </si>
  <si>
    <t>Substation Inspections</t>
  </si>
  <si>
    <t>AI-12</t>
  </si>
  <si>
    <t>Quality Assurance / Quality Control (Asset Inspections)</t>
  </si>
  <si>
    <t>CO-01</t>
  </si>
  <si>
    <t>Public Outreach and Education Awareness Program</t>
  </si>
  <si>
    <t>CO-02</t>
  </si>
  <si>
    <t>Engagement with Access and Functional Needs Populations</t>
  </si>
  <si>
    <t>CO-03</t>
  </si>
  <si>
    <t>CO-04</t>
  </si>
  <si>
    <t>Best Practice Sharing with Other Utilities</t>
  </si>
  <si>
    <t>EP-01</t>
  </si>
  <si>
    <t>Emergency Preparedness Plan</t>
  </si>
  <si>
    <t>EP-02</t>
  </si>
  <si>
    <t>External Collaboration and Coordination</t>
  </si>
  <si>
    <t>EP-03</t>
  </si>
  <si>
    <t>Public Emergency Communication Strategy</t>
  </si>
  <si>
    <t>EP-05</t>
  </si>
  <si>
    <t>Customer Support in Wildfire and PSPS Emergencies</t>
  </si>
  <si>
    <t>ES-01</t>
  </si>
  <si>
    <t>Enterprise Systems Development</t>
  </si>
  <si>
    <t>GH-01</t>
  </si>
  <si>
    <t>Line Rebuild - Covered Conductor Installation</t>
  </si>
  <si>
    <t>GH-02</t>
  </si>
  <si>
    <t>Distribution Pole Replacements and Reinforcements</t>
  </si>
  <si>
    <t>GH-03</t>
  </si>
  <si>
    <t>Transmission Pole/Tower Replacements and Reinforcements</t>
  </si>
  <si>
    <t>GH-04</t>
  </si>
  <si>
    <t>Installation of System Automation Equipment</t>
  </si>
  <si>
    <t>GH-05</t>
  </si>
  <si>
    <t>Expulsion Fuse Replacement</t>
  </si>
  <si>
    <t>GH-12</t>
  </si>
  <si>
    <t>Microgrids</t>
  </si>
  <si>
    <t>GH-13</t>
  </si>
  <si>
    <t>Line Removals (in HFTD)</t>
  </si>
  <si>
    <t>GH-14</t>
  </si>
  <si>
    <t>Workforce Planning (Grid Hardening)</t>
  </si>
  <si>
    <t>GH-15</t>
  </si>
  <si>
    <t>Pole Wraps</t>
  </si>
  <si>
    <t>GO-01</t>
  </si>
  <si>
    <t>Equipment Settings to Reduce Wildfire Risk (Grid Ops): ESS and Fault Indicators</t>
  </si>
  <si>
    <t>GO-02</t>
  </si>
  <si>
    <t>Grid Response Procedures and Notifications (Grid Ops): Patrols</t>
  </si>
  <si>
    <t>MA-01</t>
  </si>
  <si>
    <t>Maintenance: Weather Station</t>
  </si>
  <si>
    <t>PS-01</t>
  </si>
  <si>
    <t>Protocols on PSPS</t>
  </si>
  <si>
    <t>RA-01</t>
  </si>
  <si>
    <t>Risk and Risk Component Calculation</t>
  </si>
  <si>
    <t>RA-02</t>
  </si>
  <si>
    <t>Top Risk Areas within the HFRA</t>
  </si>
  <si>
    <t>RA-03</t>
  </si>
  <si>
    <t>Other Key Metrics</t>
  </si>
  <si>
    <t>RA-04</t>
  </si>
  <si>
    <t>Enterprise System for Risk Assessment</t>
  </si>
  <si>
    <t>SA-01</t>
  </si>
  <si>
    <t>SA-02</t>
  </si>
  <si>
    <t>Grid Monitoring Systems</t>
  </si>
  <si>
    <t>SA-03</t>
  </si>
  <si>
    <t>Smoke and Air Quality Sensors</t>
  </si>
  <si>
    <t>SA-04</t>
  </si>
  <si>
    <t>Wildfire Detection Cameras</t>
  </si>
  <si>
    <t>SA-05</t>
  </si>
  <si>
    <t>Weather Forecasting</t>
  </si>
  <si>
    <t>SA-06</t>
  </si>
  <si>
    <t>Fire Potential Index</t>
  </si>
  <si>
    <t>VM-01</t>
  </si>
  <si>
    <t>Vegetation Inspections: Detailed Inspection – Distribution</t>
  </si>
  <si>
    <t>VM-02</t>
  </si>
  <si>
    <t>Vegetation Inspections: Detailed Inspection - Transmission</t>
  </si>
  <si>
    <t>VM-03</t>
  </si>
  <si>
    <t>Vegetation Inspections: Patrol Inspection - Distribution</t>
  </si>
  <si>
    <t>VM-04</t>
  </si>
  <si>
    <t>Vegetation Inspections: Patrol Inspection - Transmission</t>
  </si>
  <si>
    <t>VM-05</t>
  </si>
  <si>
    <t>Pole Clearing</t>
  </si>
  <si>
    <t>VM-06</t>
  </si>
  <si>
    <t>Clearance - Distribution</t>
  </si>
  <si>
    <t>VM-07</t>
  </si>
  <si>
    <t>Clearance - Transmission</t>
  </si>
  <si>
    <t>VM-11</t>
  </si>
  <si>
    <t>Quality Assurance / Quality Control (Vegetation)</t>
  </si>
  <si>
    <t>VM-12</t>
  </si>
  <si>
    <t>Wood and Slash Management</t>
  </si>
  <si>
    <t>VM-13</t>
  </si>
  <si>
    <t>Substation Defensible Space</t>
  </si>
  <si>
    <t>VM-14</t>
  </si>
  <si>
    <t>Integrated Vegetation Management</t>
  </si>
  <si>
    <t>VM-15</t>
  </si>
  <si>
    <t>Workforce Planning (Vegetation Management)</t>
  </si>
  <si>
    <t>WP-01</t>
  </si>
  <si>
    <t>Wildfire Mitigation Strategy Development</t>
  </si>
  <si>
    <t>WP-02</t>
  </si>
  <si>
    <t>Identifying and Evaluating Mitigation Initiatives</t>
  </si>
  <si>
    <t>Table 4-1: High-Level Service Territory Components</t>
  </si>
  <si>
    <t>Characteristic</t>
  </si>
  <si>
    <t>HFTD Tier 2</t>
  </si>
  <si>
    <t>HFTD Tier 3</t>
  </si>
  <si>
    <t>Non-HFTD</t>
  </si>
  <si>
    <t>Total</t>
  </si>
  <si>
    <t>Area Served (sq. mi.)</t>
  </si>
  <si>
    <t>Number of Customers Served</t>
  </si>
  <si>
    <t>Overhead Transmission Lines (circuit miles)</t>
  </si>
  <si>
    <t>Overhead Distribution Lines (circuit miles)</t>
  </si>
  <si>
    <t>Underground Transmission Lines (circuit miles)</t>
  </si>
  <si>
    <t>Underground Distribution Lines (circuit miles)</t>
  </si>
  <si>
    <t>Table 4-2: Catastrophic Electrical Corporation Wildfires</t>
  </si>
  <si>
    <t>Ignition Date</t>
  </si>
  <si>
    <t>Fire Name</t>
  </si>
  <si>
    <t>Official Cause</t>
  </si>
  <si>
    <t>Fire Size (acres)</t>
  </si>
  <si>
    <t>No of Fatalities</t>
  </si>
  <si>
    <t>No of Structures Destroyed and Damaged</t>
  </si>
  <si>
    <t>Financial Loss (US$)</t>
  </si>
  <si>
    <t>Lesson(s) Learned</t>
  </si>
  <si>
    <t>Slater</t>
  </si>
  <si>
    <t>Under Investigation</t>
  </si>
  <si>
    <t>TBD</t>
  </si>
  <si>
    <t>McKinney</t>
  </si>
  <si>
    <t>Table 4-3: Frequently Deenergized Circuits</t>
  </si>
  <si>
    <t>Entry #</t>
  </si>
  <si>
    <t>Circuit ID</t>
  </si>
  <si>
    <t>Name of Circuit</t>
  </si>
  <si>
    <t>Date of Outages</t>
  </si>
  <si>
    <t>Number of 
Customers 
Hours of 
PSPS per 
Outage</t>
  </si>
  <si>
    <t>Measures Taken, or Planned 
to Be Taken, to Reduce the 
Need for and Impact of Future 
PSPS of Circuit</t>
  </si>
  <si>
    <t>Estimated Annual Decline in 
PSPS Events and PSPS Impact 
on Customers</t>
  </si>
  <si>
    <t>Table 5-1: Risk Model Assumptions and Limitations</t>
  </si>
  <si>
    <t>Assumption</t>
  </si>
  <si>
    <t>Justification</t>
  </si>
  <si>
    <t>Constraints/Limitations</t>
  </si>
  <si>
    <t>Applicable Model(s)</t>
  </si>
  <si>
    <t>POF score calculated at the circuit level is relatively evenly distributed amongst each circuit’s segments</t>
  </si>
  <si>
    <t>The Hierarchical Bayes modeling approach generalizes the conditions per segment at the circuit level</t>
  </si>
  <si>
    <t>May underestimate or overestimate the POF for specific segments within each circuit.</t>
  </si>
  <si>
    <t>Expected Wildfire Risk, Terrain Risk, Wind Risk, Composite Risk</t>
  </si>
  <si>
    <t>POF score captures intrinsic nuances of outage profiles</t>
  </si>
  <si>
    <t>In the absence of detailed faulted equipment data, the Hierarchical Bayes modeling approach intrinsically shows nuanced differentiation of equipment conditions that lead to outages</t>
  </si>
  <si>
    <t>Outage conditions of equipment and environmental factors are not explicitly modeled`</t>
  </si>
  <si>
    <t>Weather day selection appropriately captures the full asset risk spectrum</t>
  </si>
  <si>
    <t>Technosylva bases weather day selection on a full risk spectrum rather than using the worst fire weather days</t>
  </si>
  <si>
    <t>Risk profile covers all weather conditions, not just the important high fire weather days</t>
  </si>
  <si>
    <t>PSPS Likelihood can be based on standardized Meteorological conditions</t>
  </si>
  <si>
    <t>Without a dataset of historical PSPS events in California, PacifiCorp is planning to use a set of conditions to base PSPS risk per segment on.</t>
  </si>
  <si>
    <t>Conditions are relative to each segment and not based on wind speed thresholds</t>
  </si>
  <si>
    <t>PSPS Risk, PSPS LoRE</t>
  </si>
  <si>
    <t>Circuit Segments are not predefined in PacifiCorp’s Distribution network topology.</t>
  </si>
  <si>
    <t>PacifiCorp does not have the amount of SCADA  sectionalizing needed to define grid hardening, PSPS, and PEDS risk units</t>
  </si>
  <si>
    <t>Risk is quantified at the Technosylva (100 m) segment units and must be rolled up to a project level to understand RSE value and risk reduction over time. This issue will need to be rectified to optimize a grid hardening portfolio of risk reduction with associated cost.</t>
  </si>
  <si>
    <t>Overall Risk, Wildfire Risk, PSPS Risk, PEDS Risk, Wildfire Lore, Wildfire CoRE, PSPS LoRE, PSPS CoRE, PEDS LoRE, Peds CoRE</t>
  </si>
  <si>
    <t>Table 5-2: Summary of Design Scenarios</t>
  </si>
  <si>
    <t>Scenario ID</t>
  </si>
  <si>
    <t>Design Scenario</t>
  </si>
  <si>
    <t>Purpose</t>
  </si>
  <si>
    <t>WLC1</t>
  </si>
  <si>
    <t>Wind Load</t>
  </si>
  <si>
    <t>Baseline wind load used in design, construction, and maintenance</t>
  </si>
  <si>
    <t>WLC2</t>
  </si>
  <si>
    <t>95th percentile wind gusts based on maximum daily values over the 30-year history</t>
  </si>
  <si>
    <t>WLC3</t>
  </si>
  <si>
    <t>Wind gusts with a probability of exceedance of five percent over the three-year WMP cycle (i.e. 60-year return interval)</t>
  </si>
  <si>
    <t>WLC4</t>
  </si>
  <si>
    <t>Wind gusts with a probability of exceedance of 1 percent over the three-year WMP cycle (i.e. 300-year return interval)</t>
  </si>
  <si>
    <t>WLC5</t>
  </si>
  <si>
    <r>
      <t>FireSight models wind speeds to identify at what point a specific transmission or distribution circuit may fail in windy conditions. The results are based on three-hour aggregated probabilities based on the maximum wind gust during that three-hour period</t>
    </r>
    <r>
      <rPr>
        <sz val="8"/>
        <color rgb="FF58595B"/>
        <rFont val="Gill Sans Nova Light"/>
        <family val="2"/>
      </rPr>
      <t> </t>
    </r>
  </si>
  <si>
    <t>WC1</t>
  </si>
  <si>
    <t>Weather Condition</t>
  </si>
  <si>
    <t>Anticipated weather conditions over the next three years. This is based on historical weather days that best represent the days when weather and fuel conditions can lead to increased risk of ignition.</t>
  </si>
  <si>
    <t>WC2</t>
  </si>
  <si>
    <t>Long term conditions. PacifiCorp has provided 30 years of the 30-Year Weather Research and Forecast (WRF) Model to Technosylva to calculate the 600 historical weather days that best represents the days when weather and fuel conditions can lead to increased risk of ignition. PacifiCorp is now providing the WRF annually to capture new days that should be incorporated into the historical weather days to account for changing conditions in locations</t>
  </si>
  <si>
    <t>VC1</t>
  </si>
  <si>
    <t>Vegetation Condition</t>
  </si>
  <si>
    <t>Modeling of current vegetation conditions to identify where current vegetation fuels risk</t>
  </si>
  <si>
    <t>VC2</t>
  </si>
  <si>
    <t>Modeling of projected 2025 vegetation conditions to identify potential mid-range vegetation fuels risk</t>
  </si>
  <si>
    <t>VC3</t>
  </si>
  <si>
    <r>
      <t>Modeling of projected 2025 vegetation conditions to identify potential mid-range vegetation fuels risk</t>
    </r>
    <r>
      <rPr>
        <sz val="8"/>
        <color rgb="FF58595B"/>
        <rFont val="Gill Sans Nova Light"/>
        <family val="2"/>
      </rPr>
      <t> </t>
    </r>
  </si>
  <si>
    <t>Table 5-3: Extreme-Event Scenarios</t>
  </si>
  <si>
    <t>Extreme Event Scenario</t>
  </si>
  <si>
    <t>ES1</t>
  </si>
  <si>
    <t>Climate Change 1</t>
  </si>
  <si>
    <t>Impact of climate change on long-term weather and vegetation conditions that impact fire behavior.</t>
  </si>
  <si>
    <t>Weather Condition 2</t>
  </si>
  <si>
    <t>Vegetation Condition 3</t>
  </si>
  <si>
    <t>Table 5-4: Summary of Risk Models</t>
  </si>
  <si>
    <t>ID</t>
  </si>
  <si>
    <t xml:space="preserve">Risk Component </t>
  </si>
  <si>
    <t>Design Scenario(s)</t>
  </si>
  <si>
    <t>Key Inputs</t>
  </si>
  <si>
    <t>Source of Inputs (Data and/or Models)</t>
  </si>
  <si>
    <t>Key Outputs</t>
  </si>
  <si>
    <t>Units</t>
  </si>
  <si>
    <t>R1</t>
  </si>
  <si>
    <t>Overall Utility Risk</t>
  </si>
  <si>
    <t>WC1, WC2, VC1, VC2, VC3, WLC5</t>
  </si>
  <si>
    <t>Ignition Risk</t>
  </si>
  <si>
    <t>See Appendix B, FireSight Model</t>
  </si>
  <si>
    <t>Composite Risk Score Wildfire Risk Associated with ignitions from Utility Assets</t>
  </si>
  <si>
    <t>Composite risk score is a 1 to 5 rating based on normalization of combined outputs.</t>
  </si>
  <si>
    <t>Locational risk calculated from all surrounding assets, environmental characteristics, and demographics</t>
  </si>
  <si>
    <t>R2</t>
  </si>
  <si>
    <t>Wildfire Risk</t>
  </si>
  <si>
    <t>Possible Acres burned Number of buildings threatened</t>
  </si>
  <si>
    <t>Acres/Fire simulation Buildings/Fire simulation</t>
  </si>
  <si>
    <t>Estimated number of buildings destroyed Population in area Population at risk</t>
  </si>
  <si>
    <t>Buildings Destroyed /Fire simulation Population Impacted/Fire simulation</t>
  </si>
  <si>
    <t>Population at Risk/Fire simulation</t>
  </si>
  <si>
    <t>WL1</t>
  </si>
  <si>
    <t>Probability of a wildfire</t>
  </si>
  <si>
    <t>Wildfires/ Year</t>
  </si>
  <si>
    <t>WL3</t>
  </si>
  <si>
    <t>Historic Weather Conditions</t>
  </si>
  <si>
    <t>Probability of a wildfire burning a specific location (POI from FireSight model)</t>
  </si>
  <si>
    <t>Value between 0 and 1.0 representing the percent probability.</t>
  </si>
  <si>
    <t>Terrain Surface Fuels</t>
  </si>
  <si>
    <t>WUI and Non-Forest Fuels Land Use</t>
  </si>
  <si>
    <t>Canopy Fuels Hydrography Croplands Fuel Moisture</t>
  </si>
  <si>
    <t>WL2</t>
  </si>
  <si>
    <t>Probability of Fault Historic wind conditions Likelihood of vegetation contact</t>
  </si>
  <si>
    <t>Ignitions/ Year</t>
  </si>
  <si>
    <t>Likelihood of an object contact</t>
  </si>
  <si>
    <t>WL4</t>
  </si>
  <si>
    <t>Equipment Likelihood of Ignition</t>
  </si>
  <si>
    <t>WC1, WC2, WLC5</t>
  </si>
  <si>
    <t>Asset location and attributes</t>
  </si>
  <si>
    <t>GREATER, provided by PacifiCorp</t>
  </si>
  <si>
    <t>Probability of equipment in extreme weather conditions</t>
  </si>
  <si>
    <t>See PoF discussion in Section 5.2.1</t>
  </si>
  <si>
    <t>Historic weather conditions</t>
  </si>
  <si>
    <t>PacifiCorp’s 30 Year Weather Research &amp; Forecast (WRF) Inputs provided to Wildfire Risk</t>
  </si>
  <si>
    <t>Reduction Module-See Appendix B  </t>
  </si>
  <si>
    <t>WL5</t>
  </si>
  <si>
    <t>Contact from Vegetation Likelihood</t>
  </si>
  <si>
    <t>Fire incidents near The Electric Corporation assets</t>
  </si>
  <si>
    <t>PacifiCorp Fire Incident Database</t>
  </si>
  <si>
    <t>Likelihood of a vegetation contacts</t>
  </si>
  <si>
    <t>Contacts/ Year</t>
  </si>
  <si>
    <t>PacifiCorp: GREATER</t>
  </si>
  <si>
    <t>PacifiCorp inputs provided to Technosylva for FireSight- See Appendix B</t>
  </si>
  <si>
    <t>Surface Fuels</t>
  </si>
  <si>
    <t>Technosylva provides terrain and fuels information, see Appendix B</t>
  </si>
  <si>
    <t>Canopy Fuels</t>
  </si>
  <si>
    <t>WL6</t>
  </si>
  <si>
    <t>Contact from Object Ignition Likelihood</t>
  </si>
  <si>
    <t>Fire incidents near PacifiCorp assets</t>
  </si>
  <si>
    <t>PacifiCorp: Fire Incident Database</t>
  </si>
  <si>
    <t>Wildfire Exposure Potential</t>
  </si>
  <si>
    <t>Number of buildings threatened Estimated number of buildings destroyed Population at risk</t>
  </si>
  <si>
    <t>Plexels / 8-hour</t>
  </si>
  <si>
    <t>Wildfire Vulnerability Fire Hazard Intensity</t>
  </si>
  <si>
    <t>Community Resilience</t>
  </si>
  <si>
    <t>Buildings Damage Inspection Dataset (DINS) Building loss factor Critical Facilities Population</t>
  </si>
  <si>
    <t>Supplied/managed by Technosylva, see Appendix B</t>
  </si>
  <si>
    <t>Buildings at risk Population a risk</t>
  </si>
  <si>
    <t>Polygon footprints/ 8- hour</t>
  </si>
  <si>
    <t>90 meters/ 8-hour</t>
  </si>
  <si>
    <t>WC3</t>
  </si>
  <si>
    <t>Wildfire Vulnerability</t>
  </si>
  <si>
    <t>Suppression Difficulty Population Density Roads</t>
  </si>
  <si>
    <t>Socially vulnerable populations at risk Egress difficulty Suppression difficulty</t>
  </si>
  <si>
    <t>Plexels/ 8-hour</t>
  </si>
  <si>
    <t>Socially Vulnerable Population</t>
  </si>
  <si>
    <t>Fire Stations</t>
  </si>
  <si>
    <t>WC4</t>
  </si>
  <si>
    <t>Fire Hazard Intensity</t>
  </si>
  <si>
    <t>Fire Growth Flame Length Crown Fire Acres Burn Frequency</t>
  </si>
  <si>
    <t>Fire Behavior Area Impacted</t>
  </si>
  <si>
    <t>Acres/8-hour</t>
  </si>
  <si>
    <t>Table 5-5: Summary of Top-Risk Circuits, Segments, or Spans</t>
  </si>
  <si>
    <t>Risk Ranking</t>
  </si>
  <si>
    <t>Overall Utility Risk Score</t>
  </si>
  <si>
    <t>Wildfire Risk Score</t>
  </si>
  <si>
    <t>Outage Program Risk Score</t>
  </si>
  <si>
    <t>Top Risk Contributors</t>
  </si>
  <si>
    <t>Total Miles</t>
  </si>
  <si>
    <t>Version of Risk Model Used</t>
  </si>
  <si>
    <t>5G31</t>
  </si>
  <si>
    <t>Max Wind Score: 0.93, Max Terrain Score: 0.73</t>
  </si>
  <si>
    <t>0.1.0</t>
  </si>
  <si>
    <t>5G33</t>
  </si>
  <si>
    <t>Max Wind Score: 0.90, Max Terrain Score: 0.79</t>
  </si>
  <si>
    <t>5G21</t>
  </si>
  <si>
    <t>Max Wind Score: 0.79, Max Terrain Score: 0.82</t>
  </si>
  <si>
    <t>5G83</t>
  </si>
  <si>
    <t>Max Wind Score: 0.81, Max Terrain Score: 0.66</t>
  </si>
  <si>
    <t>4G1</t>
  </si>
  <si>
    <t>Max Wind Score: 0.78, Max Terrain Score: 0.74</t>
  </si>
  <si>
    <t>5G149</t>
  </si>
  <si>
    <t>Max Wind Score: 0.82, Max Terrain Score: 0.64</t>
  </si>
  <si>
    <t>5G5</t>
  </si>
  <si>
    <t>Max Wind Score: 0.88, Max Terrain Score: 0.71</t>
  </si>
  <si>
    <t>5L87</t>
  </si>
  <si>
    <t>Max Wind Score: 0.81, Max Terrain Score: 0.55</t>
  </si>
  <si>
    <t>5L83</t>
  </si>
  <si>
    <t>Max Wind Score: 0.92, Max Terrain Score: 0.57</t>
  </si>
  <si>
    <t>5G45</t>
  </si>
  <si>
    <t>Max Wind Score: 1.00, Max Terrain Score: 0.88</t>
  </si>
  <si>
    <t>5G151</t>
  </si>
  <si>
    <t>Max Wind Score: 0.89, Max Terrain Score: 0.76</t>
  </si>
  <si>
    <t>5G23</t>
  </si>
  <si>
    <t>Max Wind Score: 0.78, Max Terrain Score: 0.51</t>
  </si>
  <si>
    <t>5L97</t>
  </si>
  <si>
    <t>Max Wind Score: 0.72, Max Terrain Score: 0.72</t>
  </si>
  <si>
    <t>7G81</t>
  </si>
  <si>
    <t>Max Wind Score: 0.78, Max Terrain Score: 0.60</t>
  </si>
  <si>
    <t>7G73</t>
  </si>
  <si>
    <t>Max Wind Score: 0.64, Max Terrain Score: 0.64</t>
  </si>
  <si>
    <t>7G75</t>
  </si>
  <si>
    <t>Max Wind Score: 0.50, Max Terrain Score: 0.73</t>
  </si>
  <si>
    <t>Table 5-6: Utility Risk Assessment Improvement Plan</t>
  </si>
  <si>
    <t>Key Risk Assessment Area</t>
  </si>
  <si>
    <t>Proposed Improvement</t>
  </si>
  <si>
    <t>Type of Improvement</t>
  </si>
  <si>
    <t>Expected Value Add</t>
  </si>
  <si>
    <t>Timeframe and Key Milestones</t>
  </si>
  <si>
    <t>Risk Presentation</t>
  </si>
  <si>
    <t>PC-25U-02: PSPS and Wildfire Risk Trade-Off Transparency</t>
  </si>
  <si>
    <t>Technical</t>
  </si>
  <si>
    <t>Quantification and understanding PSPS risk along its system in comparison to wildfire risk</t>
  </si>
  <si>
    <t>EOY 2025</t>
  </si>
  <si>
    <t>Risk Assessment Methodology</t>
  </si>
  <si>
    <t>Monetization of Risk Events for Application in Mitigation Alternatives Analysis</t>
  </si>
  <si>
    <t>Programmatic</t>
  </si>
  <si>
    <t>Design Basis</t>
  </si>
  <si>
    <t>Creation of PEDS Risk Model</t>
  </si>
  <si>
    <t>Ability to understand PSPS risk buydown over the wildfire mitigation portfolio</t>
  </si>
  <si>
    <t>Model Architecture</t>
  </si>
  <si>
    <t>Model Architecture Improvements</t>
  </si>
  <si>
    <t>Ability to create reproducible models, archive release versions, and scale logic.</t>
  </si>
  <si>
    <t>Model Taxonomy and Versioning</t>
  </si>
  <si>
    <t>Ability to track model versions. Ability to run new model with historic data as well as run an old model with new data</t>
  </si>
  <si>
    <t>Dynamic Grid Hardening Efficacy Rates</t>
  </si>
  <si>
    <t>Update the constants used for grid hardening program efficacy with ranges based on localized conditions</t>
  </si>
  <si>
    <t>Portfolio Optimization and Grid Hardening Recommendations</t>
  </si>
  <si>
    <t>Automation of maximizing risk reduction considering targets, constraints (budgets), construction limitations, and  project timeline</t>
  </si>
  <si>
    <t>EOY 2026</t>
  </si>
  <si>
    <t>Model Validation</t>
  </si>
  <si>
    <t>Model Validation and Verification</t>
  </si>
  <si>
    <t>Quality assurance</t>
  </si>
  <si>
    <t>Climate change</t>
  </si>
  <si>
    <t>Implement a climate change planning model component</t>
  </si>
  <si>
    <t>Anticipation of climate change impacts on risk scores</t>
  </si>
  <si>
    <t>Validation of methodology and best practices by third-party</t>
  </si>
  <si>
    <t>EOY 2027</t>
  </si>
  <si>
    <t>PC-25U-01: Establish formal process of recognition of high-risk areas beyond the CPUC-established HFTD</t>
  </si>
  <si>
    <t>A systematic approach for adding high-risk areas to the HFTD</t>
  </si>
  <si>
    <t>PC-23B-02: Calculating Risk Scores Using 95th Percentile Values</t>
  </si>
  <si>
    <t>Alignment with fundamental mathematical standards and optimization of mitigation prioritization decisions</t>
  </si>
  <si>
    <t>Table PAC 5-1: Risk Model Components</t>
  </si>
  <si>
    <t>Model</t>
  </si>
  <si>
    <t>Risk Component</t>
  </si>
  <si>
    <t>Design Scenarios</t>
  </si>
  <si>
    <t>Source of Inputs</t>
  </si>
  <si>
    <t xml:space="preserve">Planning Model </t>
  </si>
  <si>
    <t>Wind Risk</t>
  </si>
  <si>
    <t>Rate of Spread</t>
  </si>
  <si>
    <t xml:space="preserve">Technosylva FireSight RAIL and RAVE models, December 2023 – Expected Risk </t>
  </si>
  <si>
    <t>Wind Risk score</t>
  </si>
  <si>
    <t>Natural units per segment</t>
  </si>
  <si>
    <r>
      <t>95</t>
    </r>
    <r>
      <rPr>
        <vertAlign val="superscript"/>
        <sz val="8"/>
        <color rgb="FF58595B"/>
        <rFont val="Arial"/>
        <family val="2"/>
      </rPr>
      <t>th</t>
    </r>
    <r>
      <rPr>
        <sz val="8"/>
        <color rgb="FF58595B"/>
        <rFont val="Arial"/>
        <family val="2"/>
      </rPr>
      <t xml:space="preserve">  percentile, Population Impacted</t>
    </r>
  </si>
  <si>
    <r>
      <t>95</t>
    </r>
    <r>
      <rPr>
        <vertAlign val="superscript"/>
        <sz val="8"/>
        <color rgb="FF58595B"/>
        <rFont val="Arial"/>
        <family val="2"/>
      </rPr>
      <t>th</t>
    </r>
    <r>
      <rPr>
        <sz val="8"/>
        <color rgb="FF58595B"/>
        <rFont val="Arial"/>
        <family val="2"/>
      </rPr>
      <t xml:space="preserve"> percentile, Buildings Destroyed</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</si>
  <si>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</si>
  <si>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Disabled Population, Poverty Population</t>
    </r>
  </si>
  <si>
    <t>Planning Model</t>
  </si>
  <si>
    <t>Terrain Risk</t>
  </si>
  <si>
    <t>Fire Behavior Index</t>
  </si>
  <si>
    <t>Terrain Risk score</t>
  </si>
  <si>
    <r>
      <t>95</t>
    </r>
    <r>
      <rPr>
        <vertAlign val="superscript"/>
        <sz val="8"/>
        <color rgb="FF58595B"/>
        <rFont val="Arial"/>
        <family val="2"/>
      </rPr>
      <t>th</t>
    </r>
    <r>
      <rPr>
        <sz val="8"/>
        <color rgb="FF58595B"/>
        <rFont val="Arial"/>
        <family val="2"/>
      </rPr>
      <t xml:space="preserve"> percentile, Fire Size Potential</t>
    </r>
  </si>
  <si>
    <r>
      <t>95</t>
    </r>
    <r>
      <rPr>
        <vertAlign val="superscript"/>
        <sz val="8"/>
        <color rgb="FF58595B"/>
        <rFont val="Arial"/>
        <family val="2"/>
      </rPr>
      <t>th</t>
    </r>
    <r>
      <rPr>
        <sz val="8"/>
        <color rgb="FF58595B"/>
        <rFont val="Arial"/>
        <family val="2"/>
      </rPr>
      <t xml:space="preserve"> percentile, Flame Length</t>
    </r>
  </si>
  <si>
    <r>
      <t>95</t>
    </r>
    <r>
      <rPr>
        <vertAlign val="superscript"/>
        <sz val="8"/>
        <color rgb="FF58595B"/>
        <rFont val="Arial"/>
        <family val="2"/>
      </rPr>
      <t>th</t>
    </r>
    <r>
      <rPr>
        <sz val="8"/>
        <color rgb="FF58595B"/>
        <rFont val="Arial"/>
        <family val="2"/>
      </rPr>
      <t xml:space="preserve"> percentile</t>
    </r>
  </si>
  <si>
    <r>
      <t>95</t>
    </r>
    <r>
      <rPr>
        <vertAlign val="superscript"/>
        <sz val="8"/>
        <color rgb="FF58595B"/>
        <rFont val="Arial"/>
        <family val="2"/>
      </rPr>
      <t>th</t>
    </r>
    <r>
      <rPr>
        <sz val="8"/>
        <color rgb="FF58595B"/>
        <rFont val="Arial"/>
        <family val="2"/>
      </rPr>
      <t xml:space="preserve"> percentile, Terrain Difficulty Index, Fire Station Density,</t>
    </r>
  </si>
  <si>
    <t>Composite Risk</t>
  </si>
  <si>
    <t>Wind Risk score, Terrain Risk score</t>
  </si>
  <si>
    <t>Technosylva FireSight RAIL and RAVE models, December 2023 – Expected Risk</t>
  </si>
  <si>
    <t>Composite Risk score</t>
  </si>
  <si>
    <t>95th percentile, Population Impacted</t>
  </si>
  <si>
    <r>
      <t>95</t>
    </r>
    <r>
      <rPr>
        <vertAlign val="superscript"/>
        <sz val="8"/>
        <color rgb="FF58595B"/>
        <rFont val="Arial"/>
        <family val="2"/>
      </rPr>
      <t>th</t>
    </r>
    <r>
      <rPr>
        <sz val="8"/>
        <color rgb="FF58595B"/>
        <rFont val="Arial"/>
        <family val="2"/>
      </rPr>
      <t xml:space="preserve"> percentile, Fire Behavior Index</t>
    </r>
  </si>
  <si>
    <t>PSPS Risk: In development</t>
  </si>
  <si>
    <t xml:space="preserve">PEDS Risk: In development </t>
  </si>
  <si>
    <t>Table PAC 5-2: FireSight Attributes</t>
  </si>
  <si>
    <t>RAIL</t>
  </si>
  <si>
    <t>RAVE</t>
  </si>
  <si>
    <t>Attribute</t>
  </si>
  <si>
    <t>Description:</t>
  </si>
  <si>
    <t>Percentiles</t>
  </si>
  <si>
    <t>Used in the Composite (Wildfire) Risk Score</t>
  </si>
  <si>
    <t>(Circuit Level)</t>
  </si>
  <si>
    <t>(Plexel)</t>
  </si>
  <si>
    <t>Yes</t>
  </si>
  <si>
    <t>Acres Burned</t>
  </si>
  <si>
    <t>Number of Acres Burned</t>
  </si>
  <si>
    <t>0, 20, 40, 60, 80, 90, 95, 98, and 100</t>
  </si>
  <si>
    <t>No</t>
  </si>
  <si>
    <t>Building Density</t>
  </si>
  <si>
    <t>Building Density per Plexel</t>
  </si>
  <si>
    <t>Buildings Destroyed</t>
  </si>
  <si>
    <t>Number of Buildings Destroyed</t>
  </si>
  <si>
    <t>Building Loss Factor</t>
  </si>
  <si>
    <t>Estimated Building Loss Factor Within the Plexel.</t>
  </si>
  <si>
    <t>Building Loss Factor (Average-Mean)</t>
  </si>
  <si>
    <t>Average Estimated Building Loss Factor Within the Plexel.</t>
  </si>
  <si>
    <t>Building Loss Factor (Median)</t>
  </si>
  <si>
    <t>Buildings Threatened</t>
  </si>
  <si>
    <t>Number of Buildings Threatened</t>
  </si>
  <si>
    <t>Burn Frequency</t>
  </si>
  <si>
    <t>Burn Frequency is the number of times a plexel is touched from all assets ignited simulations run for the selected weather days. It is similar to traditional burn probability although this only represents a frequency, not a probability.</t>
  </si>
  <si>
    <t xml:space="preserve"> N/A</t>
  </si>
  <si>
    <t xml:space="preserve">Disability Population </t>
  </si>
  <si>
    <t xml:space="preserve">Disability Population Ratio </t>
  </si>
  <si>
    <t xml:space="preserve">N/A </t>
  </si>
  <si>
    <t xml:space="preserve">Yes </t>
  </si>
  <si>
    <t xml:space="preserve">Fire Behavior Index </t>
  </si>
  <si>
    <t xml:space="preserve">Fire Station Density </t>
  </si>
  <si>
    <t xml:space="preserve">Density of Fire Stations in a location </t>
  </si>
  <si>
    <t xml:space="preserve">Flame Length </t>
  </si>
  <si>
    <t xml:space="preserve">Feet </t>
  </si>
  <si>
    <t xml:space="preserve">Fuel Model Majority </t>
  </si>
  <si>
    <t xml:space="preserve">Majority Fuel in Each Plexel </t>
  </si>
  <si>
    <t xml:space="preserve">Number of Buildings </t>
  </si>
  <si>
    <t xml:space="preserve">Number of Building per Plexel </t>
  </si>
  <si>
    <t xml:space="preserve">No </t>
  </si>
  <si>
    <t xml:space="preserve">Population Count </t>
  </si>
  <si>
    <t xml:space="preserve">Population Count per Plexel </t>
  </si>
  <si>
    <t xml:space="preserve">0, 20, 40, 60, 80, 90, 95, 98, and 100 </t>
  </si>
  <si>
    <t xml:space="preserve">Population Density </t>
  </si>
  <si>
    <t xml:space="preserve">Population Density per Plexel </t>
  </si>
  <si>
    <t xml:space="preserve">Population Impacted </t>
  </si>
  <si>
    <t xml:space="preserve">Poverty Population </t>
  </si>
  <si>
    <t xml:space="preserve">Poverty Population Ratio </t>
  </si>
  <si>
    <t xml:space="preserve">Rate of Spread </t>
  </si>
  <si>
    <t xml:space="preserve">66 Feet/Hour </t>
  </si>
  <si>
    <t xml:space="preserve">Road Availability-With Social Vulnerability Population </t>
  </si>
  <si>
    <t xml:space="preserve">Availability of Roads in a Location with Consideration of Social Vulnerability Population </t>
  </si>
  <si>
    <t xml:space="preserve">Road Availability-With No Population </t>
  </si>
  <si>
    <t xml:space="preserve">Availability of Roads in a Location with No Consideration of Social Vulnerability Population </t>
  </si>
  <si>
    <t xml:space="preserve">Road Miles </t>
  </si>
  <si>
    <t xml:space="preserve">Total Miles (Major + Minor) </t>
  </si>
  <si>
    <t xml:space="preserve">Senior Population </t>
  </si>
  <si>
    <t xml:space="preserve">Senior Population Ratio </t>
  </si>
  <si>
    <t xml:space="preserve">Terrain Difficulty Index </t>
  </si>
  <si>
    <t xml:space="preserve">Terrain Difficulty per Plexel </t>
  </si>
  <si>
    <t xml:space="preserve">Years Since Last Fire </t>
  </si>
  <si>
    <t xml:space="preserve">Years Since Last Fire per Plexel </t>
  </si>
  <si>
    <t>Table PAC 5-3: Comparison of General Characteristics of Wind-Driven and Fuel/Terrain-Driven Wildfires</t>
  </si>
  <si>
    <t>Category</t>
  </si>
  <si>
    <t>Wind-Driven Wildfires</t>
  </si>
  <si>
    <t>Fuel/Terrain-Driven Wildfires</t>
  </si>
  <si>
    <t>Locational Risk</t>
  </si>
  <si>
    <t>More likely in areas subject to PSPS (Public Safety Power Shutoff)</t>
  </si>
  <si>
    <t>Confined to areas of complex fuels and terrain with difficult access</t>
  </si>
  <si>
    <t>Frequency</t>
  </si>
  <si>
    <t>Some years have none; others several</t>
  </si>
  <si>
    <t>Annually during peak fire season</t>
  </si>
  <si>
    <t>Event Duration</t>
  </si>
  <si>
    <t>One-three days per event</t>
  </si>
  <si>
    <t>Can persist several weeks or months</t>
  </si>
  <si>
    <t>Outage Risk</t>
  </si>
  <si>
    <t>Wind-driven and somewhat predictable</t>
  </si>
  <si>
    <t>Difficult to predict</t>
  </si>
  <si>
    <t>Consequence</t>
  </si>
  <si>
    <t>Immediately catastrophic</t>
  </si>
  <si>
    <t>May be catastrophic over time</t>
  </si>
  <si>
    <t>Network</t>
  </si>
  <si>
    <t>Fire Boundary</t>
  </si>
  <si>
    <t>Quantity</t>
  </si>
  <si>
    <t>Mean of Acres Impacted (P95)</t>
  </si>
  <si>
    <t>Mean of Structures Impacted (P95)</t>
  </si>
  <si>
    <t>Mean of Structures Destroyed (P95)</t>
  </si>
  <si>
    <t>Mean of Population Impacted (P95)</t>
  </si>
  <si>
    <t>Mean of Fire Behavior Index (P95)</t>
  </si>
  <si>
    <t>Mean of Flame Length (P95)</t>
  </si>
  <si>
    <t>Mean of Rate of Spread (P95)</t>
  </si>
  <si>
    <t>Distribution</t>
  </si>
  <si>
    <t>HFRA</t>
  </si>
  <si>
    <t>HFTD</t>
  </si>
  <si>
    <t>Transmission</t>
  </si>
  <si>
    <t>HFRA Divided by HFTD</t>
  </si>
  <si>
    <t>Table 6-1: Prioritized Areas in PacifiCorp’s Service Territory Based on Overall Utility Risk</t>
  </si>
  <si>
    <t>Priority</t>
  </si>
  <si>
    <t>Circuit 
Segment 
and/or 
Span ID</t>
  </si>
  <si>
    <t>Overall 
Utility Risk</t>
  </si>
  <si>
    <t>Wildfire 
Risk</t>
  </si>
  <si>
    <t>Outage 
Program 
Risk</t>
  </si>
  <si>
    <t>Percent of 
Overall 
Utility Risk</t>
  </si>
  <si>
    <t>Associated Risk 
Drivers</t>
  </si>
  <si>
    <t>Max Wind Score: 0.81,  Max Terrain Score: 0.66</t>
  </si>
  <si>
    <t>Max Wind Score: 0.78,  Max Terrain Score: 0.74</t>
  </si>
  <si>
    <t>Max Wind Score: 0.88,  Max Terrain Score: 0.71</t>
  </si>
  <si>
    <t>Max Wind Score: 0.81,  Max Terrain Score: 0.55</t>
  </si>
  <si>
    <t>Max Wind Score: 0.92,  Max Terrain Score: 0.57</t>
  </si>
  <si>
    <t>Table 6-2: Stakeholder Roles and Responsibilities in the Decision-Making Process</t>
  </si>
  <si>
    <t>Stakeholder</t>
  </si>
  <si>
    <t>Stakeholder Point of Contact</t>
  </si>
  <si>
    <t>PacifiCorp Point of Contact</t>
  </si>
  <si>
    <t>Stakeholder Role</t>
  </si>
  <si>
    <t>Engagement Methods</t>
  </si>
  <si>
    <t>Activity</t>
  </si>
  <si>
    <t>Level of Engagement for Activity</t>
  </si>
  <si>
    <t>Power Delivery</t>
  </si>
  <si>
    <t>SVP, Power Delivery</t>
  </si>
  <si>
    <t>Executive sponsor</t>
  </si>
  <si>
    <t>Meeting</t>
  </si>
  <si>
    <t>All</t>
  </si>
  <si>
    <t>Executive sponsor of Wildfire Risk Governance Committee and Wildfire Scoping Governance Committee</t>
  </si>
  <si>
    <t>Asset Risk </t>
  </si>
  <si>
    <t>Managing Director, Asset Risk</t>
  </si>
  <si>
    <t>Define companies’ wildfire risk areas and the composite risk scores. </t>
  </si>
  <si>
    <t>Meeting, Phone, Email </t>
  </si>
  <si>
    <t>Inspections, Situational Awareness, System Hardening </t>
  </si>
  <si>
    <t>Facilitator of Wildfire Risk Governance Committee</t>
  </si>
  <si>
    <t>Advisor in Wildfire Scoping Governance Committee</t>
  </si>
  <si>
    <t>Asset Management </t>
  </si>
  <si>
    <t>Propose new initiatives, plan initiatives, track initiative progress. </t>
  </si>
  <si>
    <t>Inspections, Situational Awareness, System Hardening.  </t>
  </si>
  <si>
    <t>Operations </t>
  </si>
  <si>
    <t>VP, System Operations</t>
  </si>
  <si>
    <t>Provide input into system hardening scopes and proposed initiatives for Electrical Corporation states.</t>
  </si>
  <si>
    <t>Voting member in Wildfire Risk Governance Committee</t>
  </si>
  <si>
    <t>Voting member in Wildfire Scoping Governance Committee</t>
  </si>
  <si>
    <t>VP, T&amp;D Operations, Electrical Corporation</t>
  </si>
  <si>
    <t>VP, T&amp;D Operations, Rocky Mountain Power</t>
  </si>
  <si>
    <t>Provide input into system hardening scopes and proposed initiatives for Rocky Mountain Power states.</t>
  </si>
  <si>
    <t>Project Management </t>
  </si>
  <si>
    <t>VP, Project Management</t>
  </si>
  <si>
    <t>Provide input into system hardening initiatives.  </t>
  </si>
  <si>
    <t>System Hardening </t>
  </si>
  <si>
    <t>Engineering </t>
  </si>
  <si>
    <t>VP, Engineering &amp; T&amp;D Standards</t>
  </si>
  <si>
    <t>Provide input into system hardening and new initiatives.  </t>
  </si>
  <si>
    <t>Wildfire Program Delivery </t>
  </si>
  <si>
    <t>VP, Asset Management &amp; Wildfire</t>
  </si>
  <si>
    <t>Provide input into initiatives with alignment to the wildfire mitigation plan.  </t>
  </si>
  <si>
    <t>Asset Investment Strategy &amp; Policy</t>
  </si>
  <si>
    <t>Provide input into the alignment of initiative to asset strategy and policy.</t>
  </si>
  <si>
    <t>Inspections, System Hardening</t>
  </si>
  <si>
    <t>Advisor in Wildfire Risk Governance Committee</t>
  </si>
  <si>
    <t>Facilitator of Wildfire Scoping Governance Committee</t>
  </si>
  <si>
    <t>Legal</t>
  </si>
  <si>
    <t>Assistant General Counsel</t>
  </si>
  <si>
    <t>Provides legal consult</t>
  </si>
  <si>
    <t>Meeting, Email</t>
  </si>
  <si>
    <t>Field Engineering </t>
  </si>
  <si>
    <t>Director, Field Engineering</t>
  </si>
  <si>
    <t>Provide input into system hardening scopes.   </t>
  </si>
  <si>
    <t>Delivery Assurance </t>
  </si>
  <si>
    <t>Managing Director, Delivery Assurance</t>
  </si>
  <si>
    <t>Provide input into the alignment of initiative cost with the company budget.  </t>
  </si>
  <si>
    <t>Technical Services &amp; Training</t>
  </si>
  <si>
    <t>Managing Director, Technical Services and Training</t>
  </si>
  <si>
    <t>Provide input into the alignment of initiative to services and training support.</t>
  </si>
  <si>
    <t>Inspections, Situational Awareness, System Hardening  </t>
  </si>
  <si>
    <t>Project Management Office</t>
  </si>
  <si>
    <t>Director, Wildfire PMO</t>
  </si>
  <si>
    <t>System Hardening</t>
  </si>
  <si>
    <t>Wildfire Mitigation Program Delivery</t>
  </si>
  <si>
    <t>Director, Wildfire Program Delivery</t>
  </si>
  <si>
    <t>Asset Risk</t>
  </si>
  <si>
    <t>Director, Asset Risk</t>
  </si>
  <si>
    <t>Provide input into the alignment of initiative to asset risk.  </t>
  </si>
  <si>
    <t>Inspections, System Hardening  </t>
  </si>
  <si>
    <t>Wildfire Mitigation Planning</t>
  </si>
  <si>
    <t>Director, Wildfire Plan</t>
  </si>
  <si>
    <t>Table 6-3 Risk Impact of Activities</t>
  </si>
  <si>
    <t>Activity Section</t>
  </si>
  <si>
    <t>Activity 
Effectiveness –
Overall Risk</t>
  </si>
  <si>
    <t>Activity 
Effectiveness –
Wildfire Risk</t>
  </si>
  <si>
    <t>Activity 
Effectiveness –
Outage Program 
Risk</t>
  </si>
  <si>
    <t>Cost-Benefit 
Score - Overall 
Risk</t>
  </si>
  <si>
    <t>Cost-Benefit 
Score – Wildfire 
Risk</t>
  </si>
  <si>
    <t>Cost-Benefit 
Score – Outage 
Program Risk</t>
  </si>
  <si>
    <t>% HFTD
Covered</t>
  </si>
  <si>
    <t>% 
HFTD/HFRA 
Covered</t>
  </si>
  <si>
    <t>Expected % 
Risk 
Reduction</t>
  </si>
  <si>
    <t>Model(s) Used to 
Calculate Risk 
Impact</t>
  </si>
  <si>
    <t>Covered Conductor Installation</t>
  </si>
  <si>
    <t>8.2.1</t>
  </si>
  <si>
    <t>FireSight, TBD</t>
  </si>
  <si>
    <t>Undergrounding of Electric Lines and/or Equipment</t>
  </si>
  <si>
    <t>8.2.2</t>
  </si>
  <si>
    <t>8.2.3</t>
  </si>
  <si>
    <t>8.2.8</t>
  </si>
  <si>
    <t>Line Removal in the HFTD</t>
  </si>
  <si>
    <t>8.2.9</t>
  </si>
  <si>
    <t xml:space="preserve">Other Technologies and Systems </t>
  </si>
  <si>
    <t>8.2.12</t>
  </si>
  <si>
    <t>Asset Inspections</t>
  </si>
  <si>
    <t>8.3.1, 8.3.2</t>
  </si>
  <si>
    <t>Intrusive Pole Inspections</t>
  </si>
  <si>
    <t>8.3.3</t>
  </si>
  <si>
    <t>8.3.4</t>
  </si>
  <si>
    <t>Infrared Inspections of Distribution Electric Lines and Equipment</t>
  </si>
  <si>
    <t>8.3.5</t>
  </si>
  <si>
    <t>Infrared Inspections of Transmission Electric Lines and Equipment</t>
  </si>
  <si>
    <t>8.3.6</t>
  </si>
  <si>
    <t>Equipment Settings to Reduce Wildfire Risk</t>
  </si>
  <si>
    <t>8.7.1</t>
  </si>
  <si>
    <t>Vegetation Pruning and Removal</t>
  </si>
  <si>
    <t>Defensible Space</t>
  </si>
  <si>
    <t>Ignition Detection Systems</t>
  </si>
  <si>
    <t>Table 6-4 Summary of Risk Reduction for Top-Risk Circuits</t>
  </si>
  <si>
    <t>Circuit, Segment, 
or Span ID</t>
  </si>
  <si>
    <t>Initial Overall Utility Risk</t>
  </si>
  <si>
    <t>2026 Activities</t>
  </si>
  <si>
    <t>2026 Overall Utility Risk</t>
  </si>
  <si>
    <t>2027 Activities</t>
  </si>
  <si>
    <t>2027 Overall Utility Risk</t>
  </si>
  <si>
    <t>2028 Activities</t>
  </si>
  <si>
    <t>2028 Overall Utility Risk</t>
  </si>
  <si>
    <t>No 2026 Activities
GH-04 System Automation Completed in 2022
GH-05 Expulsion Fuse Replacement Completed in 2024</t>
  </si>
  <si>
    <t>No 2028 Activities</t>
  </si>
  <si>
    <t>No 2026 Activities
GH-04 System Automation Completed in 2022
GH-05 Expulsion Fuse Replacement Planned for 2025</t>
  </si>
  <si>
    <t>No 2026 Activities
GH-04 System Automation Completed in 2024
GH-05 Expulsion Fuse Replacement Completed in 2024</t>
  </si>
  <si>
    <t>No 2027 Activities</t>
  </si>
  <si>
    <t>No 2026 Activities
GH-04 System Automation Completed in 2023
GH-05 Expulsion Fuse Replacement Completed in  2023</t>
  </si>
  <si>
    <t>No 2026 Activities
GH-04 System Automation Completed in 2023
GH-05 Expulsion Fuse Replacement Completed in 2024</t>
  </si>
  <si>
    <t>No 2026 Activities
GH-04 System Automation Completed in 2023
GH-05 Expulsion Fuse Replacement Planned for 2025</t>
  </si>
  <si>
    <t xml:space="preserve">No 2026 Activities
GH-04 System Automation Completed in 2023
GH-05 Expulsion Fuse Replacement Planned for 2025
</t>
  </si>
  <si>
    <t xml:space="preserve">No 2026 Activities
GH-04 System Automation Completed in 2024
</t>
  </si>
  <si>
    <t>GH-04 System Automation 
GH-05 Expulsion Fuse Replacement Planned for 2025</t>
  </si>
  <si>
    <t xml:space="preserve">No 2026 Activities
GH-04 System Automation Completed in 2022
GH-05 Completed in 2024
</t>
  </si>
  <si>
    <t>Table PAC 6-1 Summary of Risk Reduction for Circuits With Maximum Fuel/Terrain Wildfire Risk Scores</t>
  </si>
  <si>
    <t>Max Terrain Score</t>
  </si>
  <si>
    <t>Max Wind Score</t>
  </si>
  <si>
    <t>2026 Overall Maximum Fuel/Terrain Risk</t>
  </si>
  <si>
    <t>2027 Overall Maximum Fuel/Terrain Risk</t>
  </si>
  <si>
    <t>2028 Overall Maximum Fuel/Terrain Risk</t>
  </si>
  <si>
    <t>5G39</t>
  </si>
  <si>
    <t>5R165</t>
  </si>
  <si>
    <t>8G95</t>
  </si>
  <si>
    <t>5R171</t>
  </si>
  <si>
    <t>5R170</t>
  </si>
  <si>
    <t>5G97</t>
  </si>
  <si>
    <t>5R96</t>
  </si>
  <si>
    <t>5G16</t>
  </si>
  <si>
    <t>5G41</t>
  </si>
  <si>
    <t>5G79</t>
  </si>
  <si>
    <t>7G71</t>
  </si>
  <si>
    <r>
      <rPr>
        <vertAlign val="superscript"/>
        <sz val="8"/>
        <color rgb="FF58595B"/>
        <rFont val="Arial"/>
        <family val="2"/>
      </rPr>
      <t>1</t>
    </r>
    <r>
      <rPr>
        <sz val="8"/>
        <color rgb="FF58595B"/>
        <rFont val="Arial"/>
        <family val="2"/>
      </rPr>
      <t xml:space="preserve"> GH-01 schedule in conjunction with planned substation replacement.</t>
    </r>
  </si>
  <si>
    <t>Initiative</t>
  </si>
  <si>
    <t>Activity 
(Tracking ID #)</t>
  </si>
  <si>
    <t>Target Unit</t>
  </si>
  <si>
    <t>Three-year Total</t>
  </si>
  <si>
    <t>Section; Page Number</t>
  </si>
  <si>
    <t>Quantitative</t>
  </si>
  <si>
    <t>Facility Points</t>
  </si>
  <si>
    <t>Transmission Detailed Inspections</t>
  </si>
  <si>
    <t>Distribution Detailed Inspections</t>
  </si>
  <si>
    <t>Transmission Intrusive Inspections</t>
  </si>
  <si>
    <t>Distribution Intrusive Inspections</t>
  </si>
  <si>
    <t>Substations</t>
  </si>
  <si>
    <t>Miles</t>
  </si>
  <si>
    <t>Distribution Pole Replacement and Reinforcements</t>
  </si>
  <si>
    <t>Transmission Pole Replacement and Reinforcements</t>
  </si>
  <si>
    <t>Devices</t>
  </si>
  <si>
    <t>Fuse Locations</t>
  </si>
  <si>
    <t>ESS Circuit Hardening</t>
  </si>
  <si>
    <t>Circuits</t>
  </si>
  <si>
    <t>Table 8-2:  Asset Inspection Frequency, Method, and Criteria</t>
  </si>
  <si>
    <t>Type</t>
  </si>
  <si>
    <t>Inspection Activity (Program)</t>
  </si>
  <si>
    <t>Frequency or Trigger (Note 1)</t>
  </si>
  <si>
    <t>Governing Standards &amp; Operating Procedures</t>
  </si>
  <si>
    <t>Cumulative Quarterly Target Year 1 Q1</t>
  </si>
  <si>
    <t>Cumulative Quarterly Target Year 1 Q2</t>
  </si>
  <si>
    <t>Cumulative Quarterly Target Year 1 Q3</t>
  </si>
  <si>
    <t>Cumulative Quarterly Target Year 1 Q4</t>
  </si>
  <si>
    <t>Cumulative Quarterly Target Year 2 Q1</t>
  </si>
  <si>
    <t>Cumulative Quarterly Target Year 2Q2</t>
  </si>
  <si>
    <t>Cumulative Quarterly Target Year  2Q3</t>
  </si>
  <si>
    <t>Cumulative Quarterly Target Year 2 Q4</t>
  </si>
  <si>
    <t>Cumulative Quarterly Target Year 3 Q1</t>
  </si>
  <si>
    <t>Cumulative Quarterly Target Year 3 Q2</t>
  </si>
  <si>
    <t>Cumulative Quarterly Target Year 3 Q3</t>
  </si>
  <si>
    <t>Cumulative Quarterly Target Year 3 Q4</t>
  </si>
  <si>
    <t>% of HFRA 
and HFTD 
Covered 
Annually 
by 
Inspection 
Type</t>
  </si>
  <si>
    <t xml:space="preserve">Condition 
Find Rate 
Level 1
Condition 
Find Rate </t>
  </si>
  <si>
    <t xml:space="preserve">Condition 
Find Rate 
Level 2
Condition 
Find Rate </t>
  </si>
  <si>
    <t xml:space="preserve">Condition 
Find Rate 
Level 3
Condition 
Find Rate </t>
  </si>
  <si>
    <t>Patrol</t>
  </si>
  <si>
    <t>1 year</t>
  </si>
  <si>
    <t>GO 165</t>
  </si>
  <si>
    <t>Detailed</t>
  </si>
  <si>
    <t>5 year</t>
  </si>
  <si>
    <t>Intrusive</t>
  </si>
  <si>
    <t>10 year</t>
  </si>
  <si>
    <t>Substation</t>
  </si>
  <si>
    <t>8-12 times a year</t>
  </si>
  <si>
    <t>GO 174</t>
  </si>
  <si>
    <t>Infrared</t>
  </si>
  <si>
    <t>Table 8-3:  Grid Design, Asset Inspections, and Maintenance QA and QC Program Objectives</t>
  </si>
  <si>
    <t>Initiative/Activity Being Audited</t>
  </si>
  <si>
    <t>Quality Program Type</t>
  </si>
  <si>
    <t>Objective of the Quality Program</t>
  </si>
  <si>
    <t>QA/QC</t>
  </si>
  <si>
    <t>QA</t>
  </si>
  <si>
    <t>Ensure that new construction meets applicable standards</t>
  </si>
  <si>
    <t>Ensure that installation meets applicable standards</t>
  </si>
  <si>
    <t>Table 8-4:  Grid Design, Asset Inspections, and Maintenance QA and QC Activity Targets</t>
  </si>
  <si>
    <t>Type of Audit</t>
  </si>
  <si>
    <t>Population/Sample Unit</t>
  </si>
  <si>
    <t>2026: Population Size</t>
  </si>
  <si>
    <t>2026: Sample Size</t>
  </si>
  <si>
    <t>2027: Population Size</t>
  </si>
  <si>
    <t>2027: Sample Size</t>
  </si>
  <si>
    <t>2028: Population Size</t>
  </si>
  <si>
    <t>2028: Sample Size</t>
  </si>
  <si>
    <t>Percent of Sample in the HFTD</t>
  </si>
  <si>
    <t>Confidence level/MOE</t>
  </si>
  <si>
    <t>2026 Pass Rate target</t>
  </si>
  <si>
    <t>2027 Pass Rate target</t>
  </si>
  <si>
    <t>2028 Pass Rate target</t>
  </si>
  <si>
    <t>95% / 2%</t>
  </si>
  <si>
    <t>Table 8-5: Number of Past Due Asset Work Orders Categorized by Age*</t>
  </si>
  <si>
    <t>HFTD Area</t>
  </si>
  <si>
    <t>0-30 Days</t>
  </si>
  <si>
    <t>31-90 Days</t>
  </si>
  <si>
    <t>91-180 Days</t>
  </si>
  <si>
    <t>181+ Days</t>
  </si>
  <si>
    <t>As of 3/25/2025</t>
  </si>
  <si>
    <t>Table 8-6: Number of Past Due Asset Work Orders Categorized by Age for Priority Levels</t>
  </si>
  <si>
    <t>Priority Level</t>
  </si>
  <si>
    <t>Priority 1</t>
  </si>
  <si>
    <t>Priority 2</t>
  </si>
  <si>
    <t>Priority 3</t>
  </si>
  <si>
    <t>Table 8-7: Top Ten Impacted Circuits from Changes to PEDS in the Past Three Years</t>
  </si>
  <si>
    <t>Circuit/Circuit Segment ID</t>
  </si>
  <si>
    <t>Circuit/Circuit Segment Name</t>
  </si>
  <si>
    <t>Circuit/Circuit 
Segment 
Length 
(overhead 
circuit 
miles)</t>
  </si>
  <si>
    <t>Number of Outages in Past Three Years</t>
  </si>
  <si>
    <t>Cumulative Outage Duration (Hours)</t>
  </si>
  <si>
    <t>Cumulative number of Customers Impacted by Outages</t>
  </si>
  <si>
    <t>6G25</t>
  </si>
  <si>
    <t>5L82</t>
  </si>
  <si>
    <t>5G7</t>
  </si>
  <si>
    <t>Table PAC 8-1: Current ESS Mode Configurations</t>
  </si>
  <si>
    <t>ESS Mode</t>
  </si>
  <si>
    <t>Expected Fault Operation</t>
  </si>
  <si>
    <t>Reclosing Action</t>
  </si>
  <si>
    <t>Coordinates With Reclosers</t>
  </si>
  <si>
    <t>Action to Restore</t>
  </si>
  <si>
    <t>Notes</t>
  </si>
  <si>
    <t>SEL-351</t>
  </si>
  <si>
    <t>EFR</t>
  </si>
  <si>
    <t>Trip, Reclose, Trip, Lockout</t>
  </si>
  <si>
    <t>EFR On, Reclose Off</t>
  </si>
  <si>
    <t>ESS Mode is Tagged/Reclose Off if EFR not available.</t>
  </si>
  <si>
    <t>SEL-751</t>
  </si>
  <si>
    <t>SEL-751A</t>
  </si>
  <si>
    <t>Tagged/Reclose Off</t>
  </si>
  <si>
    <t>Trip, Lockout</t>
  </si>
  <si>
    <t>Reclose Off</t>
  </si>
  <si>
    <t>ESS Mode depends on reclosing switch type:
43RT - Tagged
43R - Reclose Off</t>
  </si>
  <si>
    <t>SEL-651R2</t>
  </si>
  <si>
    <t>Trip, Reclose, Lockout</t>
  </si>
  <si>
    <t>ESS Mode is Tagged if EFR not available.</t>
  </si>
  <si>
    <t>SEL-651RA</t>
  </si>
  <si>
    <t>Form 3</t>
  </si>
  <si>
    <t>Form 4</t>
  </si>
  <si>
    <t>Form 5</t>
  </si>
  <si>
    <t>Tagged</t>
  </si>
  <si>
    <t>Form 6</t>
  </si>
  <si>
    <t>Fusesaver</t>
  </si>
  <si>
    <t>Tagged (Lever down)</t>
  </si>
  <si>
    <t>Lever down</t>
  </si>
  <si>
    <t>DPU</t>
  </si>
  <si>
    <t>DPU2000</t>
  </si>
  <si>
    <t>DPU2000R</t>
  </si>
  <si>
    <t xml:space="preserve">Electromechanical </t>
  </si>
  <si>
    <t>Table PAC 8-2: 2024 Reliability Impacts for Circuits Activated in ESS settings</t>
  </si>
  <si>
    <t>Metric</t>
  </si>
  <si>
    <t>Number</t>
  </si>
  <si>
    <t>Number of outages</t>
  </si>
  <si>
    <t>Average Duration of Outages (minutes)</t>
  </si>
  <si>
    <t>Frequency of Outages per Circuit</t>
  </si>
  <si>
    <t>Number of Customers Impacted</t>
  </si>
  <si>
    <t>Average Response Time for Outages (minutes)</t>
  </si>
  <si>
    <t>Table PAC 8-3:  Suppression Equipment</t>
  </si>
  <si>
    <t>Equipment</t>
  </si>
  <si>
    <t>Location</t>
  </si>
  <si>
    <t>Fire Toolbox Containing:</t>
  </si>
  <si>
    <t>Carried in Vehicle</t>
  </si>
  <si>
    <t>One backpack pump-type fire extinguisher filled with water,</t>
  </si>
  <si>
    <t>Two axes</t>
  </si>
  <si>
    <t>Two McLeod fire tools,</t>
  </si>
  <si>
    <t>A sufficient number of shovels: A round point shovel with an overall length of not less than forty-six (46) inches so that each employee at the operation can be equipped to fight fire.</t>
  </si>
  <si>
    <t>2- 250-Gallon Water Trailers</t>
  </si>
  <si>
    <t>Crescent City, CA</t>
  </si>
  <si>
    <t>Yreka, CA</t>
  </si>
  <si>
    <t>Table PAC 8-4:  T&amp;D Operations Based on Fire Risk Potential</t>
  </si>
  <si>
    <t>Fire Risk Potential</t>
  </si>
  <si>
    <t>Practice</t>
  </si>
  <si>
    <t>Yellow</t>
  </si>
  <si>
    <t>Orange</t>
  </si>
  <si>
    <t>Red</t>
  </si>
  <si>
    <t>PPE Equipment and Tools</t>
  </si>
  <si>
    <t>X</t>
  </si>
  <si>
    <t>Cancel Hot Work</t>
  </si>
  <si>
    <t>Table PAC 8-5:  Asset Inspections, Grid Hardening Qualifications</t>
  </si>
  <si>
    <t>Worker Title</t>
  </si>
  <si>
    <t>Minimum Qualifications for Target Role</t>
  </si>
  <si>
    <t>Special Certification Requirements</t>
  </si>
  <si>
    <t>Reference to PacifiCorp Training/Qualification Programs</t>
  </si>
  <si>
    <t>Journeyman Lineman</t>
  </si>
  <si>
    <t>Qualified Electrical Worker</t>
  </si>
  <si>
    <t>Journeyman Lineman card</t>
  </si>
  <si>
    <t xml:space="preserve">Company provided annual wildfire training  </t>
  </si>
  <si>
    <t>Highline Patrolman</t>
  </si>
  <si>
    <t>Journeyman Lineman card with patrolman qualifications met</t>
  </si>
  <si>
    <t>Relay Technician</t>
  </si>
  <si>
    <t>Journeyman meter and relay card</t>
  </si>
  <si>
    <t>Journeyman Lineman card and Wire Strike training</t>
  </si>
  <si>
    <t>Journeyman Wireman</t>
  </si>
  <si>
    <t>Table 9-1: Vegetation Management Targets by Year (Non-Inspection targets)</t>
  </si>
  <si>
    <t>Quantitative or Qualitative</t>
  </si>
  <si>
    <t>Activity (Tracking ID)</t>
  </si>
  <si>
    <t>Previous Tracking ID, if applicable</t>
  </si>
  <si>
    <t>2026 Target/Status</t>
  </si>
  <si>
    <t>% Risk Reduction for 2026</t>
  </si>
  <si>
    <t>2027 Target/Status</t>
  </si>
  <si>
    <t>% Risk Reduction for 2027</t>
  </si>
  <si>
    <t>2028 Target/Status</t>
  </si>
  <si>
    <t>% Risk Reduction for 2028</t>
  </si>
  <si>
    <t>Three-Year Total</t>
  </si>
  <si>
    <t>Qualitative</t>
  </si>
  <si>
    <t xml:space="preserve">Wood and Slash Management/Debris Disposal: benchmark debris management data collection with other California utilities to learn how other utilities conduct and track debris management.  </t>
  </si>
  <si>
    <t>Integrated Vegetation Management: Review and identify opportunities to expand use of tree growth regulator.</t>
  </si>
  <si>
    <t>Integrated Vegetation Management: develop a process for conducting outreach to known nurseries participating in the tree replacement program.</t>
  </si>
  <si>
    <t>Vegetation Management and Inspections: Develop and implement formal inspection contractor benchmarking processes.</t>
  </si>
  <si>
    <t>Table 9-2: Vegetation Inspections and Pole Clearing Targets by Year</t>
  </si>
  <si>
    <t>Activity (Program)</t>
  </si>
  <si>
    <t>Tracking ID</t>
  </si>
  <si>
    <t>Cumulative (Cml.) Quarterly Target 2026 Q1</t>
  </si>
  <si>
    <t>Cumulative (Cml.) Quarterly Target 2026 Q2</t>
  </si>
  <si>
    <t>Cumulative (Cml.) Quarterly Target 2026 Q3</t>
  </si>
  <si>
    <t>Cumulative (Cml.) Quarterly Target 2026 Q4</t>
  </si>
  <si>
    <t>Cumulative (Cml.) Quarterly Target 2027 Q1</t>
  </si>
  <si>
    <t>Cumulative (Cml.) Quarterly Target 2027 Q2</t>
  </si>
  <si>
    <t>Cumulative (Cml.) Quarterly Target 2027 Q3</t>
  </si>
  <si>
    <t>Cumulative (Cml.) Quarterly Target 2027 Q4</t>
  </si>
  <si>
    <t>Cumulative (Cml.) Quarterly Target 2028 Q1</t>
  </si>
  <si>
    <t>Cumulative (Cml.) Quarterly Target 2028 Q2</t>
  </si>
  <si>
    <t>Cumulative (Cml.) Quarterly Target 2028 Q3</t>
  </si>
  <si>
    <t>Cumulative (Cml.) Quarterly Target 2028} Q4</t>
  </si>
  <si>
    <t>Routine (Detailed) Inspection – Distribution (DNT)</t>
  </si>
  <si>
    <t>Off-Cycle (Patrol) Inspection – Distribution (FIN)</t>
  </si>
  <si>
    <t>Routine (Detailed) Inspection – Local Transmission (TNT)</t>
  </si>
  <si>
    <t>Routine (Detailed) Inspection – Main Grid (MGI)</t>
  </si>
  <si>
    <t>Off-Cycle (Patrol) Inspection – Transmission (FIT)</t>
  </si>
  <si>
    <t>Pole Clearing PRC 4292 (DPL)</t>
  </si>
  <si>
    <t>~33%</t>
  </si>
  <si>
    <t>Pole Clearing (LRA)</t>
  </si>
  <si>
    <t>~35%</t>
  </si>
  <si>
    <t>Table 9-3: Vegetation Management Inspection Frequency, Method, and Criteria</t>
  </si>
  <si>
    <t>Area impacted</t>
  </si>
  <si>
    <t>Routine</t>
  </si>
  <si>
    <t>Territory wide</t>
  </si>
  <si>
    <t>Every three years</t>
  </si>
  <si>
    <t>Off-cycle</t>
  </si>
  <si>
    <t>Lines within or that intersect HFTD Tier 2 or Tier 3, HFRA</t>
  </si>
  <si>
    <t xml:space="preserve">Annual </t>
  </si>
  <si>
    <t>Routine Main Grid</t>
  </si>
  <si>
    <t>Annual</t>
  </si>
  <si>
    <t>Routine Local</t>
  </si>
  <si>
    <t>Minimum every three years</t>
  </si>
  <si>
    <t>Non-Routine</t>
  </si>
  <si>
    <t>Table 9-4: Partnerships in Vegetation Management</t>
  </si>
  <si>
    <t>Partnering 
Agency/ 
Organization</t>
  </si>
  <si>
    <t>Activities</t>
  </si>
  <si>
    <t>Objectives</t>
  </si>
  <si>
    <t>Electrical 
Corporation 
Role</t>
  </si>
  <si>
    <t>Anticipated 
Accomplishments</t>
  </si>
  <si>
    <t>N//A</t>
  </si>
  <si>
    <t>Table 9-5:  Vegetation Management QA and QC Program Objectives</t>
  </si>
  <si>
    <t>Routine Distribution (Detailed)</t>
  </si>
  <si>
    <t>QC</t>
  </si>
  <si>
    <t>To ensure contractor pre-inspectors are following electrical corporation procedures, to identify trees that were missed, and to identify work that was not conducted in accordance with requirements.</t>
  </si>
  <si>
    <t>Off-cycle Distribution (Patrol)</t>
  </si>
  <si>
    <t>Non-Routine Transmission (Patrol)</t>
  </si>
  <si>
    <t>To ensure work is conducted in accordance with requirements.</t>
  </si>
  <si>
    <t>To ensure contractors achieve defensible space around assigned structures according to procedure.</t>
  </si>
  <si>
    <t>Table 9-6:  Vegetation Management QA and QC Activity Targets</t>
  </si>
  <si>
    <t xml:space="preserve"> 2026 Percent of Sample in the HFTD</t>
  </si>
  <si>
    <t>2027 Percent of Sample in the HFTD</t>
  </si>
  <si>
    <t>2028 Percent of Sample in the HFTD</t>
  </si>
  <si>
    <t>825*</t>
  </si>
  <si>
    <t>42% of Sample miles in HFRA/HFTD</t>
  </si>
  <si>
    <t>56% of Sample miles in HFRA/HFTD</t>
  </si>
  <si>
    <t>55% of Sample miles in HFRA/HFTD</t>
  </si>
  <si>
    <t>Off-cycle Transmission (Patrol)</t>
  </si>
  <si>
    <t>91% of Sample miles in HFRA/HFTD</t>
  </si>
  <si>
    <t>73% of Sample miles in HFRA/HFTD</t>
  </si>
  <si>
    <t>Pole Clearing (DPL and LRA)</t>
  </si>
  <si>
    <t>Distribution Poles</t>
  </si>
  <si>
    <t>TBD – Target is majority of Sample Poles in HFRA/HFTD</t>
  </si>
  <si>
    <t>TBD – target is majority of Sample Poles in HFRA/HFTD</t>
  </si>
  <si>
    <t xml:space="preserve">TBD  </t>
  </si>
  <si>
    <t>95%**</t>
  </si>
  <si>
    <t>*A portion of the corrective maintenance associated Routine Distribution (Detailed) inspections are generally completed late in the calendar year, which results in completion of post audit activities to be completed during the beginning of the following calendar year. Other external factors may also impact completion of post-audits within the same calendar year the maintenance action was completed.</t>
  </si>
  <si>
    <t>Table 9-7: Number of Past Due Vegetation Management Work Orders
Categorized by Age and HFTD Tier</t>
  </si>
  <si>
    <t>Table 9-8: Number of Past Due Vegetation Management Work Orders Categorized by Age and Priority Levels</t>
  </si>
  <si>
    <t>Table 9-9: Vegetation Management Qualifications and Training</t>
  </si>
  <si>
    <t>Applicable Certifications</t>
  </si>
  <si>
    <t># of PacifiCorp Employees with Min Quals</t>
  </si>
  <si>
    <t># of PacifiCorp Employees with Special Certifications</t>
  </si>
  <si>
    <t># of Contracted Employees with Min Quals</t>
  </si>
  <si>
    <t># of Contractor Employees with Applicable Certifications</t>
  </si>
  <si>
    <t>Total # of Employees</t>
  </si>
  <si>
    <t>Reference to PacifiCorp Training /Qualification Programs</t>
  </si>
  <si>
    <t>Utility Forestry Arborist I (PacifiCorp Forester)</t>
  </si>
  <si>
    <t>Degree in vegetation management, forestry or related field or the equivalent combination of education and experience</t>
  </si>
  <si>
    <t>ISA Arborist
ISA Utility Specialist</t>
  </si>
  <si>
    <t>5 </t>
  </si>
  <si>
    <t>Vegetation SOP</t>
  </si>
  <si>
    <t>Utility Forestry Arborist II (PacifiCorp Forester)</t>
  </si>
  <si>
    <t>Degree in vegetation management, forestry or related field or the equivalent combination of education and experience (minimum three years related experience)</t>
  </si>
  <si>
    <t>Utility Forestry Arborist III (PacifiCorp Forester)</t>
  </si>
  <si>
    <t>Degree in vegetation management, forestry or related field or the equivalent combination of education and experience (minimum three-five  years related experience)</t>
  </si>
  <si>
    <t>Sr, Utility Forestry Arborist (PacifiCorp Forester)</t>
  </si>
  <si>
    <t>Degree in vegetation management, forestry or related field or the equivalent combination of education and experience (minimum ten years related experience)</t>
  </si>
  <si>
    <t>4 </t>
  </si>
  <si>
    <t>Vegetation Manager (PacifiCorp Forester)</t>
  </si>
  <si>
    <t>Degree in vegetation management, forestry or related field or the equivalent combination of education and experience (minimum seven years related experience and three years of supervisory role)</t>
  </si>
  <si>
    <t>Forest Technician I</t>
  </si>
  <si>
    <t>Required to obtain ISA Arborist certification within six months</t>
  </si>
  <si>
    <t>Forest Technician II</t>
  </si>
  <si>
    <t>Minimum two years arboricultural-related experience or combination of education and practical experience</t>
  </si>
  <si>
    <t>ISA Arborist</t>
  </si>
  <si>
    <t>Forest Technician III</t>
  </si>
  <si>
    <t>Minimum three years arboricultural-related experience or combination of education and practical experience</t>
  </si>
  <si>
    <t>Forest Technician IV</t>
  </si>
  <si>
    <t>ISA Arborist
ISA Utility Specialist
ISA Tree Risk Assessment Qualification
Herbicide applicator license or similar</t>
  </si>
  <si>
    <t>Supervisors (e.g., General Foreperson)</t>
  </si>
  <si>
    <t>Determined by Contractor</t>
  </si>
  <si>
    <t>ISA Arborist
ISA Utility Specialist
Herbicide applicator license or similar</t>
  </si>
  <si>
    <t>Crew Leaders and Tree Trimmers</t>
  </si>
  <si>
    <t>Determined by Contractor/Union</t>
  </si>
  <si>
    <t>Qualified Line Clearance or Qualified Line Clearance Trainee</t>
  </si>
  <si>
    <t>Table PAC 9-1: Distribution Minimum Post-Work Vegetation Clearance Distances</t>
  </si>
  <si>
    <t>Clearance</t>
  </si>
  <si>
    <t>Slow Growing
(&lt;1 ft/yr.)</t>
  </si>
  <si>
    <t>Moderate Growing
(1-3 ft/yr.)</t>
  </si>
  <si>
    <t>Fast Growing
(&gt; 3 ft./yr.)</t>
  </si>
  <si>
    <t>Side Clearance</t>
  </si>
  <si>
    <t>12 ft.</t>
  </si>
  <si>
    <t>14 ft.</t>
  </si>
  <si>
    <t>Under Clearance</t>
  </si>
  <si>
    <t>16 ft.</t>
  </si>
  <si>
    <t>Overhang Clearance</t>
  </si>
  <si>
    <t xml:space="preserve">Table PAC 9-2: Transmission Clearance Requirements </t>
  </si>
  <si>
    <t>Line Voltage</t>
  </si>
  <si>
    <t>500 kV</t>
  </si>
  <si>
    <t>345 kV</t>
  </si>
  <si>
    <t>230 kV</t>
  </si>
  <si>
    <t>161 kV</t>
  </si>
  <si>
    <t>138 kV</t>
  </si>
  <si>
    <t>115 kV</t>
  </si>
  <si>
    <t>69 kV</t>
  </si>
  <si>
    <t>&gt;69 kV</t>
  </si>
  <si>
    <t>MVCD</t>
  </si>
  <si>
    <t>8.5 ft</t>
  </si>
  <si>
    <t>5.3 ft</t>
  </si>
  <si>
    <t>5.0 ft</t>
  </si>
  <si>
    <t>3.4 ft</t>
  </si>
  <si>
    <t>2.9 ft</t>
  </si>
  <si>
    <t>2.4 ft</t>
  </si>
  <si>
    <t>1.4 ft</t>
  </si>
  <si>
    <t>Action Thresholds</t>
  </si>
  <si>
    <t>18.5 ft</t>
  </si>
  <si>
    <t>15.5 ft</t>
  </si>
  <si>
    <t>15 ft</t>
  </si>
  <si>
    <t>13.5 ft</t>
  </si>
  <si>
    <t>13 ft</t>
  </si>
  <si>
    <t>12.5 ft</t>
  </si>
  <si>
    <t>10.5 ft</t>
  </si>
  <si>
    <t>10 ft</t>
  </si>
  <si>
    <t>Minimum Clearances Following Work</t>
  </si>
  <si>
    <t>50 ft</t>
  </si>
  <si>
    <t>40 ft</t>
  </si>
  <si>
    <t>30 ft</t>
  </si>
  <si>
    <t>25 ft</t>
  </si>
  <si>
    <t>20 ft</t>
  </si>
  <si>
    <t>Table 10-1:  Situational Awareness Targets by Year</t>
  </si>
  <si>
    <t>Quantitative 
or 
Qualitative 
Target</t>
  </si>
  <si>
    <t>Activity 
(Tracking
ID #)</t>
  </si>
  <si>
    <t>Previous 
Tracking ID, if applicable</t>
  </si>
  <si>
    <t>2026 End of Year Total/Completion Date</t>
  </si>
  <si>
    <t>2027 Total/Status</t>
  </si>
  <si>
    <t>2028 Total/Status</t>
  </si>
  <si>
    <t>Section; Page number</t>
  </si>
  <si>
    <t>Data Integration (Foundry)</t>
  </si>
  <si>
    <t>Situational Awareness Tools and Models</t>
  </si>
  <si>
    <t>-Extension of WRF Reanalysis
-Annual updates to fuels models
-Annual review of wildfire criteria</t>
  </si>
  <si>
    <t>Implement WRF Ensemble Forecasting</t>
  </si>
  <si>
    <t>Climate Vulnerability Assessment</t>
  </si>
  <si>
    <t>Machine Learning techniques of Normalized Differential Vegetation Index (NDVI) and Self Organizing Maps (SOMs)</t>
  </si>
  <si>
    <t>Fire Potential Index (FPI) Improvements</t>
  </si>
  <si>
    <t>Annual evaluation of FPI performance and updates as needed</t>
  </si>
  <si>
    <t>Expansion of Weather Station Network</t>
  </si>
  <si>
    <t>Weather Stations</t>
  </si>
  <si>
    <t>Installation of SCAN</t>
  </si>
  <si>
    <t>Locations</t>
  </si>
  <si>
    <t>Distribution Protective Settings Review</t>
  </si>
  <si>
    <t>Installation of Advanced AMI Meters</t>
  </si>
  <si>
    <t>Meters</t>
  </si>
  <si>
    <t>Table 10-2:  Environmental Monitoring Systems</t>
  </si>
  <si>
    <t>System</t>
  </si>
  <si>
    <t>Measurement/ 
Observation</t>
  </si>
  <si>
    <t>Purpose and Integration</t>
  </si>
  <si>
    <t>Microstation</t>
  </si>
  <si>
    <t>Temperature, Humidity, Wind Speed &amp; Gust, Wind Direction, Rainfall</t>
  </si>
  <si>
    <t>10 min</t>
  </si>
  <si>
    <t>Improve weather modeling and forecasts, improve real time weather data and inform operational decisions.</t>
  </si>
  <si>
    <t>RAWS Weather Station</t>
  </si>
  <si>
    <t>Temperature, Humidity, Wind Speed &amp; Gust, Wind Direction, Rainfall, and 10-hour Dead Fuel Moisture</t>
  </si>
  <si>
    <t>Improve understanding of fuel moisture near infrastructure, weather forecasts and real time situational awareness in remote locations</t>
  </si>
  <si>
    <t>Portable Stations</t>
  </si>
  <si>
    <t>5 min</t>
  </si>
  <si>
    <t>Deployed as needed in areas where additional weather data is necessary to temporarily increase weather data granularity for situational awareness.</t>
  </si>
  <si>
    <t>Table 10-3:  Grid Operation Monitoring Systems</t>
  </si>
  <si>
    <t>Line Sensors: cFCI
Distribution (≤35kV)</t>
  </si>
  <si>
    <t>Current, eField, Conductor Temperature / Fault current magnitude, Oscillography</t>
  </si>
  <si>
    <t xml:space="preserve">Fault current magnitudes captured and oscillography by condition based thresholds. 5-min to hourly interval logging current, efield and conductor temperature parameters. </t>
  </si>
  <si>
    <t xml:space="preserve">Fault locating/restoration and precursors: supports zone based patrol and predictive location modeling with short circuit analysis.
Interval data: supports loadflow engineering studies.
Integrations: EMS/SCADA, Pi Historians, Web dashboard </t>
  </si>
  <si>
    <t>Line Sensor: Early Fault Detection</t>
  </si>
  <si>
    <t xml:space="preserve">Partial discharge, time-synchronized high frequency RF emissions (nano-joules), coupled to transmission lines / RF source location/distance from measurement point and intensity  </t>
  </si>
  <si>
    <t>Once per-second</t>
  </si>
  <si>
    <t>Detection of localized defects in overhead insulators and conductors, baselining line characteristics and change detection.
Integrations: Web dashboard and email alerts.</t>
  </si>
  <si>
    <t>Line Sensor: Gridware</t>
  </si>
  <si>
    <t>Vibration, eField, acoustics, optical camera / Structure failure, tree impact, voltage presence, visual field conditions</t>
  </si>
  <si>
    <t>Event occurrence: impact to line, structure failure, loss of voltage</t>
  </si>
  <si>
    <t>Integrations: Web dashboard, email alerts, phone-calls to control center.</t>
  </si>
  <si>
    <t>Circuit Breaker/Recloser Monitoring: SCAN</t>
  </si>
  <si>
    <t>Current, Voltage / Relay fault current magnitudes, breaker operation, event based COMTRADE files, and sequence of event records</t>
  </si>
  <si>
    <t>Fault current magnitudes and event reported upon occurrence.
Continuous retrieval of sequence of event records.</t>
  </si>
  <si>
    <t>Fault locating/restoration and precursors: predictive location modeling with short circuit analysis. Analysis of protective device coordination and event pre-cursers
Integrations: EMS/SCADA, Pi Historians Web dashboard</t>
  </si>
  <si>
    <t>Circuit Breaker/Recloser Monitoring: DFA</t>
  </si>
  <si>
    <t>Current, Voltage / Oscillography, fault current magnitudes, breaker operation, series/shunt arcing events</t>
  </si>
  <si>
    <t>Fault current magnitudes and event reported upon occurrence</t>
  </si>
  <si>
    <t>Fault locating/restoration and precursors: predictive location modeling with short circuit analysis. Analysis of protective device coordination and event pre-cursers
Integrations: Web dashboard and email alerts.</t>
  </si>
  <si>
    <t>Table 10-4: Fire Detection Systems Currently Deployed</t>
  </si>
  <si>
    <t>Detection System</t>
  </si>
  <si>
    <t>Capabilities</t>
  </si>
  <si>
    <t>Companion Technologies</t>
  </si>
  <si>
    <t>Contribution to Fire Detection and Confirmation</t>
  </si>
  <si>
    <t>High-Definition Cameras</t>
  </si>
  <si>
    <t>AI software 24/7 to support early detection of ignitions</t>
  </si>
  <si>
    <t>Satellite Imagery Weather Station Data Fire Modeling Software</t>
  </si>
  <si>
    <t>Supports wildfire-reactive responses to ignition</t>
  </si>
  <si>
    <t>Fire Modeling Software</t>
  </si>
  <si>
    <t>1-126 hour forecast of the wildfire potential and consequence if there is a wildfire</t>
  </si>
  <si>
    <t>Weather Research and Forecasting (WRF)</t>
  </si>
  <si>
    <t>Provides identification of areas that may require additional monitoring due to conditions</t>
  </si>
  <si>
    <t>Table 10-5: Fire Potential Index Features</t>
  </si>
  <si>
    <t>Feature Group</t>
  </si>
  <si>
    <t>Feature</t>
  </si>
  <si>
    <t>Altitude</t>
  </si>
  <si>
    <t>Description</t>
  </si>
  <si>
    <t>Source</t>
  </si>
  <si>
    <t>Update Cadence</t>
  </si>
  <si>
    <t>Spatial Granularity</t>
  </si>
  <si>
    <t>Temporal Granularity</t>
  </si>
  <si>
    <t>Weather</t>
  </si>
  <si>
    <t>Wind, sustained and gusts</t>
  </si>
  <si>
    <t>10m</t>
  </si>
  <si>
    <t>Wind speed and gust measured</t>
  </si>
  <si>
    <t>Internal PacifiCorp WRF</t>
  </si>
  <si>
    <t>Twice daily</t>
  </si>
  <si>
    <t>2km</t>
  </si>
  <si>
    <t>Hourly</t>
  </si>
  <si>
    <t>Fuel Complexity</t>
  </si>
  <si>
    <t>Fuel type, fuel load and fuel age</t>
  </si>
  <si>
    <t>Surface</t>
  </si>
  <si>
    <t>Quantifies the fuel type, fuel load and fuel age</t>
  </si>
  <si>
    <t>Technosylva</t>
  </si>
  <si>
    <t>Annually</t>
  </si>
  <si>
    <t>30m</t>
  </si>
  <si>
    <t>Relative humidity, vapor pressure deficit</t>
  </si>
  <si>
    <t>Moisture variable from the atmosphere</t>
  </si>
  <si>
    <t>Terrain</t>
  </si>
  <si>
    <t>Terrain Difficulty Index</t>
  </si>
  <si>
    <t>Quantifies the terrain and its potential impacts on suppression activity including accessibility, fuel penetrability, and ease of opening fire line.</t>
  </si>
  <si>
    <t>Fuel Moisture</t>
  </si>
  <si>
    <t>1 and 10 hour dead fuel moisture</t>
  </si>
  <si>
    <t>Moisture of dead fuels</t>
  </si>
  <si>
    <t>Woody and Herbaceous Live Fuel moisture</t>
  </si>
  <si>
    <t>Moisture of live fuels</t>
  </si>
  <si>
    <t>Remote Sensing data</t>
  </si>
  <si>
    <t>Daily</t>
  </si>
  <si>
    <t>Table PAC 10-1:  Planned Grid Monitoring System Improvements</t>
  </si>
  <si>
    <t>Impact</t>
  </si>
  <si>
    <t>Implementation Schedule</t>
  </si>
  <si>
    <t>Line Sensors: cFCI  Distribution (≤35kV)</t>
  </si>
  <si>
    <t>Installation of line sensors capable of detecting and reporting overcurrent events and faults in HFTD.</t>
  </si>
  <si>
    <t>Early detection and localization of overcurrent events enables proactive corrective actions to be taken; if a fault occurs localization improve response time</t>
  </si>
  <si>
    <t xml:space="preserve">Install an average of nine to 15 line sensors on HFTD circuits. </t>
  </si>
  <si>
    <t>Circuit Breaker/Recloser Monitoring/Control: SCAN</t>
  </si>
  <si>
    <t>Installation of communications network infrastructure and operational technology enabling retrieval of relay event files and control of operation state</t>
  </si>
  <si>
    <t xml:space="preserve">Control of operational state enables activation of fast-acting overcurrent protection and high-impedance fault detection algorithms. Event files enable root cause analysis, evaluation of protection system effectiveness, and identifying opportunities for improvement.  </t>
  </si>
  <si>
    <t>Installation to communications infrastructure at up to 30 field recloser locations in 2026 and 2027</t>
  </si>
  <si>
    <t xml:space="preserve">AMI: Advanced Bellwether Meters </t>
  </si>
  <si>
    <t>Installation of advanced AMI meters at bellwether location to facilitate detection of broken energized downed conductors and localization of high-impedance faults</t>
  </si>
  <si>
    <t xml:space="preserve">Early detection and localization of voltage abnormalities on distribution networks. Algorithmic processing of alarms with physics-based models enables event detection; correlations with high-impedance alarms from protective relays enhances localization. </t>
  </si>
  <si>
    <t>Installation of up to 5,000 bellweather meters in 2026</t>
  </si>
  <si>
    <t>Update protection devices where implementation of settings did not occur at the time of installation</t>
  </si>
  <si>
    <t>Reduction in sustained outage frequency when using EFR versus Tagged. The initiative reviewed the settings previously issued for the devices that are in scope and after the settings are reviewed, ensured they are re-issued and installed to the current standard.</t>
  </si>
  <si>
    <t>Updates completed by end of 2026</t>
  </si>
  <si>
    <t>Table PAC 10-2: FireRisk and FireSim Weather Inputs</t>
  </si>
  <si>
    <t>Spatial Granularity (meters)</t>
  </si>
  <si>
    <t>Data Vintage</t>
  </si>
  <si>
    <t>Landscape</t>
  </si>
  <si>
    <t>Yearly</t>
  </si>
  <si>
    <t>United States Geological Survey (USGS)</t>
  </si>
  <si>
    <t>30/10</t>
  </si>
  <si>
    <t>WUI and Non Forest Fuels Land Use</t>
  </si>
  <si>
    <t>Twice A Year</t>
  </si>
  <si>
    <t>Canopy Fuels (Cbd,Ch,Cc,Cbh)</t>
  </si>
  <si>
    <t>Pre Fire Season, Monthly Update In Fire Season, End Of Fire Season</t>
  </si>
  <si>
    <t>Roads Network</t>
  </si>
  <si>
    <t>USGS</t>
  </si>
  <si>
    <t>Hydrography</t>
  </si>
  <si>
    <t>Croplands</t>
  </si>
  <si>
    <t>United States Department of Agriculture</t>
  </si>
  <si>
    <t>Weather and Atmosphere</t>
  </si>
  <si>
    <t>Wind Speed</t>
  </si>
  <si>
    <t>Hourly / 126 Hour Forecast</t>
  </si>
  <si>
    <t>Wind Direction</t>
  </si>
  <si>
    <t>Wind Gust</t>
  </si>
  <si>
    <t>Air Temperature</t>
  </si>
  <si>
    <t>Surface Pressure</t>
  </si>
  <si>
    <t>Relative Humidity</t>
  </si>
  <si>
    <t>Precipitation</t>
  </si>
  <si>
    <t>Radiation</t>
  </si>
  <si>
    <t>Water Vapor Mixing Ratio 2m</t>
  </si>
  <si>
    <t>Snow Accumulated - Observed</t>
  </si>
  <si>
    <t>NOAA</t>
  </si>
  <si>
    <t>Precipitation Accumulated - Observed</t>
  </si>
  <si>
    <t>Burn Scars</t>
  </si>
  <si>
    <t>5 Days</t>
  </si>
  <si>
    <t>NASA/ESA</t>
  </si>
  <si>
    <t>Weather Observations Data</t>
  </si>
  <si>
    <t>Points</t>
  </si>
  <si>
    <t>10 Min</t>
  </si>
  <si>
    <t>Synoptic</t>
  </si>
  <si>
    <t>Fuels</t>
  </si>
  <si>
    <t>Herbaceous Live Fuel Moisture</t>
  </si>
  <si>
    <t>Daily / 5-Day Forecast</t>
  </si>
  <si>
    <t>Woody Live Fuel Moisture</t>
  </si>
  <si>
    <t>1 Hr. Dead Fuel Moisture</t>
  </si>
  <si>
    <t>10 Hr. Dead Fuel Moisture</t>
  </si>
  <si>
    <t>100 Hr. Dead Fuel Moisture</t>
  </si>
  <si>
    <t>1000 Hr. Dead Fuel Moisture</t>
  </si>
  <si>
    <t>Table 11-1:  Emergency Preparedness and Community Outreach Targets by Year</t>
  </si>
  <si>
    <t>2027 Status</t>
  </si>
  <si>
    <t>2028 Status</t>
  </si>
  <si>
    <t>Create a way for non-account holders to register for outage/emergency alerts</t>
  </si>
  <si>
    <t xml:space="preserve"> Create alerts system for non-account holders and socialize new alerts system to customers.</t>
  </si>
  <si>
    <t>Conduct pre-season and post-season customer surveys to assess understanding of messaging and information shared by PacifiCorp and inform adjustments in messaging.</t>
  </si>
  <si>
    <t>-Conduct pre-season survey
-Conduct post-season survey</t>
  </si>
  <si>
    <t>Increase awareness of PacifiCorp's programs and services available for AFN customers before, during and after a PSPS</t>
  </si>
  <si>
    <t>- Increase awareness among PacifiCorp’s Wildfire Advisory Board (Board) members via presentations/materials  
- Engage with the Board, CBOs, health care coalitions and other local AFN service providers to identify opportunities to amplify AFN program messaging 
- Explore making appropriate updates to PSPS materials to reflect the needs of individuals with AFN </t>
  </si>
  <si>
    <t>Continue to identify customers who are Electricity Dependent</t>
  </si>
  <si>
    <t>- Enhance existing marketing and outreach campaigns based on data and feedback received through surveys and interviews 
- Continue to work with CBOs, regional centers and healthcare organizations to ensure their clients are informed about available PSPS resources 
- Partner with Wildfire Advisory Board members and other AFN service providers to better understand the needs of AFN customers and gaps in PacifiCorp’s current offerings </t>
  </si>
  <si>
    <t>Identify enhancements to programs and resources needed to mitigate the impacts of PSPS on AFN customers</t>
  </si>
  <si>
    <t>- Continue to review customer feedback from PSPS survey results, including CRC survey results, to benchmark and evaluate if programmatic changes are needed to enhance existing resources and support </t>
  </si>
  <si>
    <t>Coordinate and integrate resources with state, community and utility to minimize duplication of AFN programs</t>
  </si>
  <si>
    <t>- Identify opportunities and efficiencies to ease Medical Baseline (MBL) program enrollment in accordance with CPUC and legislative framework</t>
  </si>
  <si>
    <t>Western Wildfire Communications Workshop</t>
  </si>
  <si>
    <t>Complete two workshops</t>
  </si>
  <si>
    <t>Develop and update wildfire de-energization materials for customers to communicate PacifiCorp Emergency De-Energization for Wildfire.</t>
  </si>
  <si>
    <t>Review and update outage procedures in ERP plan-Restoration Annex</t>
  </si>
  <si>
    <t>Plan reviewed and updated as identified.</t>
  </si>
  <si>
    <t>Continue the use of tabletop exercises to prepare for emergencies and PSPS events.</t>
  </si>
  <si>
    <t>1 Functional Exercise (FE), 1 Tabletop Exercise (TTX), 1 Workshop Dates for 2026 TBD</t>
  </si>
  <si>
    <t>1 (FE), 1 (TTX), 1 workshop Date for 2027 TBD</t>
  </si>
  <si>
    <t>1 (FE), 1 (TTX), 1 workshop Dates for 2028 TBD</t>
  </si>
  <si>
    <t>Implement improvement to Public Safety Partner Portal (PSP Portal)</t>
  </si>
  <si>
    <t>Security Improvements</t>
  </si>
  <si>
    <t>Reporting Improvements</t>
  </si>
  <si>
    <t>Table 11-2:  Key Gaps and Limitations in Integrating Wildfire- and PSPS-Specific Strategies into Emergency Plan</t>
  </si>
  <si>
    <t>Gap or Limitation Subject</t>
  </si>
  <si>
    <t>Brief Description of Gap or Limitation</t>
  </si>
  <si>
    <t>Remedial Action Plan</t>
  </si>
  <si>
    <t>Limited feedback from partners on PSPS playbook during workshop review.</t>
  </si>
  <si>
    <t>Table 11-3:  High-Level Communication Protocols, Procedures, and Systems with Public Safety Partners</t>
  </si>
  <si>
    <t>Public Safety 
Partner Group</t>
  </si>
  <si>
    <t>Name of Entity</t>
  </si>
  <si>
    <t>Key Protocols</t>
  </si>
  <si>
    <t>Frequency of Prearranged Communication Review and Update</t>
  </si>
  <si>
    <t>Emergency Management</t>
  </si>
  <si>
    <t>California State OES</t>
  </si>
  <si>
    <t xml:space="preserve">Quarterly </t>
  </si>
  <si>
    <t>Del Norte County OES</t>
  </si>
  <si>
    <t>Modoc County OES</t>
  </si>
  <si>
    <t>Shasta County OES</t>
  </si>
  <si>
    <t>Siskiyou OES</t>
  </si>
  <si>
    <t>Hoopa Tribe</t>
  </si>
  <si>
    <t>Karuk Tribe</t>
  </si>
  <si>
    <t>Tolowa Dee-ni’ Tribe</t>
  </si>
  <si>
    <t>Yurok Tribe</t>
  </si>
  <si>
    <t>Telecommunications</t>
  </si>
  <si>
    <t>Siskiyou Telephone</t>
  </si>
  <si>
    <t xml:space="preserve">Biannual PSPS exercises: TTX and FE </t>
  </si>
  <si>
    <t>AT&amp;T</t>
  </si>
  <si>
    <t>Frontier Communications</t>
  </si>
  <si>
    <t>Table 11-4:  Example of Key Gaps and Limitations in Communication Coordination with Public Safety Partners</t>
  </si>
  <si>
    <t>Feedback on PSPS Playbook</t>
  </si>
  <si>
    <t>No feedback on the 2025 PSPS Playbook updates during the CA Wildfire Advisory board  meeting on 03/21/2025</t>
  </si>
  <si>
    <t>Table 11-5:  Collaboration in Local and Regional Wildfire Mitigation Planning</t>
  </si>
  <si>
    <t>Name of County, City, or Tribal Agency or Civil Society Organization (e.g., nongovernmental organization, fire safe council)</t>
  </si>
  <si>
    <t>Program, Plan, or 
Document</t>
  </si>
  <si>
    <t>Last Version of 
Collaboration</t>
  </si>
  <si>
    <t>Level of Collaboration</t>
  </si>
  <si>
    <t>Wildfire Mitigation Plan, PSPS, ECC Activations</t>
  </si>
  <si>
    <t xml:space="preserve">Spring 2025 </t>
  </si>
  <si>
    <t>Wildfire Mitigation Plan, PSPS, and Community Wildfire Protection</t>
  </si>
  <si>
    <t>Mitigation Plan, PSPS, and Community Wildfire Protection</t>
  </si>
  <si>
    <t>Siskiyou County OES</t>
  </si>
  <si>
    <t>Wildfire Mitigation Plan, PSPS</t>
  </si>
  <si>
    <t>Table 11-6:   Key Gaps and Limitations in Collaborating on Local and Regional Wildfire Mitigation Planning</t>
  </si>
  <si>
    <t>Minimal feedback received from exercise participants.</t>
  </si>
  <si>
    <t>During the 2024 exercise series limited engagement occurred and little to no feedback was provided by attendees</t>
  </si>
  <si>
    <t>Encourage participation during exercise and feedback following exercise by way of survey. Encourage conversation and questions during Wildfire Safety Advisory Board (WSAB) meetings.
WSAB meetings are held bi-annually and are scheduled pre- and post-wildfire season (usually March and November). Meetings include a workshop to review the PSPS playbook along with discussion regarding program and process improvement. Tabletop and functional exercises are held pre-season and include participation from public safety partners, representation from Tribal Nations, and shareholders.</t>
  </si>
  <si>
    <t>Table 11-7:  Collaboration with Tribal Agencies</t>
  </si>
  <si>
    <t>Wildfire Mitigation Plan, PSPS, Cultural Monitoring Plan</t>
  </si>
  <si>
    <t>Tolowa Dee-ni’ Nation</t>
  </si>
  <si>
    <t>Shasta Tribe</t>
  </si>
  <si>
    <t>Table 11-8:   Key Gaps and Limitations in Collaborating with Tribal Agencies</t>
  </si>
  <si>
    <t>Communication/Outreach</t>
  </si>
  <si>
    <t>Assembling correct contact info for individual Tribes</t>
  </si>
  <si>
    <t>Centralized location for contact workbook/spreadsheet and staff assigned to keep it current.</t>
  </si>
  <si>
    <t>Cultural competency</t>
  </si>
  <si>
    <t>Having an understanding of Tribal governments and their assets, what is of cultural and historical importance, etc.</t>
  </si>
  <si>
    <t>Internal trainings through the Tribal Liaison Representative</t>
  </si>
  <si>
    <t>Relationship-building</t>
  </si>
  <si>
    <t xml:space="preserve">Cultivating partnerships with Tribes </t>
  </si>
  <si>
    <t>Identify issues of mutual interest and commonalities; ways to support, etc.</t>
  </si>
  <si>
    <t>Creating a formal MOU or official document about mutual support during emergencies -</t>
  </si>
  <si>
    <t>Have a reciprocal agreement with Tribes for emergency needs such as a lease agreement for emergency use of Tribal lands; access to facilities, vehicles, etc.</t>
  </si>
  <si>
    <t>Support from leadership  in PacifiCorp and Tribal leadership.</t>
  </si>
  <si>
    <t>Table 11-9:  Protocols for Emergency Communication to Stakeholder Groups</t>
  </si>
  <si>
    <t>Stakeholder Group/Target Community</t>
  </si>
  <si>
    <t>Event Type</t>
  </si>
  <si>
    <t>Method(s) for Communicating</t>
  </si>
  <si>
    <t>Means to Verify Message Receipt</t>
  </si>
  <si>
    <t>Interests or Concerns Before, During, and After Wildfire and PSPS events</t>
  </si>
  <si>
    <t>General Public</t>
  </si>
  <si>
    <t>Wildfire</t>
  </si>
  <si>
    <t>Media release, interviews, social media, website, standard customer notification via all available channels.</t>
  </si>
  <si>
    <t>How long will the event last, where to learn more information, steps to take to be prepared during an outage</t>
  </si>
  <si>
    <t>Wildfire-related outage</t>
  </si>
  <si>
    <t>Media release, interviews, social media, website, direct customer calls, standard customer notification via all available channels</t>
  </si>
  <si>
    <t>PSPS-related outage</t>
  </si>
  <si>
    <t>Media release, interviews, social media, website, standard PSPS customer notifications via all available channels</t>
  </si>
  <si>
    <t>How long the event will last, where to learn more information, steps to take to be prepared during an outage, resources available at CRCs</t>
  </si>
  <si>
    <t>Restoration of service</t>
  </si>
  <si>
    <t>Media release, interviews, social media, website, standard customer notification via all available channels</t>
  </si>
  <si>
    <t>How long the event will last, where to learn more information, how to contact PacifiCorp for restoration issues</t>
  </si>
  <si>
    <t>Priority Essential Services</t>
  </si>
  <si>
    <t>Emergency Management personnel, Public Safety Partners, ESF12, RBMs</t>
  </si>
  <si>
    <t>How long will the outage last, will generator support be provided for facilities if they do not have generators.</t>
  </si>
  <si>
    <t>Priority essential services</t>
  </si>
  <si>
    <t>Emergency Management personnel, Public Safety Partners, ESF12, Regional Business Managers (RBMs)</t>
  </si>
  <si>
    <t>Emergency Management personnel, Public Safety Partners, ESF12, RBMs, Public Safety Partner Portal</t>
  </si>
  <si>
    <t>Emergency Management personnel, Public Safety Partners, ESF12, RBMs ,</t>
  </si>
  <si>
    <t>AFN populations</t>
  </si>
  <si>
    <t>Media release, interviews, social media, website, standard customer notification via available channels</t>
  </si>
  <si>
    <t>How long will outage last, programs to support medical/AFN  customers, update contact information, steps to take to be prepared for an outage</t>
  </si>
  <si>
    <t>How long will outage last, programs to support medical/AFN  customers, update contact information, steps to take to be prepared for an outage .</t>
  </si>
  <si>
    <t>Standard PSPS notification via all available channels; plus additional PSPS notifications via personal phone calls; and possible in person welfare check if unable to reach via phone</t>
  </si>
  <si>
    <t>Confirm via personal phone call or welfare check</t>
  </si>
  <si>
    <t>How long will outage last, programs to support medical/AFN  customers, how PacifiCorp communicate with customers with medical certificate and others who have self-identified as having an AFN, resources available at CRCs</t>
  </si>
  <si>
    <t>Standard customer notification via all available channels</t>
  </si>
  <si>
    <t>Limited awareness of PacifiCorp’s de-energization process, including restoration and how the Company communicates with customers that have self-identified as having an AFN (including customers in the medical certificate and medical baseline programs) during each phase. How to contact PacifiCorp for restoration issues</t>
  </si>
  <si>
    <t>Populations with limited English proficiency</t>
  </si>
  <si>
    <t>Wildfire, 
wildfire related 
outage, 
PSPS-related 
de-energization, 
restoration 
of service</t>
  </si>
  <si>
    <t>Media release, interviews, social media, website translated content in key languages: English, Spanish, standard customer notification via all available channels</t>
  </si>
  <si>
    <t>Limited  awareness of PacifiCorp’s de-energization process, including restoration and how the Company communicates with Customers and communities during each phase. Resources available to support customers such as CRCs during a PSPS. How to contact PacifiCorp for restoration issues</t>
  </si>
  <si>
    <t>Tribes</t>
  </si>
  <si>
    <t>Emergency Management personnel, Public Safety Partners, ESF12, RBMs, Media release, interviews, social media, website; standard customer notification via all available channels</t>
  </si>
  <si>
    <t>People in remote areas</t>
  </si>
  <si>
    <t>Limited access to information and resources based upon geographical location and available essential services.
 Resources available to support customers such as CRCs during a PSPS. How to contact PacifiCorp for restoration issues.
High fire risk areas in need of information on defensible space.</t>
  </si>
  <si>
    <t>Table 11-10:  List of Target Communities</t>
  </si>
  <si>
    <t>Target Community</t>
  </si>
  <si>
    <t>Interests or Concerns Before, During, and After Wildfire and 
PSPS events</t>
  </si>
  <si>
    <t>AFN populations including Medical Baseline customers</t>
  </si>
  <si>
    <t>Limited access to information and resources to prepare for wildfire. Limited awareness of Pacific Power’s PSPS process, including restoration and how we communicate with customers that have self-identified as having an AFN (including customers in the medical certificate and medical baseline programs) during each phase.</t>
  </si>
  <si>
    <t>Community Based Organizations</t>
  </si>
  <si>
    <t xml:space="preserve">These organizations are established in the communities as entities that provide essential and consistent services to the residents and are a place that residents rely on for information. In working with these organizations, PacifiCorp can provide wildfire and PSSP information before, during and after an event which provides an additional reach to customers that may not seek out information on PacifiCorp’s website, App and customer service. </t>
  </si>
  <si>
    <t>Rural Residential Customers</t>
  </si>
  <si>
    <t>Limited access to information and resources based upon geographical location and available essential services. Information on defensible space, understanding the steps we take to initiate a PSPS event and how the restoration process is conducted and how we communicate with customers during each phase</t>
  </si>
  <si>
    <t>Commercial Customers that have a high impact of essential services to a small community with limited resources</t>
  </si>
  <si>
    <t>Working with essential service businesses and those that provide considerable employment or resources to a community. To provide timely information when PacifiCorp is preparing for a PSPS event to mitigate adverse effects to available services and resources within the community by the businesses having time to implement continuity plans.</t>
  </si>
  <si>
    <t>Table 11-11:   Key Gaps and Limitations in Public Emergency Communication Strategy</t>
  </si>
  <si>
    <t>PSPS Awareness</t>
  </si>
  <si>
    <t xml:space="preserve"> Customer recall of PSPS fluctuates based on most recent PSPS occurrence; Customer recall of PSPS fluctuates pre-season (lower) to post-season (higher)</t>
  </si>
  <si>
    <t>Strategy: Focus communications on preparedness for outage, whether due to PSPS or other factors. Promote PacifiCorp website as a resource for information (e.g., via bill insert, social media)
Target Timeline: Year round</t>
  </si>
  <si>
    <t>Generator Rebate Program</t>
  </si>
  <si>
    <t>Customer awareness of generator rebate program remains low (8%)</t>
  </si>
  <si>
    <t>Strategy: Add/ emphasize information about the generator rebate program to preparedness communications
Target Timeline: Year-round in alignment with outage awareness communications</t>
  </si>
  <si>
    <t>Wildfire Safety Communications Awareness</t>
  </si>
  <si>
    <t>Wildfire safety awareness among customers fluctuates pre-season (lower) vs. Post-season (higher)</t>
  </si>
  <si>
    <t>Strategy: Reevaluate off season messaging and cadence in pre-fire season survey.
Target Timeline: Year Round, following customer survey findings</t>
  </si>
  <si>
    <t>Master meter PSPS tenant notifications</t>
  </si>
  <si>
    <t>Tenants do not receive PSPS notifications. Only the master meter/account holder (i.e. landlord, property manager) will receive these notifications.</t>
  </si>
  <si>
    <t>Add master meter/account holder tenant reminder in all PSPS notifications: Create a master meter toolkit to notify tenants about PSPS via email/mail
Target Timeline: 2026</t>
  </si>
  <si>
    <t>AFN Customer Program Awareness</t>
  </si>
  <si>
    <t>Customers lack awareness of programs to support AFN preparedness and resilience, resulting in low AFN self identification and program participation</t>
  </si>
  <si>
    <t>Develop AFN self identification webform
Enhance Accessibility Program Toolkit for Partners
Target Timeline: 2026</t>
  </si>
  <si>
    <t>Emergency de-energizations</t>
  </si>
  <si>
    <t>Customers are unaware of PacifiCorp’s process for emergency de-energizations  and why they occur.</t>
  </si>
  <si>
    <t>Communicate emergency de-energization in annual WMP webinar.
Target Timeline: Annually by end of Q2</t>
  </si>
  <si>
    <t>Communications and Outreach to Smaller Agencies  </t>
  </si>
  <si>
    <t>Smaller agencies such as rural/volunteer fire departments or community centers need information on PacifiCorp’s wildfire and PSPS processes and communications during an incident but can feel overwhelmed by information coming from multiple Company sources.</t>
  </si>
  <si>
    <t>Working internally on streamlining processes to have the right communications at the right time and the right channels.
Target Timeline: 2027</t>
  </si>
  <si>
    <t>Engagement With Tribal Nations on PSPS and wildfire processes and communications.</t>
  </si>
  <si>
    <t>Need for pre-wildfire season outreach and education for Tribal Nations of PacifiCorp’s PSPS and wildfire response processes. Share PacifiCorp’s new EM &amp; Fire Response resources/contact information.</t>
  </si>
  <si>
    <t>Meet with Tribal Nations to discuss PacifiCorp’s processes for Wildfire, PSPS and other emergencies. Maintain current database of who their point of contact is at PacifiCorp,
Target Timeline: 2026</t>
  </si>
  <si>
    <t>Table 12-1:  Enterprise Systems Targets</t>
  </si>
  <si>
    <t>Vegetation Management and Inspections: Develop work prioritization to incorporate within MDMS</t>
  </si>
  <si>
    <t>Business Transformation Wave 4: Maximo*</t>
  </si>
  <si>
    <t>Design complete by EOY. Development in flight.</t>
  </si>
  <si>
    <t>Anticipated production release 2027</t>
  </si>
  <si>
    <t xml:space="preserve">Maintenance </t>
  </si>
  <si>
    <t xml:space="preserve">Implement new vegetation management work management software </t>
  </si>
  <si>
    <t>Quality Assurance/Quality Control: Create QA/QC process and procedure for reviewing data in the Vegetation Management database (Quality Reviews) </t>
  </si>
  <si>
    <t>*Subject to other work and transformation activities</t>
  </si>
  <si>
    <t>Table 13-1:  Lessons Learned</t>
  </si>
  <si>
    <t>ID #</t>
  </si>
  <si>
    <t>Year of Lesson Learned</t>
  </si>
  <si>
    <t>Subject</t>
  </si>
  <si>
    <t>Category and Source of Lesson Learned</t>
  </si>
  <si>
    <t xml:space="preserve">Description of Lesson Learned </t>
  </si>
  <si>
    <t>Proposed WMP Improvement</t>
  </si>
  <si>
    <t>Timeline for 
Implementation</t>
  </si>
  <si>
    <t>Reference</t>
  </si>
  <si>
    <t xml:space="preserve"> Emergency Preparedness: Wildfire Response</t>
  </si>
  <si>
    <t xml:space="preserve">2024 Wildfire Season Experience
</t>
  </si>
  <si>
    <t>Utilizing existing roles/functions for situational awareness for wildfires was a challenge. Often this activity occurred during the work day/weekends and late hours and personnel had to balance their existing roles with their situational awareness responsibilities.</t>
  </si>
  <si>
    <t xml:space="preserve">Establish a Wildfire Intelligence Center to eventually provide 24/7 monitoring of all hazards that threaten Company equipment with a focus on wildfire. </t>
  </si>
  <si>
    <t>Section 11.2.1 Improvements made since the last WMP submission. 
Discussions with PG&amp;E and Southern California Edison</t>
  </si>
  <si>
    <t>Emergency Preparedness: External Collaboration and Communication</t>
  </si>
  <si>
    <t>While emergency management has many relationships, PacifiCorp serves over 90 counties in its six-states through a variety of networks between local, regional and state fire agencies and coordination centers. These relationships need to be bolstered to improve real time ability to coordinate.</t>
  </si>
  <si>
    <t>Establish a Wildfire and Emergency Response Team who are strategically located in the Company's operational areas to support local response to active wildfire and liaison with fire agency jurisdictions.</t>
  </si>
  <si>
    <t xml:space="preserve">Section 11.2.1 Improvements made since the last WMP submission. 
</t>
  </si>
  <si>
    <t>PSPS Decision Making</t>
  </si>
  <si>
    <t>Internal Exercise</t>
  </si>
  <si>
    <t>During PSPS, uniform conditions must be assumed on circuits with only one weather station downstream of the WUI border or protective devices meaning all upstream customers are de-energized if conditions are unknown.</t>
  </si>
  <si>
    <t>Increase the number of weather stations near the WUI border and near upstream protective devices allowing PSPS decision making to be more surgical in reducing the number of affected customers and the time spent patrolling.</t>
  </si>
  <si>
    <t>2026-2028</t>
  </si>
  <si>
    <t>Table 10-1</t>
  </si>
  <si>
    <t>Public Communications and Outreach</t>
  </si>
  <si>
    <t>Community forums and feedback from Public Safety Partners.</t>
  </si>
  <si>
    <t>When there are outages on due to ESS (Section 8.7.1) or Emergency De-energization from wildfire (Figure 11-4) they want information on why the outage is happening.</t>
  </si>
  <si>
    <t>Updated the outage map to show if an outage is due to a Emergency De-energization or on a circuit with ESS.</t>
  </si>
  <si>
    <t>Figure PAC 11-3</t>
  </si>
  <si>
    <t>WSS Re-Energization Decision Making</t>
  </si>
  <si>
    <t>Internal Discussion</t>
  </si>
  <si>
    <t>More weather information is necessary near substations and WUI border for System Operations to confirm whether or not conditions are favorable to testing the line for reenergization without patrol.</t>
  </si>
  <si>
    <t>Increase the number of weather stations between weather stations and substations deep in wildland.</t>
  </si>
  <si>
    <t>Customer WMP Webinars</t>
  </si>
  <si>
    <t>Non-account holders (ex: customers on master meter, landlords with rentals) do not receive notifications of PSPS, ESS or Emergency De-energization Outages, which go to the customer of record</t>
  </si>
  <si>
    <t>2025 California Wildfire Webinar</t>
  </si>
  <si>
    <t>AFN Planning</t>
  </si>
  <si>
    <t>PacifiCorp files an annual AFN Plan with the CPUC, but previously there has not been clear links between the AFN plan and WMP initiatives.</t>
  </si>
  <si>
    <t>AFN Initiatives in the 2026-2028 WMP align with the objectives of the 2025 AFN Plan</t>
  </si>
  <si>
    <t>Table 11-1
PacifiCorp's AFN Plan included in Appendix F</t>
  </si>
  <si>
    <t>Table 13-2:  Lessons Learned from Discontinued Activities</t>
  </si>
  <si>
    <t>Discontinued Activity 
(Tracking ID)</t>
  </si>
  <si>
    <t>Rationale for 
Discontinuation</t>
  </si>
  <si>
    <t>Replacement  Activities (include page # where discussed)</t>
  </si>
  <si>
    <t xml:space="preserve">Pacific Power installed Distribution Fault Anticipators (DFA)  devices as a pilot to evaluate new technological capabilities on the system. </t>
  </si>
  <si>
    <t>-Provides a structured database that categorizes events and identifies reoccurring events with similar waveforms and characteristics. This feature is extremely valuable and should be implemented as part of an automated outage analysis system.
-Capable of performing waveform analytics that identify a variety of fault types
-DFA does not provide location information for the types of events that are of interest for preventing wildfires. It needs to be combined with other technologies to be useful. However, many of the new technologies can provide actionable information without DFA.
-Installation of dedicated DFA sensors in the substation adds significant costs and time delays for deployment.</t>
  </si>
  <si>
    <t>Table PAC 10 1: Planned Grid Monitoring System Improvements:
-Line Sensors: cFCI  Distribution (≤35kV)
-AMI: Advanced Bellwether Meters</t>
  </si>
  <si>
    <t>Table PAC 13-1: DFA Use Cases and Results</t>
  </si>
  <si>
    <t>Use Case</t>
  </si>
  <si>
    <t>Proposed</t>
  </si>
  <si>
    <t>Confirmed</t>
  </si>
  <si>
    <t>Comments</t>
  </si>
  <si>
    <t>Series arcing and detection of degraded switches and connectors</t>
  </si>
  <si>
    <t>ü</t>
  </si>
  <si>
    <t>Ó</t>
  </si>
  <si>
    <t>Correlation between some of the series arcing events and AMI meter alarms has been established.  Robust data analytics platform required to detect, localize and develop narrow patrol zones.</t>
  </si>
  <si>
    <t>Cap bank problems, transformer problems</t>
  </si>
  <si>
    <t>P</t>
  </si>
  <si>
    <t>Cap bank issues have been identified and fixed.</t>
  </si>
  <si>
    <t>Fault Location</t>
  </si>
  <si>
    <t>DFA has demonstrated it can provide useful fault information; however, it duplicates results from other tools (relay data, CFCI’s, etc.).</t>
  </si>
  <si>
    <t>Fault Induced Conductor Slap, recurring faults, troubleshooting “unknown cause” outages, etc.</t>
  </si>
  <si>
    <t>The system is capable of doing analytics that can help identify issues Pacific Power does not otherwise know about, but so far there haven’t been any documented successes.</t>
  </si>
  <si>
    <t>Other – vegetation contacts, transformers failing etc.</t>
  </si>
  <si>
    <t>Insufficient data was available from alerts to confirm the issue or localize the source.</t>
  </si>
  <si>
    <t>Table PAC B-1:  Model Inventory</t>
  </si>
  <si>
    <t>Model Name</t>
  </si>
  <si>
    <t>Model Description</t>
  </si>
  <si>
    <t>FireSight</t>
  </si>
  <si>
    <t>Used for  modeling of long-term wildfire risk for planning as described in Section 5.2</t>
  </si>
  <si>
    <t>WFA-E: FireCast/FireSim</t>
  </si>
  <si>
    <t>Used for Situational Awareness as described in Section  10.5.1</t>
  </si>
  <si>
    <t>Used for Situational Awareness as described in Section 10.6</t>
  </si>
  <si>
    <t>Table PAC B-1: FireSight and WFA-E Model Inputs</t>
  </si>
  <si>
    <t>Dataset</t>
  </si>
  <si>
    <t>Spatial Resolution</t>
  </si>
  <si>
    <t>Start of Dataset</t>
  </si>
  <si>
    <t>Dataset Update Frequency</t>
  </si>
  <si>
    <t>(Meters)</t>
  </si>
  <si>
    <t>Landscape Characteristics</t>
  </si>
  <si>
    <t>Pre-Fire Season, Monthly Update in Fire Season, End of Fire Season</t>
  </si>
  <si>
    <t>Wildland Urban Interface (WUI) and Non-Forest Fuels Land Use</t>
  </si>
  <si>
    <t>Canopy Fuels (CBD, CH, CC, CBH)</t>
  </si>
  <si>
    <t>USDA</t>
  </si>
  <si>
    <t>Weather And Atmospheric Data</t>
  </si>
  <si>
    <t>Hourly / 96 Hour Forecast</t>
  </si>
  <si>
    <t>Technosylva)</t>
  </si>
  <si>
    <t>Hourly /96 Hour Forecast</t>
  </si>
  <si>
    <t>Water Vapor Mixing Ratio 2 meter</t>
  </si>
  <si>
    <t>Snow Accumulated – Observed</t>
  </si>
  <si>
    <t>National Oceanic and Atmospheric Administration (NOAA)</t>
  </si>
  <si>
    <t>National Aeronautics and Space Administration (NASA)/ European Space Agency (ESA)</t>
  </si>
  <si>
    <t>1-Hour Dead Fuel Moisture</t>
  </si>
  <si>
    <t>Hourly / 124 Hour Forecast</t>
  </si>
  <si>
    <t>10-Hour Dead Fuel Moisture</t>
  </si>
  <si>
    <t>100-Hour Dead Fuel Moisture</t>
  </si>
  <si>
    <t>Values at Risk</t>
  </si>
  <si>
    <t>Buildings</t>
  </si>
  <si>
    <t>Polygon Footprints</t>
  </si>
  <si>
    <t>2020-21</t>
  </si>
  <si>
    <t>Microsoft/Technosylva</t>
  </si>
  <si>
    <t>Damage Inspection (DINS)</t>
  </si>
  <si>
    <t>2014-21</t>
  </si>
  <si>
    <t>Cal Fire</t>
  </si>
  <si>
    <t>Population</t>
  </si>
  <si>
    <t>LANDSCAN, Oak Ridge National Laboratory (ONRL)</t>
  </si>
  <si>
    <t>Roads</t>
  </si>
  <si>
    <t>Vector Lines</t>
  </si>
  <si>
    <t>Caltrans</t>
  </si>
  <si>
    <t>Social Vulnerability</t>
  </si>
  <si>
    <t>Plexels</t>
  </si>
  <si>
    <t>ESRI Geoenrichment Service</t>
  </si>
  <si>
    <t>ESRI, USGS</t>
  </si>
  <si>
    <t>Building Footprints</t>
  </si>
  <si>
    <t>Critical Facilities</t>
  </si>
  <si>
    <t>Fire Resource Assessment Program (FRAP), Cal Fire</t>
  </si>
  <si>
    <t>Potential Ignition Locations</t>
  </si>
  <si>
    <t>Distribution &amp; Transmission Lines</t>
  </si>
  <si>
    <t>Linear Segments</t>
  </si>
  <si>
    <t>Updated Quarterly</t>
  </si>
  <si>
    <t>PacifiCorp</t>
  </si>
  <si>
    <t>Poles &amp; Equipment</t>
  </si>
  <si>
    <t>Outage History</t>
  </si>
  <si>
    <t>Ignition History</t>
  </si>
  <si>
    <t>Fire Activity</t>
  </si>
  <si>
    <t>Hotspots MODIS</t>
  </si>
  <si>
    <t>Twice A Day</t>
  </si>
  <si>
    <t>NASA</t>
  </si>
  <si>
    <t>Hotspots VIIRS</t>
  </si>
  <si>
    <t>Hotspots GOES 16/17</t>
  </si>
  <si>
    <t>10 Minute</t>
  </si>
  <si>
    <t>Fireguard</t>
  </si>
  <si>
    <t>Polygons</t>
  </si>
  <si>
    <t>15 Minute</t>
  </si>
  <si>
    <t>National Guard</t>
  </si>
  <si>
    <t>Fire Season Perimeters</t>
  </si>
  <si>
    <t>National Incident Feature Service (NIFS)</t>
  </si>
  <si>
    <t>Historic Fire Perimeters</t>
  </si>
  <si>
    <t>Alert Wildfire Cameras</t>
  </si>
  <si>
    <t>Live Feeds</t>
  </si>
  <si>
    <t>Real Time</t>
  </si>
  <si>
    <t>1 Minute</t>
  </si>
  <si>
    <t>Alert Wildfire Consortium</t>
  </si>
  <si>
    <t>Lighting Strikes</t>
  </si>
  <si>
    <t>Earth Networks / Others</t>
  </si>
  <si>
    <t>Table PAC B-2: FireSight Outputs</t>
  </si>
  <si>
    <t>Disability Population</t>
  </si>
  <si>
    <t>Disability Population Ratio</t>
  </si>
  <si>
    <t>Fire Station Density</t>
  </si>
  <si>
    <t>Density of Fire Stations in a location</t>
  </si>
  <si>
    <t>Flame Length</t>
  </si>
  <si>
    <t>Feet</t>
  </si>
  <si>
    <t>Fuel Model Majority</t>
  </si>
  <si>
    <t>Majority Fuel in Each Plexel</t>
  </si>
  <si>
    <t>Number of Buildings</t>
  </si>
  <si>
    <t>Number of Building per Plexel</t>
  </si>
  <si>
    <t>Population Count</t>
  </si>
  <si>
    <t>Population Count per Plexel</t>
  </si>
  <si>
    <t>Population Density</t>
  </si>
  <si>
    <t>Population Density per Plexel</t>
  </si>
  <si>
    <t>Population Impacted</t>
  </si>
  <si>
    <t>Poverty Population</t>
  </si>
  <si>
    <t>Poverty Population Ratio</t>
  </si>
  <si>
    <t>66 Feet/Hour</t>
  </si>
  <si>
    <t>Road Availability-With Social Vulnerability Population</t>
  </si>
  <si>
    <t>Availability of Roads in a Location with Consideration of Social Vulnerability Population</t>
  </si>
  <si>
    <t>Road Availability-With No Population</t>
  </si>
  <si>
    <t>Availability of Roads in a Location with No Consideration of Social Vulnerability Population</t>
  </si>
  <si>
    <t>Road Miles</t>
  </si>
  <si>
    <t>Total Miles (Major + Minor)</t>
  </si>
  <si>
    <t>Senior Population</t>
  </si>
  <si>
    <t>Senior Population Ratio</t>
  </si>
  <si>
    <t>Terrain Difficulty per Plexel</t>
  </si>
  <si>
    <t>Years Since Last Fire</t>
  </si>
  <si>
    <t>Years Since Last Fire per Plexel</t>
  </si>
  <si>
    <t>Table PAC B-3: Fire Potential Index Inputs</t>
  </si>
  <si>
    <t>Table PAC B- 4: Asset Fire Susceptibility Layers</t>
  </si>
  <si>
    <t>Layer</t>
  </si>
  <si>
    <t>Burn Frequency is the number of times a plexels is touched from all asset ignited simulations run for the selected weather days. It is similar to traditional burn probability although this only represents a frequency, not a probability.</t>
  </si>
  <si>
    <t>Number of times impacted by a fire simulation</t>
  </si>
  <si>
    <t>The Fire Behavior Index layer group includes FBI results for percentiles 100, 98, 95, 90, 80, 60, 40, 20, and 0 for 8-hour simulation runs.</t>
  </si>
  <si>
    <t>Fire Behavior Index within the plexel</t>
  </si>
  <si>
    <t>Acres</t>
  </si>
  <si>
    <t>The Acres layer group includes acres results for percentiles 100, 98, 95, 90, 80, 60, 40, 20, and 0 for 8- hour simulation runs.</t>
  </si>
  <si>
    <t>Acres burned within the plexel</t>
  </si>
  <si>
    <t>The Buildings Threatened layer group includes buildings impacted results for percentiles 100, 98, 95, 90, 80, 60, 40, 20, and 0 for 8-hour simulation runs.</t>
  </si>
  <si>
    <t>Number of buildings impacted within the plexel</t>
  </si>
  <si>
    <t>The Buildings Destroyed layer group includes buildings destroyed results for percentiles 100, 98, 95, 90, 80, 60, 40, 20, and 0 for 8-hour simulation runs.</t>
  </si>
  <si>
    <t>Estimated number of buildings destroyed within the plexel</t>
  </si>
  <si>
    <t>The Building Loss Factor layer group includes building loss factor results for percentiles 100, 98, 95, 90, 80, 60, 40, 20, and 0 for 8-hour simulation runs.</t>
  </si>
  <si>
    <t>Estimated building loss factor within the plexel</t>
  </si>
  <si>
    <t>The Population layer group includes population impacted results for percentiles 100, 98, 95, 90, 80, 60, 40, 20, and 0 for 8-hour simulation runs.</t>
  </si>
  <si>
    <t>Number of population (people) impacted within the plexel</t>
  </si>
  <si>
    <t>The Flame Length layer group includes flame length results for percentiles 100, 98, 95, 90, 80, 60, 40, 20, and 0 for 8-hour simulation runs.</t>
  </si>
  <si>
    <t>Flame Length in feet within the plexel</t>
  </si>
  <si>
    <t>The Rate of Spread layer group includes rate of spread results for percentiles 100, 98, 95, 90, 80, 60, 40, 20, and 0 for 8-hour simulation runs</t>
  </si>
  <si>
    <t>Rate of Spread in chains / hour within the plexel</t>
  </si>
  <si>
    <t>Table PAC B- 5: Locational Risk Factors Layers</t>
  </si>
  <si>
    <t>Total Miles—Major Roads</t>
  </si>
  <si>
    <t>Total miles of major roads by plexel</t>
  </si>
  <si>
    <t>Total Miles—Minor Roads</t>
  </si>
  <si>
    <t>Total miles of minor roads by plexel</t>
  </si>
  <si>
    <t>Majority fuel model within each plexel</t>
  </si>
  <si>
    <t>Fuel model number of fuels that have the most acres within the plexel</t>
  </si>
  <si>
    <t>Building Density by plexel</t>
  </si>
  <si>
    <t>Buildings per acre</t>
  </si>
  <si>
    <t>Number of Buildings by plexel</t>
  </si>
  <si>
    <t>Number of buildings</t>
  </si>
  <si>
    <t>Median building loss factor by plexel</t>
  </si>
  <si>
    <t>Percent</t>
  </si>
  <si>
    <t>Building Loss Factor (Mean)</t>
  </si>
  <si>
    <t>Average building loss factor by plexel</t>
  </si>
  <si>
    <t>Population Count by plexel</t>
  </si>
  <si>
    <t>Number of People</t>
  </si>
  <si>
    <t>Population Density by plexel</t>
  </si>
  <si>
    <t>Population Per Acre</t>
  </si>
  <si>
    <t>Fire Stations Density</t>
  </si>
  <si>
    <t>Density of Fire Stations by plexel. Represents a mean value of a density surface created from station points using a Kernel interpolation method.</t>
  </si>
  <si>
    <t>Stations per sq. mile using a 20-mile search distance.</t>
  </si>
  <si>
    <t>Technosylva’s Terrain Difficulty Index (2022) by plexel</t>
  </si>
  <si>
    <t>Values from Very Low to Extreme</t>
  </si>
  <si>
    <t>Disability population ratio by plexel</t>
  </si>
  <si>
    <t>Percent of population identified as disabled within the plexel</t>
  </si>
  <si>
    <t>Poverty population ratio by plexel</t>
  </si>
  <si>
    <t>Percent of population identified as under the poverty level within the plexel</t>
  </si>
  <si>
    <t>Senior population ratio by plexel</t>
  </si>
  <si>
    <t>Percent of population identified as senior (GE 65 years of age) within the plexel</t>
  </si>
  <si>
    <t>Road Availability (without social vulnerability)</t>
  </si>
  <si>
    <t>Road Availability without factoring social vulnerability (disability, poverty, and senior) population ratios by plexel</t>
  </si>
  <si>
    <t>Poor to Good Egress</t>
  </si>
  <si>
    <t>Road Availability (with social vulnerability)</t>
  </si>
  <si>
    <t>Road Availability using social vulnerability (disability, poverty, and senior) population ratios by plexel</t>
  </si>
  <si>
    <t>Years since last fire by plexel (calculated for 2022)</t>
  </si>
  <si>
    <t>Years</t>
  </si>
  <si>
    <t>Table PAC D-1: Mapping of 2026-2028 WMP Initiatives and Activities to 2025 Maturity Survey Categories, Capabilities and Sub-Capabilities</t>
  </si>
  <si>
    <t>Category A: Risk Assessment and Mitigation Strategy</t>
  </si>
  <si>
    <t>Capability</t>
  </si>
  <si>
    <t xml:space="preserve">I. </t>
  </si>
  <si>
    <t>II.</t>
  </si>
  <si>
    <t>III.</t>
  </si>
  <si>
    <t>IV.</t>
  </si>
  <si>
    <t>V.</t>
  </si>
  <si>
    <t>VI.</t>
  </si>
  <si>
    <t>1. Statistical weather, climate, and wildfire modeling</t>
  </si>
  <si>
    <t>2. Calculation of wildfire and PSPS hazard and exposure to societal values</t>
  </si>
  <si>
    <t>3. Calculation of community vulnerability to wildfire and PSPS</t>
  </si>
  <si>
    <t>4. Calculation of risk and risk components</t>
  </si>
  <si>
    <t>5. Risk event tracking and integration of lessons learned</t>
  </si>
  <si>
    <t>6. Risk-informed wildfire mitigation strategy</t>
  </si>
  <si>
    <t>Sub capability</t>
  </si>
  <si>
    <t>Initiative or Activity</t>
  </si>
  <si>
    <t>Automation</t>
  </si>
  <si>
    <t>PC-25U-02: PSPS model will be onboarded by EOY 2025</t>
  </si>
  <si>
    <t>Table 5-6: Implement a climate change planning model component</t>
  </si>
  <si>
    <t>Comprehensiveness</t>
  </si>
  <si>
    <t>Table 5-6: Monetization of risk events for use in RSE calculations</t>
  </si>
  <si>
    <t>Frequency &amp; risk buy-down</t>
  </si>
  <si>
    <t>IT infrastructure and database management</t>
  </si>
  <si>
    <t>Table 5-6:
-Create reproducible model development environment using Python, Azure Dev Ops (ADO), and Azure Cloud resources.
-Implement a standardized model taxonomy to track release versions</t>
  </si>
  <si>
    <t>Modularization</t>
  </si>
  <si>
    <t>Quality assurance and quality control (QA/QC) and subject matter expert (SME) verification</t>
  </si>
  <si>
    <t>Stability of assumptions</t>
  </si>
  <si>
    <t>Transparency</t>
  </si>
  <si>
    <t>Validation</t>
  </si>
  <si>
    <t>Category B: Situational Awareness and Forecasting</t>
  </si>
  <si>
    <t>7. Ignition likelihood estimation</t>
  </si>
  <si>
    <t>8. Weather forecasting ability</t>
  </si>
  <si>
    <t>9. Wildfire spread forecasting</t>
  </si>
  <si>
    <t>10. Data collection for near-real-time conditions</t>
  </si>
  <si>
    <t>11. Wildfire detection and alarm systems</t>
  </si>
  <si>
    <t>12. Centralized monitoring of real-time conditions</t>
  </si>
  <si>
    <t>Level of sophistication</t>
  </si>
  <si>
    <t>Table 10-2: Implement WRF Ensemble Forecasting</t>
  </si>
  <si>
    <t>Category C: Grid Design, Inspections, and Maintenance</t>
  </si>
  <si>
    <t>13. Asset inventory and condition database</t>
  </si>
  <si>
    <t>14. Asset inspections</t>
  </si>
  <si>
    <t>15. Asset maintenance and repair</t>
  </si>
  <si>
    <t>16. Grid design and resiliency</t>
  </si>
  <si>
    <t>17. Asset and grid personnel training and quality</t>
  </si>
  <si>
    <t>Learning and improvement</t>
  </si>
  <si>
    <t>Table 5-2: 
-Creation of PEDS Risk Model
-Monetization of Risk Events for Application in Mitigation Alternatives Analysis
-Dynamic Grid Hardening Efficacy Rates
-Portfolio Optimization and Grid Hardening Recommendations</t>
  </si>
  <si>
    <t>Risk buy-down</t>
  </si>
  <si>
    <t>Category D: Vegetation Management and Inspections</t>
  </si>
  <si>
    <t>18. Vegetation inventory and condition database</t>
  </si>
  <si>
    <t>19. Vegetation inspections</t>
  </si>
  <si>
    <t>20. Vegetation treatment</t>
  </si>
  <si>
    <t>21. Vegetation personnel training and quality</t>
  </si>
  <si>
    <t>22. Best Management Practices for Transmission Rights-of-Ways (ROWs)</t>
  </si>
  <si>
    <t>Table 9-1: Quality Assurance/Quality Control: Create QA/QC process and procedure for reviewing data in the Vegetation Management database (Quality Reviews)</t>
  </si>
  <si>
    <t>Spatial granularity</t>
  </si>
  <si>
    <t>Table 9-1: Implement new vegetation management work management software</t>
  </si>
  <si>
    <t>Category G: Community Outreach and Engagement</t>
  </si>
  <si>
    <t>34. Public outreach and education awareness</t>
  </si>
  <si>
    <t>35. Public engagement in electrical corporation wildfire mitigation planning process</t>
  </si>
  <si>
    <t>36. Engagement with AFN and socially vulnerable populations</t>
  </si>
  <si>
    <t>37. Collaboration on local wildfire mitigation planning</t>
  </si>
  <si>
    <t>38. Cooperation and best practice sharing with other electrical corporations</t>
  </si>
  <si>
    <t>Effectiveness</t>
  </si>
  <si>
    <t>Table 11-1: Conduct pre-season and post-season customer surveys to assess understanding of messaging and information shared by PacifiCorp and inform adjustments in messaging.</t>
  </si>
  <si>
    <t>2025: AFN Toolkit Implementation</t>
  </si>
  <si>
    <t>Table PAC E-1:  Referenced Regulations, Codes, and Standards</t>
  </si>
  <si>
    <t>Name of Regulation, Code, or Standard</t>
  </si>
  <si>
    <t>Brief Description</t>
  </si>
  <si>
    <t>CA CCR Title 14 Sections 1250-1258</t>
  </si>
  <si>
    <t>Title 14 (Board of Forestry and Fire Protection Regulations).  (14 CCR  1250). The purpose is to provide specific exemptions from: electric pole and tower firebreak clearance standards, electric conductor clearance standards and to specify when and where the standards apply.</t>
  </si>
  <si>
    <t>CA  CPUC 768.6(a).</t>
  </si>
  <si>
    <t>The commission shall establish standards for disaster and emergency preparedness plans within an existing proceeding, including, but not limited to, use of weather reports to preposition manpower and equipment before anticipated severe weather, methods of improving communications between governmental agencies and the public, and methods of working to control and mitigate an emergency or disaster and its aftereffects.</t>
  </si>
  <si>
    <t>CA CPUC 8386(a)</t>
  </si>
  <si>
    <t>Each electrical corporation shall construct, maintain, and operate its electrical lines and equipment in a manner that will minimize the risk of catastrophic wildfire posed by those electrical lines and equipment.</t>
  </si>
  <si>
    <t>CA CPUC 4427</t>
  </si>
  <si>
    <t>During any time of the year when burning permits are required in an area pursuant to this article, no person shall use or operate any motor, engine, boiler, stationary equipment, welding equipment, cutting torches, tarpots, or grinding devices from which a spark, fire, or flame may originate, which is located on or near any forest-covered land, brush-covered land, or grass-covered land, without doing both of the following:
(a)First clearing away all flammable material, including snags, from the area around such operation for a distance of 10 feet.
(b)Maintain one serviceable round point shovel with an overall length of not less than forty-six (46) inches and one backpack pump water-type fire extinguisher fully equipped and ready for use at the immediate area during the operation.
This section does not apply to portable powersaws and other portable tools powered by a gasoline-fueled internal combustion engine.</t>
  </si>
  <si>
    <t>CA CPUC 4428</t>
  </si>
  <si>
    <t>No person, except any member of an emergency crew or except the driver or owner of any service vehicle owned or operated by or for, or operated under contract with, a publicly or privately owned utility, which is used in the construction, operation, removal, or repair of the property or facilities of such utility when engaged in emergency operations, shall use or operate any vehicle, machine, tool or equipment powered by an internal combustion engine operated on hydrocarbon fuels, in any industrial operation located on or near any forest, brush, or grass-covered land between April 1 and December 1 of any year, or at any other time when ground litter and vegetation will sustain combustion permitting the spread of fire, without providing and maintaining, for firefighting purposes only, suitable and serviceable tools in the amounts, manner and location prescribed in this section.
(a)On any such operation a sealed box of tools shall be located, within the operating area, at a point accessible in the event of fire. This fire toolbox shall contain: one backpack pump-type fire extinguisher filled with water, two axes, two McLeod fire tools, and a sufficient number of shovels so that each employee at the operation can be equipped to fight fire.
(b)One or more serviceable chainsaws of three and one-half or more horsepower with a cutting bar 20 inches in length or longer shall be immediately available within the operating area, or, in the alternative, a full set of timber-felling tools shall be located in the fire toolbox, including one crosscut falling saw six feet in length, one double-bit ax with a 36-inch handle, one sledge hammer or maul with a head weight of six, or more, pounds and handle length of 32 inches, or more, and not less than two falling wedges.
(c)Each rail speeder and passenger vehicle, used on such operation shall be equipped with one shovel and one ax, and any other vehicle used on the operation shall be equipped with one shovel. Each tractor used in such operation shall be equipped with one shovel.
(d)As used in this section:
(1)“Vehicle” means a device by which any person or property may be propelled, moved, or drawn over any land surface, excepting a device moved by human power or used exclusively upon stationary rails or tracks.
(2)“Passenger vehicle” means a vehicle which is self-propelled and which is designed for carrying not more than 10 persons including the driver, and which is used or maintained for the transportation of persons, but does not include any motortruck or truck tractor</t>
  </si>
  <si>
    <t>CA CPUC 8386(c)(7), (11), (16), (19), (20).</t>
  </si>
  <si>
    <t>CA CPUC D. 21-05-019</t>
  </si>
  <si>
    <t>Electric utilities must develop disaster and emergency preparedness plans and seek local government input so as to improve communication with the public and mitigate the effects of catastrophic events.</t>
  </si>
  <si>
    <t>CA CPUC R. 15-06-009</t>
  </si>
  <si>
    <t>Requires, among other things, that water and electric utilities develop disaster and emergency preparedness plans and seek local government input so as to improve communication with the public and mitigate the effects of catastrophic events.</t>
  </si>
  <si>
    <t>CA GO 165</t>
  </si>
  <si>
    <t>This General Order applies to all electric distribution and transmission facilities (excluding those facilities contained in a substation) that come within the jurisdiction of this Commission, located outside of buildings, including electric distribution and transmission facilities that belong to non-electric utilities. The requirements of this order are in addition to the requirements imposed upon utilities under General Orders 95 and 128 to maintain a safe and reliable electric system.</t>
  </si>
  <si>
    <t>CA GO 166</t>
  </si>
  <si>
    <t>The purpose of these standards is to ensure that jurisdictional electric utilities are prepared for emergencies and disasters to minimize damage and inconvenience to the public which may occur because of electric system failures, major outages, or hazards posed by damage to electric facilities. The standards will facilitate the Commission’s investigations into the reasonableness of the utility’s response to emergencies and major outages. Such investigations will be conducted following every major outage, pursuant to and consistent with Public Utilities Code Section 364(c) and Commission policy.</t>
  </si>
  <si>
    <t>CA GO 174</t>
  </si>
  <si>
    <t>“Rules for Electric Utility Substations”: The purpose of these rules is to formulate, for the State of California, uniform requirements for substation inspection programs, the application of which will promote the safety of workers and the public and enable adequacy of service. Substations shall be designed, constructed and maintained for their intended use, regard being given to the conditions under which they are to be operated, to promote the safety of workers and the public and enable adequacy of service</t>
  </si>
  <si>
    <t>CA GO 95 Rule 35</t>
  </si>
  <si>
    <t>“Clearance Requirements for Overhead Wires”. Where overhead conductors traverse trees and vegetation, safety and reliability of service demand that certain vegetation management activities be performed in order to establish necessary and reasonable clearances. These requirements apply to all overhead electrical supply and communication facilities that are covered by this General Order, including facilities on lands owned and maintained by California state and local agencies.</t>
  </si>
  <si>
    <t>CA PRC 4291</t>
  </si>
  <si>
    <t>A person who owns, leases, controls, operates, or maintains a building or structure in the state responsibility area shall at all times maintain defensible space of 100 feet from each side and from the front and rear of a structure, but not beyond the property line and  shall maintained and space fuels in a condition so that a wildfire would be unlikely to ignite the structure.</t>
  </si>
  <si>
    <t>CA PRC 4292</t>
  </si>
  <si>
    <t>Any person that owns, controls, operates, or maintains any electrical transmission or distribution line upon any mountainous land, or forest-covered land, brush-covered land, or grass-covered land shall, during such times and in such areas as are determined to be necessary by the director or the agency which has primary responsibility for fire protection of such areas, maintain around and adjacent to any pole or tower which supports a switch, fuse, transformer, lightning arrester, line junction, or dead end or corner pole, a firebreak which consists of a clearing of not less than 10 feet in each direction from the outer circumference of such pole or tower. This section does not, however, apply to any line which is used exclusively as telephone, telegraph, telephone or telegraph messenger call, fire or alarm line, or other line which is classed as a communication circuit by the Public Utilities Commission. The director or the agency which has primary fire protection responsibility for the protection of such areas may permit exceptions to the requirements of this section which are based upon the specific circumstances involved.</t>
  </si>
  <si>
    <t>CA PRC 4293</t>
  </si>
  <si>
    <t>Except as otherwise provided in Section 4294 to 4296, inclusive, any person that owns, controls, operates, or maintains any electrical transmission or distribution line upon any mountainous land, or in forest-covered land, brush-covered land, or grass-covered land shall, during such times and in such areas as are determined to be necessary by the director or the agency which has primary responsibility for the fire protection of such areas, maintain a clearance of the respective distances which are specified in this section in all directions between all vegetation and all conductors which are carrying electric current:
(a)For any line which is operating at 2,400 or more volts, but less than 72,000 volts, four feet.
(b) For any line which is operating at 72,000    or more volts, but less than 110,000 volts, six feet.
(c)For any line which is operating at 110,000 or more volts, 10 feet. In every case, such distance shall be sufficiently great to furnish the required clearance at any position of the wire, or conductor when the adjacent air temperature is 120 degrees Fahrenheit, or less. Dead trees, old decadent or rotten trees, trees weakened by decay or disease and trees or portions thereof that are leaning toward the line which may contact the line from the side or may fall on the line shall be felled, cut, or trimmed to remove such hazard. The director or the agency which has primary responsibility for the fire protection of such areas may permit exceptions to the requirements of this section which are based upon the specific circumstances involved.</t>
  </si>
  <si>
    <t>National Incident Management System</t>
  </si>
  <si>
    <t>The National Incident Management System (NIMS) guides all levels of government, nongovernmental organizations and the private sector to work together to prevent, protect against, mitigate, respond to and recover from incidents. NIMS provides stakeholders across the whole community with the shared vocabulary, systems and processes to successfully deliver the capabilities described in the National Preparedness System. NIMS defines operational systems that guide how personnel work together during incidents.</t>
  </si>
  <si>
    <t>NERC FAC-003</t>
  </si>
  <si>
    <t>United States Forest Service (USFS) Industrial Fire Precaution Levels</t>
  </si>
  <si>
    <t>Industrial Fire Precaution Levels are stages that apply to work activities, including personal use firewood cutting, on Forest Service or BLM lands in order to reduce the risk of a wildfire starting from the operation.</t>
  </si>
  <si>
    <t>Table PAC F 1: PacifiCorp Referenced Policies and Standards in the 2026-2028 WMP</t>
  </si>
  <si>
    <t>Standard or Policy</t>
  </si>
  <si>
    <t>Section Referenced</t>
  </si>
  <si>
    <t>Transmission and Distribution System Condition Priorities and Correction Timelines Asset Management Policy No 292</t>
  </si>
  <si>
    <t>Section 8.5.2</t>
  </si>
  <si>
    <t>Detailed Inspections for T&amp;D Lines Asset Management Policy  009</t>
  </si>
  <si>
    <t>Section 8.5</t>
  </si>
  <si>
    <t>Clearance Table for Distribution and Transmission Line Inspectors NESC and GO 95 Grandfathering Matrix Facility Point Inspection NESC and GO 95 Frequently Asked Questions Condition Code Dropdowns Asset Management Procedure 069</t>
  </si>
  <si>
    <t>Section 8.3</t>
  </si>
  <si>
    <t>Visual Assurance Inspections —Safety Patrol of G Transmission and Distribution Lines Asset Management Policy No 011</t>
  </si>
  <si>
    <t>Helicopter Standard Operating Procedure for Line Inspections Facility Inspection Procedure No 203</t>
  </si>
  <si>
    <t>Wood Pole Test &amp; Treatment Transmission and Distribution Lines Asset Management Policy 013</t>
  </si>
  <si>
    <t>Section 8.3.3</t>
  </si>
  <si>
    <t>Substation inspection Asset Management Policy No 034</t>
  </si>
  <si>
    <t>Section 8.3.4</t>
  </si>
  <si>
    <t>Policy 001 Maintenance Intervals for Apparatus, Relays, Meters, Line Patrol/Inspections, Wires Equipment and Communications Equipment</t>
  </si>
  <si>
    <t>Section 8.4</t>
  </si>
  <si>
    <t>Exhibit M.07 Performance Based Requirements for Pacific Power Detailed Inspections and Detailed Test and Treat Activity</t>
  </si>
  <si>
    <t>Operating Transmission and Distribution Assets During periods of Elevated Wildfire Risk Power Delivery Policy PAC-1000</t>
  </si>
  <si>
    <t>Section 8.7</t>
  </si>
  <si>
    <t>Operating Bulk Electric System (BES) Transmission Assets During Identified Wildfire Risk System Operations Procedure SOP-200</t>
  </si>
  <si>
    <t>Operating Sub-Transmission Assets During Identified Wildfire Risk System Operations Procedure SOP-201</t>
  </si>
  <si>
    <t>Operating Distribution Assets During Identified Wildfire Risk System Operations Procedure, SOP-202</t>
  </si>
  <si>
    <t>Example of a Daily Work Evaluation Summary Record</t>
  </si>
  <si>
    <t>Section 8.7.3</t>
  </si>
  <si>
    <t>PacifiCorp’s Transmission &amp; Distribution Vegetation Management Program Standard Operating Procedures (SOP), Revision 8, dated 8/29/2024</t>
  </si>
  <si>
    <t>Section 9</t>
  </si>
  <si>
    <t>Substation Manager Audits Procedures</t>
  </si>
  <si>
    <t>Section 9.6</t>
  </si>
  <si>
    <t>Transmission Grid Operations Operating Procedure PCC-215 Guidelines for Communication of Vegetation Conditions that Present an Imminent Threat of Transmission Line Outage</t>
  </si>
  <si>
    <t>Section 9.2</t>
  </si>
  <si>
    <t>Wildfire Encroachment System Operations Procedure SOP-203</t>
  </si>
  <si>
    <t>Section 11</t>
  </si>
  <si>
    <t>PSPS Execution Playbook</t>
  </si>
  <si>
    <t>Annex 01: 2025 Public Safety Power Shutoff Community Resource Center Playbook</t>
  </si>
  <si>
    <t>Emergency Response Plan (ERP), Sixth edition, dated April 23, 2025</t>
  </si>
  <si>
    <t>R1812005 PacifiCorp Annual AFN Plan 2025 1-31-25</t>
  </si>
  <si>
    <t>Table PAC G-1: Other Supporting Documents Referenced in the 2026-2028 WMP</t>
  </si>
  <si>
    <t>Document</t>
  </si>
  <si>
    <t>Section Reference</t>
  </si>
  <si>
    <t>Wildfire Mapping Refresh &amp; Benchmark</t>
  </si>
  <si>
    <t>Section 5.6</t>
  </si>
  <si>
    <t>ANSI A300 Tree Care Standards - Tree Care Industry Association, LLC.</t>
  </si>
  <si>
    <t>International Society of Arboriculture</t>
  </si>
  <si>
    <t>Section 9.3</t>
  </si>
  <si>
    <t>Marking Guidelines for Fire-Injured Trees in California</t>
  </si>
  <si>
    <t>Section 9.10</t>
  </si>
  <si>
    <t>Table PAC 11-1: High-Level Communication Protocols, Procedures, and Systems with Public Safety Partners</t>
  </si>
  <si>
    <t>Timing</t>
  </si>
  <si>
    <t>Communication</t>
  </si>
  <si>
    <t>48-72 hours prior</t>
  </si>
  <si>
    <t>De-energization warning to Public Safety Partners and priority customers</t>
  </si>
  <si>
    <t>24-48 hours prior</t>
  </si>
  <si>
    <t>De-energization warning</t>
  </si>
  <si>
    <t>Phone call to customer with MBL/AFN</t>
  </si>
  <si>
    <t>1 – 4 hours prior</t>
  </si>
  <si>
    <t>De-energization imminent</t>
  </si>
  <si>
    <t>Phone call to customers with MBL/AFN</t>
  </si>
  <si>
    <t>Additional outreach to uncontacted customers with MBL/AFN</t>
  </si>
  <si>
    <t>Beginning of Event</t>
  </si>
  <si>
    <t>Wellness check call for customers with MBL/AFN during extended events</t>
  </si>
  <si>
    <t>Re-energization begins</t>
  </si>
  <si>
    <t>Re-energization completed</t>
  </si>
  <si>
    <t>Wellness check call for re-energized customers with MBL/AFN</t>
  </si>
  <si>
    <t>Cancellation of event</t>
  </si>
  <si>
    <t>De-energization event canceled</t>
  </si>
  <si>
    <t>% Risk Impact Implementation Schedule</t>
  </si>
  <si>
    <t>Installation of cFCI</t>
  </si>
  <si>
    <t>Circuit Miles</t>
  </si>
  <si>
    <t>Activity Timeline Target</t>
  </si>
  <si>
    <t>365 Days</t>
  </si>
  <si>
    <t>270 Days</t>
  </si>
  <si>
    <t>% HFTD Covered in 2026</t>
  </si>
  <si>
    <t>Social media/media releases verified on Pacific Power website and social media channels; Customer notifications (call, email, phone) verified/tracked through customer notification tool</t>
  </si>
  <si>
    <t>Customer notifications (call, email, phone) verified/tracked through customer notification too and direct outreach from Emergency Management or RBM</t>
  </si>
  <si>
    <t>Continue outreach, training, and exercise with partners to ensure alignment of plans, roles and expectations during system events.
Target Timeline: Annually by June 30</t>
  </si>
  <si>
    <t>Public Safety Partner Portal, Email, Phone, Voice, Meetings, Exercises
ERP Annex 01 External Emergency Coordination and Communications.</t>
  </si>
  <si>
    <t>Public Safety Email, Phone, Voice, Meetings, Exercises
ERP Annex 01 External Emergency Coordination and Communications.</t>
  </si>
  <si>
    <t>Email, Phone, Voice, Meetings, Exercises
ERP Annex 01 External Emergency Coordination and Communications.</t>
  </si>
  <si>
    <t>Walk through the PSPS playbook in greater detail during the pre-wildfire season meeting with the California Wildfire Advisory Board (WAB) in March to further engage the Board in preparation for the TTX and FE in April and May.
Target Timeline: March 2025 WAB Meeting and 2025 TTX and FE</t>
  </si>
  <si>
    <t>Length 
(miles)</t>
  </si>
  <si>
    <t>Ensure that inspection was performed correctly and meet appliable policies</t>
  </si>
  <si>
    <t>Method of Inspection (Note 2)</t>
  </si>
  <si>
    <t>Ground/Air</t>
  </si>
  <si>
    <t xml:space="preserve">Ground </t>
  </si>
  <si>
    <t>Air</t>
  </si>
  <si>
    <t>AI-13</t>
  </si>
  <si>
    <t>Work Orders (Asset Management)</t>
  </si>
  <si>
    <t>Distributed Sensor Operation Insights and Analytics</t>
  </si>
  <si>
    <t>Development of a platform integrating event records from protective relays, distribution cFCI sensors, and other grid-edge devices.;</t>
  </si>
  <si>
    <t>2026: Anticipated Production Release
2027: Ongoing Implementation
2028: Maintenance</t>
  </si>
  <si>
    <t>Enables improved situational awareness, detection and localization of energized downed conductors, impending faults, high-impedance fault precursors and quantitative assessment protection settings performance.</t>
  </si>
  <si>
    <t>Weather Station Maintenance and Calibration</t>
  </si>
  <si>
    <t>Transmission Poles</t>
  </si>
  <si>
    <t>Weather Station Fleet</t>
  </si>
  <si>
    <t>Email: Josh.Hooley@pacificorp.com</t>
  </si>
  <si>
    <t>Phone: 541-955-7941</t>
  </si>
  <si>
    <t>Mapping of 2026-2028 WMP Initaitves and Activities to 2025 Maturity Survey Categories, Capabilities and Subcapabilities</t>
  </si>
  <si>
    <t>Degradation-Unknown</t>
  </si>
  <si>
    <t>Circuit, Segment, or Span ID</t>
  </si>
  <si>
    <t>PC-25U-03 Independent Review Transparency</t>
  </si>
  <si>
    <t>More accurate assessment of risk spend efficiency and benefit cost ratios in evaluating mitigations.</t>
  </si>
  <si>
    <t>Daily How Work Evaluation</t>
  </si>
  <si>
    <t>Additional Work Evaluation</t>
  </si>
  <si>
    <t>Each electrical corporation shall construct, maintain, and operate its electrical lines and equipment in a manner that will minimize the risk of catastrophic wildfire posed by those electrical lines and equipment. Each electrical corporation shall annually prepare and submit a wildfire mitigation plan to the Wildfire Safety Division for review and approval. A description of the electrical corporation's appropriate and feasible procedures for notifying a customer who may be impacted by the deenergizing of electrical lines. A description of the electrical corporation's protocols for the deenergization of the electrical corporation's transmission infrastructure, for instances when the deenergization may impact customers showing that the electrical corporation has an adequately sized and trained workforce to promptly restore service after a major event.  A description of how the plan is consistent with the electrical corporation's disaster and emergency preparedness plan. A statement of how the electrical corporation will restore service after a wildfire.</t>
  </si>
  <si>
    <t>“Transmission Vegetation Management". Established to ensure that Transmission Owners have a vegetation management program to prevent transmission line contact with vegetation, and to ensure that certain vegetation-related outages are reported to the appropriate Regional Reliability Organization.</t>
  </si>
  <si>
    <t>Table Name</t>
  </si>
  <si>
    <t>Table Number</t>
  </si>
  <si>
    <r>
      <t>Table PAC 5‑4: Comparison for FireSight Risk Metrics In the HFTD and HFRA at the 95</t>
    </r>
    <r>
      <rPr>
        <b/>
        <vertAlign val="superscript"/>
        <sz val="8"/>
        <color rgb="FF58595B"/>
        <rFont val="Arial"/>
        <family val="2"/>
      </rPr>
      <t>th</t>
    </r>
    <r>
      <rPr>
        <b/>
        <sz val="8"/>
        <color rgb="FF58595B"/>
        <rFont val="Arial"/>
        <family val="2"/>
      </rPr>
      <t xml:space="preserve"> Percentile</t>
    </r>
  </si>
  <si>
    <t xml:space="preserve">-Update emergency de-energization materials for 2026 wildfire season and paid advertising campaigns.
-Present on emergency de-energization in California WMP Webinar.
Include emergency de-energization information in pre-season customer emails.
</t>
  </si>
  <si>
    <t>9.5.4 p.284</t>
  </si>
  <si>
    <t>9.6.4  p. 295</t>
  </si>
  <si>
    <t>9.7.4 p. 297-298</t>
  </si>
  <si>
    <t>9.7.4 p. 298</t>
  </si>
  <si>
    <t>9.13.2 p. 321</t>
  </si>
  <si>
    <t>9.2.1 p. 268-273</t>
  </si>
  <si>
    <t>9.2.4 p. 281-283</t>
  </si>
  <si>
    <t>9.2.3 p. 277-281</t>
  </si>
  <si>
    <t>9.2.2 p. 273-276</t>
  </si>
  <si>
    <t>9.2.5 p. 284-287</t>
  </si>
  <si>
    <t>9.4 p. 290-292</t>
  </si>
  <si>
    <t>9.6 p. 294-295</t>
  </si>
  <si>
    <t>10.5.3 p. 367</t>
  </si>
  <si>
    <t>10.5.3 p. 368</t>
  </si>
  <si>
    <t>10.6.3 p. 377</t>
  </si>
  <si>
    <t>10.5.5 p. 370-371</t>
  </si>
  <si>
    <t>10.3.3 p. 342</t>
  </si>
  <si>
    <t>10.3.3 p. 343</t>
  </si>
  <si>
    <t>10.2.3 p. 329-331</t>
  </si>
  <si>
    <t>11.4.6 p. 429</t>
  </si>
  <si>
    <t>11.4.6 p. 428-429</t>
  </si>
  <si>
    <t>13.2 p. 447</t>
  </si>
  <si>
    <t>11.2 p. 381</t>
  </si>
  <si>
    <t>11.3.2 p. 405-407</t>
  </si>
  <si>
    <t>12.2 p. 439</t>
  </si>
  <si>
    <t>12.2 p. 440</t>
  </si>
  <si>
    <t>9.2.1.6 p. 273</t>
  </si>
  <si>
    <t>5.7 p. 111, 116-117</t>
  </si>
  <si>
    <t>10.4.1 p. 345-347</t>
  </si>
  <si>
    <t>Quartz Valley Indian Reservation</t>
  </si>
  <si>
    <t>Summer 2025</t>
  </si>
  <si>
    <r>
      <rPr>
        <sz val="8"/>
        <color rgb="FFFF0000"/>
        <rFont val="Arial"/>
        <family val="2"/>
      </rPr>
      <t xml:space="preserve">Wildfire </t>
    </r>
    <r>
      <rPr>
        <sz val="8"/>
        <color rgb="FF58595B"/>
        <rFont val="Arial"/>
        <family val="2"/>
      </rPr>
      <t>Mitigation Plan, PSPS</t>
    </r>
  </si>
  <si>
    <r>
      <t>11.4.6 p.</t>
    </r>
    <r>
      <rPr>
        <strike/>
        <sz val="8"/>
        <color rgb="FFFF0000"/>
        <rFont val="Arial"/>
        <family val="2"/>
      </rPr>
      <t>428</t>
    </r>
    <r>
      <rPr>
        <sz val="8"/>
        <color rgb="FFFF0000"/>
        <rFont val="Arial"/>
        <family val="2"/>
      </rPr>
      <t xml:space="preserve"> 429</t>
    </r>
  </si>
  <si>
    <r>
      <t xml:space="preserve">11.4.6 p. </t>
    </r>
    <r>
      <rPr>
        <strike/>
        <sz val="8"/>
        <color rgb="FFFF0000"/>
        <rFont val="Arial"/>
        <family val="2"/>
      </rPr>
      <t>245-</t>
    </r>
    <r>
      <rPr>
        <sz val="8"/>
        <color rgb="FF58595B"/>
        <rFont val="Arial"/>
        <family val="2"/>
      </rPr>
      <t>427, 429</t>
    </r>
  </si>
  <si>
    <r>
      <t xml:space="preserve">11.3.1 p. </t>
    </r>
    <r>
      <rPr>
        <sz val="8"/>
        <color rgb="FFFF0000"/>
        <rFont val="Arial"/>
        <family val="2"/>
      </rPr>
      <t>401-</t>
    </r>
    <r>
      <rPr>
        <sz val="8"/>
        <color rgb="FF58595B"/>
        <rFont val="Arial"/>
        <family val="2"/>
      </rPr>
      <t>402</t>
    </r>
  </si>
  <si>
    <t>Undergrounding of electric lines and/or equipment</t>
  </si>
  <si>
    <t>GH-16</t>
  </si>
  <si>
    <r>
      <rPr>
        <strike/>
        <sz val="8"/>
        <color rgb="FFFF0000"/>
        <rFont val="Arial"/>
        <family val="2"/>
      </rPr>
      <t xml:space="preserve">120
</t>
    </r>
    <r>
      <rPr>
        <sz val="8"/>
        <color rgb="FFFF0000"/>
        <rFont val="Arial"/>
        <family val="2"/>
      </rPr>
      <t>116</t>
    </r>
  </si>
  <si>
    <r>
      <rPr>
        <strike/>
        <sz val="8"/>
        <color rgb="FFFF0000"/>
        <rFont val="Arial"/>
        <family val="2"/>
      </rPr>
      <t>120</t>
    </r>
    <r>
      <rPr>
        <sz val="8"/>
        <color rgb="FF58595B"/>
        <rFont val="Arial"/>
        <family val="2"/>
      </rPr>
      <t xml:space="preserve">
</t>
    </r>
    <r>
      <rPr>
        <sz val="8"/>
        <color rgb="FFFF0000"/>
        <rFont val="Arial"/>
        <family val="2"/>
      </rPr>
      <t>116</t>
    </r>
  </si>
  <si>
    <r>
      <rPr>
        <strike/>
        <sz val="8"/>
        <color rgb="FFFF0000"/>
        <rFont val="Arial"/>
        <family val="2"/>
      </rPr>
      <t xml:space="preserve">120
</t>
    </r>
    <r>
      <rPr>
        <sz val="8"/>
        <color rgb="FFFF0000"/>
        <rFont val="Arial"/>
        <family val="2"/>
      </rPr>
      <t>118</t>
    </r>
  </si>
  <si>
    <r>
      <t xml:space="preserve">120
</t>
    </r>
    <r>
      <rPr>
        <sz val="8"/>
        <color rgb="FFFF0000"/>
        <rFont val="Arial"/>
        <family val="2"/>
      </rPr>
      <t>118</t>
    </r>
  </si>
  <si>
    <r>
      <t xml:space="preserve">120
</t>
    </r>
    <r>
      <rPr>
        <sz val="8"/>
        <color rgb="FFFF0000"/>
        <rFont val="Arial"/>
        <family val="2"/>
      </rPr>
      <t>116</t>
    </r>
  </si>
  <si>
    <r>
      <rPr>
        <strike/>
        <sz val="8"/>
        <color rgb="FFFF0000"/>
        <rFont val="Arial"/>
        <family val="2"/>
      </rPr>
      <t xml:space="preserve">Start
</t>
    </r>
    <r>
      <rPr>
        <sz val="8"/>
        <color rgb="FFFF0000"/>
        <rFont val="Arial"/>
        <family val="2"/>
      </rPr>
      <t>Initiate benchmarking activities: April 2026</t>
    </r>
  </si>
  <si>
    <r>
      <rPr>
        <strike/>
        <sz val="8"/>
        <color rgb="FFFF0000"/>
        <rFont val="Arial"/>
        <family val="2"/>
      </rPr>
      <t xml:space="preserve">Continue benchmarking
</t>
    </r>
    <r>
      <rPr>
        <sz val="8"/>
        <color rgb="FFFF0000"/>
        <rFont val="Arial"/>
        <family val="2"/>
      </rPr>
      <t xml:space="preserve">Consolidate benchmarking data and continue discussion with utilities as needed </t>
    </r>
  </si>
  <si>
    <r>
      <t xml:space="preserve">Defensible Space: Develop hazard tree process for </t>
    </r>
    <r>
      <rPr>
        <sz val="8"/>
        <color rgb="FFFF0000"/>
        <rFont val="Arial"/>
        <family val="2"/>
      </rPr>
      <t>tracking inspection of</t>
    </r>
    <r>
      <rPr>
        <sz val="8"/>
        <color rgb="FF58595B"/>
        <rFont val="Arial"/>
        <family val="2"/>
      </rPr>
      <t xml:space="preserve"> trees outside of Substation property.
</t>
    </r>
  </si>
  <si>
    <r>
      <t xml:space="preserve">Implement
</t>
    </r>
    <r>
      <rPr>
        <sz val="8"/>
        <color rgb="FFFF0000"/>
        <rFont val="Arial"/>
        <family val="2"/>
      </rPr>
      <t>Develop and implement work management software improvements, if applicable: December 2027</t>
    </r>
  </si>
  <si>
    <r>
      <t xml:space="preserve">Complete Benchmarking
</t>
    </r>
    <r>
      <rPr>
        <sz val="8"/>
        <color rgb="FFFF0000"/>
        <rFont val="Arial"/>
        <family val="2"/>
      </rPr>
      <t>Implement changes/improvements to procedures or data management if applicable: September 2028</t>
    </r>
  </si>
  <si>
    <r>
      <t xml:space="preserve">Start
</t>
    </r>
    <r>
      <rPr>
        <sz val="8"/>
        <color rgb="FFFF0000"/>
        <rFont val="Arial"/>
        <family val="2"/>
      </rPr>
      <t xml:space="preserve"> Identify additional locations (districts) for use of tree growth regulator if applicable and begin implementation: March 2026</t>
    </r>
    <r>
      <rPr>
        <strike/>
        <sz val="8"/>
        <color rgb="FFFF0000"/>
        <rFont val="Arial"/>
        <family val="2"/>
      </rPr>
      <t xml:space="preserve">
</t>
    </r>
    <r>
      <rPr>
        <sz val="8"/>
        <color rgb="FFFF0000"/>
        <rFont val="Arial"/>
        <family val="2"/>
      </rPr>
      <t xml:space="preserve"> </t>
    </r>
  </si>
  <si>
    <r>
      <t>Start</t>
    </r>
    <r>
      <rPr>
        <sz val="8"/>
        <color rgb="FFFF0000"/>
        <rFont val="Arial"/>
        <family val="2"/>
      </rPr>
      <t xml:space="preserve">
Develop outreach process and expectations for nursery participation in the tree replacement program: December 2026</t>
    </r>
  </si>
  <si>
    <r>
      <rPr>
        <strike/>
        <sz val="8"/>
        <color rgb="FFFF0000"/>
        <rFont val="Arial"/>
        <family val="2"/>
      </rPr>
      <t xml:space="preserve">Ongoing Implementation
</t>
    </r>
    <r>
      <rPr>
        <sz val="8"/>
        <color rgb="FFFF0000"/>
        <rFont val="Arial"/>
        <family val="2"/>
      </rPr>
      <t>N/A</t>
    </r>
  </si>
  <si>
    <r>
      <t xml:space="preserve">In progress
</t>
    </r>
    <r>
      <rPr>
        <sz val="8"/>
        <color rgb="FFFF0000"/>
        <rFont val="Arial"/>
        <family val="2"/>
      </rPr>
      <t>Identify additional locations (districts) as applicable and continued implementation of tree growth regulator in locations (districts) identified in 2026, where applicable: December 2027</t>
    </r>
    <r>
      <rPr>
        <strike/>
        <sz val="8"/>
        <color rgb="FFFF0000"/>
        <rFont val="Arial"/>
        <family val="2"/>
      </rPr>
      <t xml:space="preserve">
</t>
    </r>
  </si>
  <si>
    <r>
      <t xml:space="preserve">Complete 
</t>
    </r>
    <r>
      <rPr>
        <sz val="8"/>
        <color rgb="FFFF0000"/>
        <rFont val="Arial"/>
        <family val="2"/>
      </rPr>
      <t>Continued implementation of tree growth regulator in locations (districts) identified in 2026 and 2027, where applicable: 2028</t>
    </r>
    <r>
      <rPr>
        <strike/>
        <sz val="8"/>
        <color rgb="FFFF0000"/>
        <rFont val="Arial"/>
        <family val="2"/>
      </rPr>
      <t xml:space="preserve">
</t>
    </r>
  </si>
  <si>
    <r>
      <rPr>
        <sz val="8"/>
        <color rgb="FF57585B"/>
        <rFont val="Arial"/>
        <family val="2"/>
      </rPr>
      <t>Implement</t>
    </r>
    <r>
      <rPr>
        <sz val="8"/>
        <color rgb="FFFF0000"/>
        <rFont val="Arial"/>
        <family val="2"/>
      </rPr>
      <t xml:space="preserve"> outreach and coordination with participating nurseries: October 2027 </t>
    </r>
    <r>
      <rPr>
        <strike/>
        <sz val="8"/>
        <color rgb="FFFF0000"/>
        <rFont val="Arial"/>
        <family val="2"/>
      </rPr>
      <t xml:space="preserve"> </t>
    </r>
  </si>
  <si>
    <r>
      <t xml:space="preserve">Implement </t>
    </r>
    <r>
      <rPr>
        <sz val="8"/>
        <color rgb="FFFF0000"/>
        <rFont val="Arial"/>
        <family val="2"/>
      </rPr>
      <t>process with inspection contractors: March 2027</t>
    </r>
  </si>
  <si>
    <r>
      <rPr>
        <strike/>
        <sz val="8"/>
        <color rgb="FFFF0000"/>
        <rFont val="Arial"/>
        <family val="2"/>
      </rPr>
      <t xml:space="preserve">Ongoing Implementation
</t>
    </r>
    <r>
      <rPr>
        <sz val="8"/>
        <color rgb="FFFF0000"/>
        <rFont val="Arial"/>
        <family val="2"/>
      </rPr>
      <t>Continue annual implementation of inspection contractor benchmarking: December 2028</t>
    </r>
  </si>
  <si>
    <r>
      <t xml:space="preserve">Start 
</t>
    </r>
    <r>
      <rPr>
        <sz val="8"/>
        <color rgb="FFFF0000"/>
        <rFont val="Arial"/>
        <family val="2"/>
      </rPr>
      <t xml:space="preserve"> Develop inspection contractor benchmarking (meeting with training/review) expectations and pertinent material: December 2026</t>
    </r>
  </si>
  <si>
    <r>
      <t xml:space="preserve">Process Development
</t>
    </r>
    <r>
      <rPr>
        <sz val="8"/>
        <color rgb="FFFF0000"/>
        <rFont val="Arial"/>
        <family val="2"/>
      </rPr>
      <t>Review work management software and identify potential improvements to track inspection of substation perimeters: October 2026</t>
    </r>
  </si>
  <si>
    <r>
      <t>Implemented</t>
    </r>
    <r>
      <rPr>
        <sz val="8"/>
        <color rgb="FFFF0000"/>
        <rFont val="Arial"/>
        <family val="2"/>
      </rPr>
      <t>, 
March 2026</t>
    </r>
  </si>
  <si>
    <r>
      <t xml:space="preserve">Study Underway
</t>
    </r>
    <r>
      <rPr>
        <sz val="8"/>
        <color rgb="FFFF0000"/>
        <rFont val="Arial"/>
        <family val="2"/>
      </rPr>
      <t>Delivery of modeled climate change impacts to seasonal weather averages and extreme weather events in September 2026</t>
    </r>
  </si>
  <si>
    <r>
      <rPr>
        <strike/>
        <sz val="8"/>
        <color rgb="FFFF0000"/>
        <rFont val="Arial"/>
        <family val="2"/>
      </rPr>
      <t xml:space="preserve">Study Delivered
</t>
    </r>
    <r>
      <rPr>
        <sz val="8"/>
        <color rgb="FFFF0000"/>
        <rFont val="Arial"/>
        <family val="2"/>
      </rPr>
      <t xml:space="preserve">Preliminary review of asset climate vulnerability for potential use in design standards and wildfire risk modeling </t>
    </r>
  </si>
  <si>
    <r>
      <t xml:space="preserve">NDVI Complete </t>
    </r>
    <r>
      <rPr>
        <sz val="8"/>
        <color rgb="FFFF0000"/>
        <rFont val="Arial"/>
        <family val="2"/>
      </rPr>
      <t>&amp; SOMs in-progress,
 July 2026</t>
    </r>
  </si>
  <si>
    <r>
      <rPr>
        <sz val="8"/>
        <color rgb="FFFF0000"/>
        <rFont val="Arial"/>
        <family val="2"/>
      </rPr>
      <t>NDVI reviewed and updated &amp;</t>
    </r>
    <r>
      <rPr>
        <sz val="8"/>
        <color rgb="FF58595B"/>
        <rFont val="Arial"/>
        <family val="2"/>
      </rPr>
      <t xml:space="preserve"> SOMs Complete</t>
    </r>
    <r>
      <rPr>
        <sz val="8"/>
        <color rgb="FFFF0000"/>
        <rFont val="Arial"/>
        <family val="2"/>
      </rPr>
      <t>, July 2027</t>
    </r>
  </si>
  <si>
    <r>
      <rPr>
        <strike/>
        <sz val="8"/>
        <color rgb="FFFF0000"/>
        <rFont val="Arial"/>
        <family val="2"/>
      </rPr>
      <t>N/A</t>
    </r>
    <r>
      <rPr>
        <sz val="8"/>
        <color rgb="FFFF0000"/>
        <rFont val="Arial"/>
        <family val="2"/>
      </rPr>
      <t xml:space="preserve">
NDVI reviewed and updated, 
July 2028</t>
    </r>
  </si>
  <si>
    <r>
      <rPr>
        <strike/>
        <sz val="8"/>
        <color rgb="FFFF0000"/>
        <rFont val="Arial"/>
        <family val="2"/>
      </rPr>
      <t>Implement</t>
    </r>
    <r>
      <rPr>
        <sz val="8"/>
        <color rgb="FFFF0000"/>
        <rFont val="Arial"/>
        <family val="2"/>
      </rPr>
      <t xml:space="preserve">
Annual review of data and implementation of updates</t>
    </r>
  </si>
  <si>
    <r>
      <rPr>
        <strike/>
        <sz val="8"/>
        <color rgb="FFFF0000"/>
        <rFont val="Arial"/>
        <family val="2"/>
      </rPr>
      <t>N/A</t>
    </r>
    <r>
      <rPr>
        <sz val="8"/>
        <color rgb="FFFF0000"/>
        <rFont val="Arial"/>
        <family val="2"/>
      </rPr>
      <t xml:space="preserve">
Annual review of data and implementation of updates</t>
    </r>
  </si>
  <si>
    <r>
      <rPr>
        <strike/>
        <sz val="8"/>
        <color rgb="FFFF0000"/>
        <rFont val="Arial"/>
        <family val="2"/>
      </rPr>
      <t>Anticipated Production Release</t>
    </r>
    <r>
      <rPr>
        <sz val="8"/>
        <color rgb="FFFF0000"/>
        <rFont val="Arial"/>
        <family val="2"/>
      </rPr>
      <t xml:space="preserve">
Establishment of API integrations with headend systems collecting distribution cFCI and protective relay event records and AMI Datalake; December 2026</t>
    </r>
  </si>
  <si>
    <r>
      <rPr>
        <strike/>
        <sz val="8"/>
        <color rgb="FFFF0000"/>
        <rFont val="Arial"/>
        <family val="2"/>
      </rPr>
      <t>Ongoing Implementation</t>
    </r>
    <r>
      <rPr>
        <sz val="8"/>
        <color rgb="FFFF0000"/>
        <rFont val="Arial"/>
        <family val="2"/>
      </rPr>
      <t xml:space="preserve">
Use case implementation of analytics supporting the reconciliation of event records against known outages; December 2026</t>
    </r>
  </si>
  <si>
    <r>
      <rPr>
        <strike/>
        <sz val="8"/>
        <color rgb="FFFF0000"/>
        <rFont val="Arial"/>
        <family val="2"/>
      </rPr>
      <t>Maintenance</t>
    </r>
    <r>
      <rPr>
        <sz val="8"/>
        <color rgb="FFFF0000"/>
        <rFont val="Arial"/>
        <family val="2"/>
      </rPr>
      <t xml:space="preserve"> 
Use case implementation of analytics supporting the characterization of protection and sensor effectiveness against known outages; December 2027</t>
    </r>
  </si>
  <si>
    <r>
      <rPr>
        <strike/>
        <sz val="8"/>
        <color rgb="FFFF0000"/>
        <rFont val="Arial"/>
        <family val="2"/>
      </rPr>
      <t>Implement</t>
    </r>
    <r>
      <rPr>
        <sz val="8"/>
        <color rgb="FFFF0000"/>
        <rFont val="Arial"/>
        <family val="2"/>
      </rPr>
      <t xml:space="preserve">
Complete rollout of updated MDMS: March 2026*</t>
    </r>
  </si>
  <si>
    <r>
      <t xml:space="preserve">Define </t>
    </r>
    <r>
      <rPr>
        <sz val="8"/>
        <color rgb="FFFF0000"/>
        <rFont val="Arial"/>
        <family val="2"/>
      </rPr>
      <t>s</t>
    </r>
    <r>
      <rPr>
        <strike/>
        <sz val="8"/>
        <color rgb="FFFF0000"/>
        <rFont val="Arial"/>
        <family val="2"/>
      </rPr>
      <t>S</t>
    </r>
    <r>
      <rPr>
        <sz val="8"/>
        <color rgb="FF58595B"/>
        <rFont val="Arial"/>
        <family val="2"/>
      </rPr>
      <t xml:space="preserve">cope </t>
    </r>
    <r>
      <rPr>
        <sz val="8"/>
        <color rgb="FFFF0000"/>
        <rFont val="Arial"/>
        <family val="2"/>
      </rPr>
      <t>of data review process based on experience using updated MDMS: October 2027</t>
    </r>
  </si>
  <si>
    <r>
      <t xml:space="preserve">Implement </t>
    </r>
    <r>
      <rPr>
        <sz val="8"/>
        <color rgb="FFFF0000"/>
        <rFont val="Arial"/>
        <family val="2"/>
      </rPr>
      <t>identified scope of data review: March 2028</t>
    </r>
  </si>
  <si>
    <r>
      <rPr>
        <strike/>
        <sz val="8"/>
        <color rgb="FFFF0000"/>
        <rFont val="Arial"/>
        <family val="2"/>
      </rPr>
      <t>Start</t>
    </r>
    <r>
      <rPr>
        <sz val="8"/>
        <color rgb="FFFF0000"/>
        <rFont val="Arial"/>
        <family val="2"/>
      </rPr>
      <t xml:space="preserve">
Finalize and implement priority levels to be applied to applicable work units: March 2026</t>
    </r>
  </si>
  <si>
    <r>
      <t xml:space="preserve">Implement
</t>
    </r>
    <r>
      <rPr>
        <sz val="8"/>
        <color rgb="FFFF0000"/>
        <rFont val="Arial"/>
        <family val="2"/>
      </rPr>
      <t>N/A</t>
    </r>
  </si>
  <si>
    <r>
      <t xml:space="preserve">Ongoing Implementation
</t>
    </r>
    <r>
      <rPr>
        <sz val="8"/>
        <color rgb="FFFF0000"/>
        <rFont val="Arial"/>
        <family val="2"/>
      </rPr>
      <t>N/A</t>
    </r>
  </si>
  <si>
    <r>
      <t>Implement</t>
    </r>
    <r>
      <rPr>
        <sz val="8"/>
        <color rgb="FFFF0000"/>
        <rFont val="Arial"/>
        <family val="2"/>
      </rPr>
      <t>,
March 2026</t>
    </r>
  </si>
  <si>
    <r>
      <t xml:space="preserve">Wildfire Likelihood </t>
    </r>
    <r>
      <rPr>
        <sz val="8"/>
        <color rgb="FFFF0000"/>
        <rFont val="Arial"/>
        <family val="2"/>
      </rPr>
      <t>(F: Probability of Wildfire Event)</t>
    </r>
    <r>
      <rPr>
        <sz val="8"/>
        <color rgb="FF58595B"/>
        <rFont val="Arial"/>
        <family val="2"/>
      </rPr>
      <t xml:space="preserve"> Wildfire Consequence </t>
    </r>
    <r>
      <rPr>
        <sz val="8"/>
        <color rgb="FFFF0000"/>
        <rFont val="Arial"/>
        <family val="2"/>
      </rPr>
      <t>(F: Conditional Impact)</t>
    </r>
  </si>
  <si>
    <r>
      <t xml:space="preserve">Wildfire Likelihood </t>
    </r>
    <r>
      <rPr>
        <sz val="8"/>
        <color rgb="FFFF0000"/>
        <rFont val="Arial"/>
        <family val="2"/>
      </rPr>
      <t>(F: Probability of Wildfire Event)</t>
    </r>
  </si>
  <si>
    <r>
      <t xml:space="preserve">Burn Probability </t>
    </r>
    <r>
      <rPr>
        <sz val="8"/>
        <color rgb="FFFF0000"/>
        <rFont val="Arial"/>
        <family val="2"/>
      </rPr>
      <t>(F: Fire Spread Potential)</t>
    </r>
    <r>
      <rPr>
        <sz val="8"/>
        <color rgb="FF58595B"/>
        <rFont val="Arial"/>
        <family val="2"/>
      </rPr>
      <t xml:space="preserve"> Ignition Likelihood </t>
    </r>
    <r>
      <rPr>
        <sz val="8"/>
        <color rgb="FFFF0000"/>
        <rFont val="Arial"/>
        <family val="2"/>
      </rPr>
      <t>(F: Probability of Fault)</t>
    </r>
  </si>
  <si>
    <r>
      <t xml:space="preserve">Burn Probability </t>
    </r>
    <r>
      <rPr>
        <sz val="8"/>
        <color rgb="FFFF0000"/>
        <rFont val="Arial"/>
        <family val="2"/>
      </rPr>
      <t>(F: Fire Spread Potential)</t>
    </r>
  </si>
  <si>
    <r>
      <t>PacifiCorp’s 30 Year Weather Research &amp; Forecast (WRF) input to FireSight Model</t>
    </r>
    <r>
      <rPr>
        <sz val="8"/>
        <color rgb="FFFF0000"/>
        <rFont val="Arial"/>
        <family val="2"/>
      </rPr>
      <t xml:space="preserve">. </t>
    </r>
    <r>
      <rPr>
        <sz val="8"/>
        <color rgb="FF58595B"/>
        <rFont val="Arial"/>
        <family val="2"/>
      </rPr>
      <t>See Appendix B</t>
    </r>
    <r>
      <rPr>
        <sz val="8"/>
        <color rgb="FFFF0000"/>
        <rFont val="Arial"/>
        <family val="2"/>
      </rPr>
      <t>.</t>
    </r>
    <r>
      <rPr>
        <sz val="8"/>
        <color rgb="FF58595B"/>
        <rFont val="Arial"/>
        <family val="2"/>
      </rPr>
      <t xml:space="preserve"> Technosylva provides land characteristics and fuels moisture information, see Appendix B</t>
    </r>
  </si>
  <si>
    <r>
      <t xml:space="preserve">Ignition Likelihood </t>
    </r>
    <r>
      <rPr>
        <sz val="8"/>
        <color rgb="FFFF0000"/>
        <rFont val="Arial"/>
        <family val="2"/>
      </rPr>
      <t>(F: Probability of Fault)</t>
    </r>
  </si>
  <si>
    <r>
      <t>Probability of ignition occurring (POF from FireSight Model</t>
    </r>
    <r>
      <rPr>
        <sz val="8"/>
        <color rgb="FFFF0000"/>
        <rFont val="Arial"/>
        <family val="2"/>
      </rPr>
      <t>)</t>
    </r>
  </si>
  <si>
    <r>
      <t xml:space="preserve">Wildfire Consequence </t>
    </r>
    <r>
      <rPr>
        <sz val="8"/>
        <color rgb="FFFF0000"/>
        <rFont val="Arial"/>
        <family val="2"/>
      </rPr>
      <t>(F: Conditional Impact)</t>
    </r>
  </si>
  <si>
    <r>
      <t xml:space="preserve">Off-cycle Distribution (Patrol)
</t>
    </r>
    <r>
      <rPr>
        <sz val="8"/>
        <color rgb="FFFF0000"/>
        <rFont val="Arial"/>
        <family val="2"/>
      </rPr>
      <t>Routine Transmission (Detailed)</t>
    </r>
  </si>
  <si>
    <r>
      <t>To ensure contractor</t>
    </r>
    <r>
      <rPr>
        <sz val="8"/>
        <color rgb="FFFF0000"/>
        <rFont val="Arial"/>
        <family val="2"/>
      </rPr>
      <t>s</t>
    </r>
    <r>
      <rPr>
        <sz val="8"/>
        <color rgb="FF58595B"/>
        <rFont val="Arial"/>
        <family val="2"/>
      </rPr>
      <t xml:space="preserve"> </t>
    </r>
    <r>
      <rPr>
        <sz val="8"/>
        <color rgb="FFFF0000"/>
        <rFont val="Arial"/>
        <family val="2"/>
      </rPr>
      <t xml:space="preserve">follow company </t>
    </r>
    <r>
      <rPr>
        <strike/>
        <sz val="8"/>
        <color rgb="FFFF0000"/>
        <rFont val="Arial"/>
        <family val="2"/>
      </rPr>
      <t>pre-inspectors are following electrical corporation</t>
    </r>
    <r>
      <rPr>
        <sz val="8"/>
        <color rgb="FF58595B"/>
        <rFont val="Arial"/>
        <family val="2"/>
      </rPr>
      <t xml:space="preserve"> procedures, to identify trees that were missed, and to identify work that was not conducted in accordance with requirements.</t>
    </r>
  </si>
  <si>
    <t>VM-22</t>
  </si>
  <si>
    <t>To ensure contractors follow company procedures, to identify trees that were missed, and to identify work that was not conducted in accordance with requirements.</t>
  </si>
  <si>
    <r>
      <t>To ensure contractor</t>
    </r>
    <r>
      <rPr>
        <sz val="8"/>
        <color rgb="FFFF0000"/>
        <rFont val="Arial"/>
        <family val="2"/>
      </rPr>
      <t xml:space="preserve">s follow company </t>
    </r>
    <r>
      <rPr>
        <strike/>
        <sz val="8"/>
        <color rgb="FFFF0000"/>
        <rFont val="Arial"/>
        <family val="2"/>
      </rPr>
      <t>pre-inspectors are following electrical corporation</t>
    </r>
    <r>
      <rPr>
        <sz val="8"/>
        <color rgb="FF58595B"/>
        <rFont val="Arial"/>
        <family val="2"/>
      </rPr>
      <t xml:space="preserve"> procedures, to identify trees that were missed, and to identify work that was not conducted in accordance with requirements.</t>
    </r>
  </si>
  <si>
    <t>Routine Transmission (Detailed)Tree Maintenance Work</t>
  </si>
  <si>
    <t>50% of Sample miles in HFRA/HFTD</t>
  </si>
  <si>
    <t>95%/5%</t>
  </si>
  <si>
    <t>95% </t>
  </si>
  <si>
    <r>
      <rPr>
        <strike/>
        <sz val="8"/>
        <color rgb="FFFF0000"/>
        <rFont val="Arial"/>
        <family val="2"/>
      </rPr>
      <t>15,191</t>
    </r>
    <r>
      <rPr>
        <sz val="8"/>
        <color rgb="FF58595B"/>
        <rFont val="Arial"/>
        <family val="2"/>
      </rPr>
      <t xml:space="preserve">
</t>
    </r>
    <r>
      <rPr>
        <sz val="8"/>
        <color rgb="FFFF0000"/>
        <rFont val="Arial"/>
        <family val="2"/>
      </rPr>
      <t>1,519</t>
    </r>
  </si>
  <si>
    <r>
      <rPr>
        <strike/>
        <sz val="8"/>
        <color rgb="FFFF0000"/>
        <rFont val="Arial"/>
        <family val="2"/>
      </rPr>
      <t>Max Terrain Score: 0.82,</t>
    </r>
    <r>
      <rPr>
        <sz val="8"/>
        <color rgb="FF58595B"/>
        <rFont val="Arial"/>
        <family val="2"/>
      </rPr>
      <t xml:space="preserve"> Max Wind Score: 0.79</t>
    </r>
    <r>
      <rPr>
        <sz val="8"/>
        <color rgb="FFFF0000"/>
        <rFont val="Arial"/>
        <family val="2"/>
      </rPr>
      <t>,
Max Terrain Score: 0.82</t>
    </r>
  </si>
  <si>
    <r>
      <rPr>
        <strike/>
        <sz val="8"/>
        <color rgb="FFFF0000"/>
        <rFont val="Arial"/>
        <family val="2"/>
      </rPr>
      <t>Max Terrain Score: 0.73,</t>
    </r>
    <r>
      <rPr>
        <sz val="8"/>
        <color rgb="FF58595B"/>
        <rFont val="Arial"/>
        <family val="2"/>
      </rPr>
      <t xml:space="preserve"> Max Wind Score: 0.50</t>
    </r>
    <r>
      <rPr>
        <sz val="8"/>
        <color rgb="FFFF0000"/>
        <rFont val="Arial"/>
        <family val="2"/>
      </rPr>
      <t>,
Max Terrain Score: 0.73</t>
    </r>
  </si>
  <si>
    <t>PC-25U-07 PacifiCorp Imminent Threat Condition Review</t>
  </si>
  <si>
    <t>Appendix D: Grid Design, Operations, and Maintenance</t>
  </si>
  <si>
    <t>AI-14</t>
  </si>
  <si>
    <t>QA/QC of AI-01 - Transmission Patrol</t>
  </si>
  <si>
    <t>AI-15</t>
  </si>
  <si>
    <t>QA/QC of AI-02 - Distribution Patrol</t>
  </si>
  <si>
    <t>AI-16</t>
  </si>
  <si>
    <t>QA/QC of AI-03 - Transmission Detailed</t>
  </si>
  <si>
    <t>AI-17</t>
  </si>
  <si>
    <t>QA/QC of AI-04 - Distribution Detailed</t>
  </si>
  <si>
    <t>AI-18</t>
  </si>
  <si>
    <t>QA/QC of AI-05 - Transmission Intrusive</t>
  </si>
  <si>
    <t>AI-19</t>
  </si>
  <si>
    <t>QA/QC of AI-06 - Distribution Intrusive</t>
  </si>
  <si>
    <r>
      <rPr>
        <strike/>
        <sz val="8"/>
        <color rgb="FFFF0000"/>
        <rFont val="Arial"/>
        <family val="2"/>
      </rPr>
      <t xml:space="preserve">AI-12
</t>
    </r>
    <r>
      <rPr>
        <sz val="8"/>
        <color rgb="FFFF0000"/>
        <rFont val="Arial"/>
        <family val="2"/>
      </rPr>
      <t>AI-17</t>
    </r>
  </si>
  <si>
    <r>
      <rPr>
        <strike/>
        <sz val="8"/>
        <color rgb="FFFF0000"/>
        <rFont val="Arial"/>
        <family val="2"/>
      </rPr>
      <t xml:space="preserve">AI-12
</t>
    </r>
    <r>
      <rPr>
        <sz val="8"/>
        <color rgb="FFFF0000"/>
        <rFont val="Arial"/>
        <family val="2"/>
      </rPr>
      <t>AI-19</t>
    </r>
  </si>
  <si>
    <r>
      <rPr>
        <strike/>
        <sz val="8"/>
        <color rgb="FFFF0000"/>
        <rFont val="Arial"/>
        <family val="2"/>
      </rPr>
      <t xml:space="preserve">AI-12
</t>
    </r>
    <r>
      <rPr>
        <sz val="8"/>
        <color rgb="FFFF0000"/>
        <rFont val="Arial"/>
        <family val="2"/>
      </rPr>
      <t>AI-15</t>
    </r>
  </si>
  <si>
    <r>
      <rPr>
        <strike/>
        <sz val="8"/>
        <color rgb="FFFF0000"/>
        <rFont val="Arial"/>
        <family val="2"/>
      </rPr>
      <t xml:space="preserve">AI-12
</t>
    </r>
    <r>
      <rPr>
        <sz val="8"/>
        <color rgb="FFFF0000"/>
        <rFont val="Arial"/>
        <family val="2"/>
      </rPr>
      <t>AI-16</t>
    </r>
  </si>
  <si>
    <r>
      <rPr>
        <strike/>
        <sz val="8"/>
        <color rgb="FFFF0000"/>
        <rFont val="Arial"/>
        <family val="2"/>
      </rPr>
      <t xml:space="preserve">AI-12
</t>
    </r>
    <r>
      <rPr>
        <sz val="8"/>
        <color rgb="FFFF0000"/>
        <rFont val="Arial"/>
        <family val="2"/>
      </rPr>
      <t>AI-18</t>
    </r>
  </si>
  <si>
    <r>
      <rPr>
        <strike/>
        <sz val="8"/>
        <color rgb="FFFF0000"/>
        <rFont val="Arial"/>
        <family val="2"/>
      </rPr>
      <t xml:space="preserve">AI-12
</t>
    </r>
    <r>
      <rPr>
        <sz val="8"/>
        <color rgb="FFFF0000"/>
        <rFont val="Arial"/>
        <family val="2"/>
      </rPr>
      <t>AI-14</t>
    </r>
  </si>
  <si>
    <r>
      <t xml:space="preserve">Line Rebuild </t>
    </r>
    <r>
      <rPr>
        <sz val="8"/>
        <color rgb="FFFF0000"/>
        <rFont val="Arial"/>
        <family val="2"/>
      </rPr>
      <t>- Covered Conductor Installation</t>
    </r>
  </si>
  <si>
    <r>
      <t xml:space="preserve">SA-05
</t>
    </r>
    <r>
      <rPr>
        <sz val="8"/>
        <color rgb="FFFF0000"/>
        <rFont val="Arial"/>
        <family val="2"/>
      </rPr>
      <t>SA-11</t>
    </r>
  </si>
  <si>
    <r>
      <t xml:space="preserve">SA-05
</t>
    </r>
    <r>
      <rPr>
        <sz val="8"/>
        <color rgb="FFFF0000"/>
        <rFont val="Arial"/>
        <family val="2"/>
      </rPr>
      <t>SA-12</t>
    </r>
  </si>
  <si>
    <r>
      <t xml:space="preserve">SA-05
</t>
    </r>
    <r>
      <rPr>
        <sz val="8"/>
        <color rgb="FFFF0000"/>
        <rFont val="Arial"/>
        <family val="2"/>
      </rPr>
      <t>SA-13</t>
    </r>
  </si>
  <si>
    <r>
      <t xml:space="preserve">SA-05
</t>
    </r>
    <r>
      <rPr>
        <sz val="8"/>
        <color rgb="FFFF0000"/>
        <rFont val="Arial"/>
        <family val="2"/>
      </rPr>
      <t>SA-14</t>
    </r>
  </si>
  <si>
    <r>
      <t xml:space="preserve">SA-02
</t>
    </r>
    <r>
      <rPr>
        <sz val="8"/>
        <color rgb="FFFF0000"/>
        <rFont val="Arial"/>
        <family val="2"/>
      </rPr>
      <t>SA-07</t>
    </r>
  </si>
  <si>
    <r>
      <t xml:space="preserve">SA-02
</t>
    </r>
    <r>
      <rPr>
        <sz val="8"/>
        <color rgb="FFFF0000"/>
        <rFont val="Arial"/>
        <family val="2"/>
      </rPr>
      <t>SA-08</t>
    </r>
  </si>
  <si>
    <r>
      <t xml:space="preserve">SA-02
</t>
    </r>
    <r>
      <rPr>
        <sz val="8"/>
        <color rgb="FFFF0000"/>
        <rFont val="Arial"/>
        <family val="2"/>
      </rPr>
      <t>SA-09</t>
    </r>
  </si>
  <si>
    <r>
      <t xml:space="preserve">SA-02
</t>
    </r>
    <r>
      <rPr>
        <sz val="8"/>
        <color rgb="FFFF0000"/>
        <rFont val="Arial"/>
        <family val="2"/>
      </rPr>
      <t>SA-10</t>
    </r>
  </si>
  <si>
    <r>
      <t xml:space="preserve">CO-01
</t>
    </r>
    <r>
      <rPr>
        <sz val="8"/>
        <color rgb="FFFF0000"/>
        <rFont val="Arial"/>
        <family val="2"/>
      </rPr>
      <t>CO-05</t>
    </r>
  </si>
  <si>
    <r>
      <t xml:space="preserve">CO-01
</t>
    </r>
    <r>
      <rPr>
        <sz val="8"/>
        <color rgb="FFFF0000"/>
        <rFont val="Arial"/>
        <family val="2"/>
      </rPr>
      <t>CO-06</t>
    </r>
  </si>
  <si>
    <r>
      <t xml:space="preserve">CO-02
</t>
    </r>
    <r>
      <rPr>
        <sz val="8"/>
        <color rgb="FFFF0000"/>
        <rFont val="Arial"/>
        <family val="2"/>
      </rPr>
      <t>CO-07</t>
    </r>
  </si>
  <si>
    <r>
      <t xml:space="preserve">CO-02
</t>
    </r>
    <r>
      <rPr>
        <sz val="8"/>
        <color rgb="FFFF0000"/>
        <rFont val="Arial"/>
        <family val="2"/>
      </rPr>
      <t>CO-08</t>
    </r>
  </si>
  <si>
    <r>
      <t xml:space="preserve">CO-02
</t>
    </r>
    <r>
      <rPr>
        <sz val="8"/>
        <color rgb="FFFF0000"/>
        <rFont val="Arial"/>
        <family val="2"/>
      </rPr>
      <t>CO-09</t>
    </r>
  </si>
  <si>
    <r>
      <t xml:space="preserve">ES-01
</t>
    </r>
    <r>
      <rPr>
        <sz val="8"/>
        <color rgb="FFFF0000"/>
        <rFont val="Arial"/>
        <family val="2"/>
      </rPr>
      <t>ES-02</t>
    </r>
  </si>
  <si>
    <r>
      <t xml:space="preserve">ES-01
</t>
    </r>
    <r>
      <rPr>
        <sz val="8"/>
        <color rgb="FFFF0000"/>
        <rFont val="Arial"/>
        <family val="2"/>
      </rPr>
      <t>ES-03</t>
    </r>
  </si>
  <si>
    <r>
      <t xml:space="preserve">ES-01
</t>
    </r>
    <r>
      <rPr>
        <sz val="8"/>
        <color rgb="FFFF0000"/>
        <rFont val="Arial"/>
        <family val="2"/>
      </rPr>
      <t>ES-04</t>
    </r>
  </si>
  <si>
    <r>
      <t xml:space="preserve">ES-01
</t>
    </r>
    <r>
      <rPr>
        <sz val="8"/>
        <color rgb="FFFF0000"/>
        <rFont val="Arial"/>
        <family val="2"/>
      </rPr>
      <t>ES-05</t>
    </r>
  </si>
  <si>
    <r>
      <t xml:space="preserve">ES-01
</t>
    </r>
    <r>
      <rPr>
        <sz val="8"/>
        <color rgb="FFFF0000"/>
        <rFont val="Arial"/>
        <family val="2"/>
      </rPr>
      <t>ES-06</t>
    </r>
  </si>
  <si>
    <r>
      <t xml:space="preserve">ES-01
</t>
    </r>
    <r>
      <rPr>
        <sz val="8"/>
        <color rgb="FFFF0000"/>
        <rFont val="Arial"/>
        <family val="2"/>
      </rPr>
      <t>ES-07</t>
    </r>
  </si>
  <si>
    <r>
      <t xml:space="preserve">142
</t>
    </r>
    <r>
      <rPr>
        <sz val="8"/>
        <color rgb="FFFF0000"/>
        <rFont val="Arial"/>
        <family val="2"/>
      </rPr>
      <t>417</t>
    </r>
  </si>
  <si>
    <r>
      <rPr>
        <strike/>
        <sz val="8"/>
        <color rgb="FFFF0000"/>
        <rFont val="Arial"/>
        <family val="2"/>
      </rPr>
      <t>VM-02</t>
    </r>
    <r>
      <rPr>
        <sz val="8"/>
        <color rgb="FFFF0000"/>
        <rFont val="Arial"/>
        <family val="2"/>
      </rPr>
      <t xml:space="preserve">
VM-16</t>
    </r>
  </si>
  <si>
    <r>
      <rPr>
        <strike/>
        <sz val="8"/>
        <color rgb="FFFF0000"/>
        <rFont val="Arial"/>
        <family val="2"/>
      </rPr>
      <t>VM-02</t>
    </r>
    <r>
      <rPr>
        <sz val="8"/>
        <color rgb="FFFF0000"/>
        <rFont val="Arial"/>
        <family val="2"/>
      </rPr>
      <t xml:space="preserve">
VM-17</t>
    </r>
  </si>
  <si>
    <r>
      <rPr>
        <strike/>
        <sz val="8"/>
        <color rgb="FFFF0000"/>
        <rFont val="Arial"/>
        <family val="2"/>
      </rPr>
      <t>VM-05</t>
    </r>
    <r>
      <rPr>
        <sz val="8"/>
        <color rgb="FFFF0000"/>
        <rFont val="Arial"/>
        <family val="2"/>
      </rPr>
      <t xml:space="preserve">
VM-18</t>
    </r>
  </si>
  <si>
    <r>
      <rPr>
        <strike/>
        <sz val="8"/>
        <color rgb="FFFF0000"/>
        <rFont val="Arial"/>
        <family val="2"/>
      </rPr>
      <t>VM-05</t>
    </r>
    <r>
      <rPr>
        <sz val="8"/>
        <color rgb="FFFF0000"/>
        <rFont val="Arial"/>
        <family val="2"/>
      </rPr>
      <t xml:space="preserve">
VM-19</t>
    </r>
  </si>
  <si>
    <r>
      <rPr>
        <strike/>
        <sz val="8"/>
        <color rgb="FFFF0000"/>
        <rFont val="Arial"/>
        <family val="2"/>
      </rPr>
      <t>VM-13</t>
    </r>
    <r>
      <rPr>
        <sz val="8"/>
        <color rgb="FFFF0000"/>
        <rFont val="Arial"/>
        <family val="2"/>
      </rPr>
      <t xml:space="preserve">
VM-25</t>
    </r>
  </si>
  <si>
    <r>
      <rPr>
        <strike/>
        <sz val="8"/>
        <color rgb="FFFF0000"/>
        <rFont val="Arial"/>
        <family val="2"/>
      </rPr>
      <t>VM-13</t>
    </r>
    <r>
      <rPr>
        <sz val="8"/>
        <color rgb="FFFF0000"/>
        <rFont val="Arial"/>
        <family val="2"/>
      </rPr>
      <t xml:space="preserve">
VM-26</t>
    </r>
  </si>
  <si>
    <r>
      <rPr>
        <strike/>
        <sz val="8"/>
        <color rgb="FFFF0000"/>
        <rFont val="Arial"/>
        <family val="2"/>
      </rPr>
      <t>VM-14</t>
    </r>
    <r>
      <rPr>
        <sz val="8"/>
        <color rgb="FFFF0000"/>
        <rFont val="Arial"/>
        <family val="2"/>
      </rPr>
      <t xml:space="preserve"> 
VM-28</t>
    </r>
  </si>
  <si>
    <r>
      <rPr>
        <strike/>
        <sz val="8"/>
        <color rgb="FFFF0000"/>
        <rFont val="Arial"/>
        <family val="2"/>
      </rPr>
      <t>VM-14</t>
    </r>
    <r>
      <rPr>
        <sz val="8"/>
        <color rgb="FFFF0000"/>
        <rFont val="Arial"/>
        <family val="2"/>
      </rPr>
      <t xml:space="preserve"> 
VM-27</t>
    </r>
  </si>
  <si>
    <t>Transmission Patrol Inspections QA/QC</t>
  </si>
  <si>
    <t>Distribution Patrol Inspections QA/QC</t>
  </si>
  <si>
    <t>Transmission Detailed Inspections QA/QC</t>
  </si>
  <si>
    <t>Distribution Detailed Inspections QA/QC</t>
  </si>
  <si>
    <t>Transmission Intrusive Inspections QA/QC</t>
  </si>
  <si>
    <t>Distribution Intrusive Inspections QA/QC</t>
  </si>
  <si>
    <t>CO-05</t>
  </si>
  <si>
    <t>Conduct pre-season and post-season customer surveys to assess understanding of messaging and information shared by PacifiCorp and inform adjustments in messaging</t>
  </si>
  <si>
    <t>CO-06</t>
  </si>
  <si>
    <t>CO-07</t>
  </si>
  <si>
    <t>CO-08</t>
  </si>
  <si>
    <t>CO-09</t>
  </si>
  <si>
    <t>ES-02</t>
  </si>
  <si>
    <t>Business Transformation Wave 4: Maximo</t>
  </si>
  <si>
    <t>ES-03</t>
  </si>
  <si>
    <t>ES-04</t>
  </si>
  <si>
    <t>ES-05</t>
  </si>
  <si>
    <t>Implement new vegetation management work management software</t>
  </si>
  <si>
    <t>ES-06</t>
  </si>
  <si>
    <t>Quality Assurance/Quality Control: Create QA/QC process and procedure for reviewing data in the Vegetation Management database (Quality Reviews)</t>
  </si>
  <si>
    <t>ES-07</t>
  </si>
  <si>
    <t>Vegetation Management and Inspections: Develop work prioritization to incorporate within [Mobile Data Management System (MDMS)]</t>
  </si>
  <si>
    <t>SA-07</t>
  </si>
  <si>
    <t>SA-08</t>
  </si>
  <si>
    <t>SA-09</t>
  </si>
  <si>
    <t>SA-10</t>
  </si>
  <si>
    <t>SA-11</t>
  </si>
  <si>
    <t>SA-12</t>
  </si>
  <si>
    <t>SA-13</t>
  </si>
  <si>
    <t>SA-14</t>
  </si>
  <si>
    <t>VM-16</t>
  </si>
  <si>
    <t>VM-17</t>
  </si>
  <si>
    <t>VM-18</t>
  </si>
  <si>
    <t>VM-19</t>
  </si>
  <si>
    <t>VM-20</t>
  </si>
  <si>
    <t>VM-21</t>
  </si>
  <si>
    <t>Routine Transmission (Detailed)</t>
  </si>
  <si>
    <t>VM-23</t>
  </si>
  <si>
    <t>VM-24</t>
  </si>
  <si>
    <t>VM-25</t>
  </si>
  <si>
    <t>VM-26</t>
  </si>
  <si>
    <t xml:space="preserve">Defensible Space: Develop hazard tree process for tracking inspection of trees outside of Substation property.
</t>
  </si>
  <si>
    <t>VM-27</t>
  </si>
  <si>
    <t>VM-28</t>
  </si>
  <si>
    <r>
      <rPr>
        <strike/>
        <sz val="8"/>
        <color rgb="FFFF0000"/>
        <rFont val="Arial"/>
        <family val="2"/>
      </rPr>
      <t xml:space="preserve">VM-11
</t>
    </r>
    <r>
      <rPr>
        <sz val="8"/>
        <color rgb="FFFF0000"/>
        <rFont val="Arial"/>
        <family val="2"/>
      </rPr>
      <t>VM-20</t>
    </r>
  </si>
  <si>
    <r>
      <rPr>
        <strike/>
        <sz val="8"/>
        <color rgb="FFFF0000"/>
        <rFont val="Arial"/>
        <family val="2"/>
      </rPr>
      <t xml:space="preserve">VM-11
</t>
    </r>
    <r>
      <rPr>
        <sz val="8"/>
        <color rgb="FFFF0000"/>
        <rFont val="Arial"/>
        <family val="2"/>
      </rPr>
      <t>VM-21</t>
    </r>
  </si>
  <si>
    <r>
      <rPr>
        <strike/>
        <sz val="8"/>
        <color rgb="FFFF0000"/>
        <rFont val="Arial"/>
        <family val="2"/>
      </rPr>
      <t xml:space="preserve">VM-11
</t>
    </r>
    <r>
      <rPr>
        <sz val="8"/>
        <color rgb="FFFF0000"/>
        <rFont val="Arial"/>
        <family val="2"/>
      </rPr>
      <t>VM-23</t>
    </r>
  </si>
  <si>
    <r>
      <rPr>
        <strike/>
        <sz val="8"/>
        <color rgb="FFFF0000"/>
        <rFont val="Arial"/>
        <family val="2"/>
      </rPr>
      <t xml:space="preserve">VM-11
</t>
    </r>
    <r>
      <rPr>
        <sz val="8"/>
        <color rgb="FFFF0000"/>
        <rFont val="Arial"/>
        <family val="2"/>
      </rPr>
      <t>VM-24</t>
    </r>
  </si>
  <si>
    <r>
      <rPr>
        <strike/>
        <sz val="8"/>
        <color rgb="FFFF0000"/>
        <rFont val="Arial"/>
        <family val="2"/>
      </rPr>
      <t>Ongoing Maintenance</t>
    </r>
    <r>
      <rPr>
        <sz val="8"/>
        <color rgb="FFFF0000"/>
        <rFont val="Arial"/>
        <family val="2"/>
      </rPr>
      <t xml:space="preserve">
N/A</t>
    </r>
  </si>
  <si>
    <r>
      <t xml:space="preserve">Ignition Detection Systems: </t>
    </r>
    <r>
      <rPr>
        <sz val="8"/>
        <color rgb="FFFF0000"/>
        <rFont val="Arial"/>
        <family val="2"/>
      </rPr>
      <t xml:space="preserve">Total </t>
    </r>
    <r>
      <rPr>
        <sz val="8"/>
        <color rgb="FF58595B"/>
        <rFont val="Arial"/>
        <family val="2"/>
      </rPr>
      <t>Wildfire Camera</t>
    </r>
    <r>
      <rPr>
        <sz val="8"/>
        <color rgb="FFFF0000"/>
        <rFont val="Arial"/>
        <family val="2"/>
      </rPr>
      <t>s in</t>
    </r>
    <r>
      <rPr>
        <sz val="8"/>
        <color rgb="FF58595B"/>
        <rFont val="Arial"/>
        <family val="2"/>
      </rPr>
      <t xml:space="preserve"> </t>
    </r>
    <r>
      <rPr>
        <strike/>
        <sz val="8"/>
        <color rgb="FFFF0000"/>
        <rFont val="Arial"/>
        <family val="2"/>
      </rPr>
      <t>Coverage of</t>
    </r>
    <r>
      <rPr>
        <sz val="8"/>
        <color rgb="FF58595B"/>
        <rFont val="Arial"/>
        <family val="2"/>
      </rPr>
      <t xml:space="preserve"> HFTD/HFRA</t>
    </r>
    <r>
      <rPr>
        <vertAlign val="superscript"/>
        <sz val="8"/>
        <color rgb="FF58595B"/>
        <rFont val="Arial"/>
        <family val="2"/>
      </rPr>
      <t>13</t>
    </r>
  </si>
  <si>
    <r>
      <rPr>
        <vertAlign val="superscript"/>
        <sz val="8"/>
        <color rgb="FFFF0000"/>
        <rFont val="Arial"/>
        <family val="2"/>
      </rPr>
      <t xml:space="preserve">13 </t>
    </r>
    <r>
      <rPr>
        <sz val="8"/>
        <color rgb="FFFF0000"/>
        <rFont val="Arial"/>
        <family val="2"/>
      </rPr>
      <t xml:space="preserve"> As of 2025, there are eight wildfire cameras installed in the HFTD/HFRA. Location of the two planned installations in 2026 is dependent on alignment with program objectives and goals.</t>
    </r>
  </si>
  <si>
    <r>
      <rPr>
        <strike/>
        <sz val="8"/>
        <color rgb="FFFF0000"/>
        <rFont val="Arial"/>
        <family val="2"/>
      </rPr>
      <t xml:space="preserve">50%
</t>
    </r>
    <r>
      <rPr>
        <sz val="8"/>
        <color rgb="FFFF0000"/>
        <rFont val="Arial"/>
        <family val="2"/>
      </rPr>
      <t>10</t>
    </r>
  </si>
  <si>
    <r>
      <rPr>
        <strike/>
        <sz val="8"/>
        <color rgb="FFFF0000"/>
        <rFont val="Arial"/>
        <family val="2"/>
      </rPr>
      <t>65%</t>
    </r>
    <r>
      <rPr>
        <sz val="8"/>
        <color rgb="FFFF0000"/>
        <rFont val="Arial"/>
        <family val="2"/>
      </rPr>
      <t xml:space="preserve">
10</t>
    </r>
  </si>
  <si>
    <r>
      <rPr>
        <strike/>
        <sz val="8"/>
        <color rgb="FFFF0000"/>
        <rFont val="Arial"/>
        <family val="2"/>
      </rPr>
      <t>80%</t>
    </r>
    <r>
      <rPr>
        <sz val="8"/>
        <color rgb="FFFF0000"/>
        <rFont val="Arial"/>
        <family val="2"/>
      </rPr>
      <t xml:space="preserve">
10</t>
    </r>
  </si>
  <si>
    <t>86% of Sample miles in HFRA/HFTD</t>
  </si>
  <si>
    <t>78% of Sample miles in HFRA/HFTD</t>
  </si>
  <si>
    <t>71% of Sample miles in HFRA/HFTD</t>
  </si>
  <si>
    <r>
      <t xml:space="preserve">GH-01 Line Rebuild - </t>
    </r>
    <r>
      <rPr>
        <sz val="8"/>
        <color rgb="FFFF0000"/>
        <rFont val="Arial"/>
        <family val="2"/>
      </rPr>
      <t>Covered Conductor Installation</t>
    </r>
    <r>
      <rPr>
        <sz val="8"/>
        <color rgb="FF58595B"/>
        <rFont val="Arial"/>
        <family val="2"/>
      </rPr>
      <t xml:space="preserve">
</t>
    </r>
    <r>
      <rPr>
        <sz val="8"/>
        <color rgb="FFFF0000"/>
        <rFont val="Arial"/>
        <family val="2"/>
      </rPr>
      <t>GH-16 Undergrounding of electric lines and/or equipment</t>
    </r>
    <r>
      <rPr>
        <sz val="8"/>
        <color rgb="FF58595B"/>
        <rFont val="Arial"/>
        <family val="2"/>
      </rPr>
      <t xml:space="preserve">
GH044 System Automation Completed in 2023
GH-05 Expulsion Fuse Replacement Completed in 2024</t>
    </r>
  </si>
  <si>
    <r>
      <t xml:space="preserve">GH-01 Line Rebuild - </t>
    </r>
    <r>
      <rPr>
        <sz val="8"/>
        <color rgb="FFFF0000"/>
        <rFont val="Arial"/>
        <family val="2"/>
      </rPr>
      <t>Covered Conductor Installation</t>
    </r>
    <r>
      <rPr>
        <sz val="8"/>
        <color rgb="FF58595B"/>
        <rFont val="Arial"/>
        <family val="2"/>
      </rPr>
      <t xml:space="preserve">
GH-04 System Automation Planned to Complete in 2025
GH-05 Expulsion Fuse Replacement Completed in 2024</t>
    </r>
  </si>
  <si>
    <r>
      <t xml:space="preserve">GH-01 Line Rebuild  - </t>
    </r>
    <r>
      <rPr>
        <sz val="8"/>
        <color rgb="FFFF0000"/>
        <rFont val="Arial"/>
        <family val="2"/>
      </rPr>
      <t>Covered Conductor Installation</t>
    </r>
    <r>
      <rPr>
        <sz val="8"/>
        <color rgb="FF58595B"/>
        <rFont val="Arial"/>
        <family val="2"/>
      </rPr>
      <t xml:space="preserve"> Planned to Complete in 2025
GH-04 System Automation Completed in 2022
GH-05 Expulsion Fuse Replacement Completed in 2023</t>
    </r>
  </si>
  <si>
    <r>
      <t xml:space="preserve">GH-01 Line Rebuild - </t>
    </r>
    <r>
      <rPr>
        <sz val="8"/>
        <color rgb="FFFF0000"/>
        <rFont val="Arial"/>
        <family val="2"/>
      </rPr>
      <t>Covered Conductor Installation</t>
    </r>
    <r>
      <rPr>
        <sz val="8"/>
        <color rgb="FF58595B"/>
        <rFont val="Arial"/>
        <family val="2"/>
      </rPr>
      <t xml:space="preserve">
GH-04 System Automation Completed in 2022
GH-05 Expulsion Fuse Replacement Completed in 2024</t>
    </r>
  </si>
  <si>
    <r>
      <t>GH-01 Line Rebuild -</t>
    </r>
    <r>
      <rPr>
        <sz val="8"/>
        <color rgb="FFFF0000"/>
        <rFont val="Arial"/>
        <family val="2"/>
      </rPr>
      <t xml:space="preserve"> Covered Conductor Installation</t>
    </r>
    <r>
      <rPr>
        <sz val="8"/>
        <color rgb="FF58595B"/>
        <rFont val="Arial"/>
        <family val="2"/>
      </rPr>
      <t xml:space="preserve">
GH-05 Expulsion Fuse Replacement Completed in 2024</t>
    </r>
  </si>
  <si>
    <r>
      <t xml:space="preserve">GH-01 Line Rebuild - </t>
    </r>
    <r>
      <rPr>
        <sz val="8"/>
        <color rgb="FFFF0000"/>
        <rFont val="Arial"/>
        <family val="2"/>
      </rPr>
      <t>Covered Conductor Installation</t>
    </r>
    <r>
      <rPr>
        <sz val="8"/>
        <color rgb="FF58595B"/>
        <rFont val="Arial"/>
        <family val="2"/>
      </rPr>
      <t xml:space="preserve"> Planned to Complete in 2025
GH-04 System Automation Completed in 2022
GH-05 Expulsion Fuse Replacement Completed in 2024</t>
    </r>
  </si>
  <si>
    <r>
      <t xml:space="preserve">GH-01 Line Rebuild - </t>
    </r>
    <r>
      <rPr>
        <sz val="8"/>
        <color rgb="FFFF0000"/>
        <rFont val="Arial"/>
        <family val="2"/>
      </rPr>
      <t>Covered Conductor Installation</t>
    </r>
    <r>
      <rPr>
        <sz val="8"/>
        <color rgb="FF58595B"/>
        <rFont val="Arial"/>
        <family val="2"/>
      </rPr>
      <t xml:space="preserve"> Planned to Complete in 2025
</t>
    </r>
    <r>
      <rPr>
        <sz val="8"/>
        <color rgb="FFFF0000"/>
        <rFont val="Arial"/>
        <family val="2"/>
      </rPr>
      <t>GH-16 Undergrounding of electric lines and/or equipment</t>
    </r>
    <r>
      <rPr>
        <sz val="8"/>
        <color rgb="FF58595B"/>
        <rFont val="Arial"/>
        <family val="2"/>
      </rPr>
      <t xml:space="preserve">
GH-04 System Automation Completed in 2022
GH-05 Expulsion Fuse Replacement Completed in 2024</t>
    </r>
  </si>
  <si>
    <r>
      <t xml:space="preserve">GH-01 Line - </t>
    </r>
    <r>
      <rPr>
        <sz val="8"/>
        <color rgb="FFFF0000"/>
        <rFont val="Arial"/>
        <family val="2"/>
      </rPr>
      <t>Covered Conductor Installation</t>
    </r>
    <r>
      <rPr>
        <sz val="8"/>
        <color rgb="FF58595B"/>
        <rFont val="Arial"/>
        <family val="2"/>
      </rPr>
      <t xml:space="preserve"> Rebuild Completed in 2022
GH-04 System Automation Completed in 2020
GH-05 Expulsion Fuse Replacement Completed in 2022</t>
    </r>
  </si>
  <si>
    <r>
      <rPr>
        <sz val="8"/>
        <color theme="1"/>
        <rFont val="Arial"/>
        <family val="2"/>
      </rPr>
      <t>GH-01 Line -</t>
    </r>
    <r>
      <rPr>
        <sz val="8"/>
        <color rgb="FFFF0000"/>
        <rFont val="Arial"/>
        <family val="2"/>
      </rPr>
      <t xml:space="preserve"> Covered Conductor Installation</t>
    </r>
    <r>
      <rPr>
        <sz val="8"/>
        <color rgb="FF58595B"/>
        <rFont val="Arial"/>
        <family val="2"/>
      </rPr>
      <t xml:space="preserve">
GH-05 Expulsion Fuse Replacement Completed in 2021
GH-05 Expulsion Fuse Replacement Completed in 2022</t>
    </r>
  </si>
  <si>
    <r>
      <t>GH-01 Line -</t>
    </r>
    <r>
      <rPr>
        <sz val="8"/>
        <color rgb="FFFF0000"/>
        <rFont val="Arial"/>
        <family val="2"/>
      </rPr>
      <t xml:space="preserve"> Covered Conductor Installation</t>
    </r>
    <r>
      <rPr>
        <sz val="8"/>
        <color rgb="FF58595B"/>
        <rFont val="Arial"/>
        <family val="2"/>
      </rPr>
      <t xml:space="preserve"> Completed in 2022
GH-04 System Automation Completed in 2021
GH-05 Expulsion Fuse Replacement Completed in 2022</t>
    </r>
  </si>
  <si>
    <r>
      <t xml:space="preserve">GH-01 Line Rebuild - </t>
    </r>
    <r>
      <rPr>
        <sz val="8"/>
        <color rgb="FFFF0000"/>
        <rFont val="Arial"/>
        <family val="2"/>
      </rPr>
      <t>Covered Conductor Installation</t>
    </r>
    <r>
      <rPr>
        <sz val="8"/>
        <color rgb="FF58595B"/>
        <rFont val="Arial"/>
        <family val="2"/>
      </rPr>
      <t xml:space="preserve"> Planned to Complete in 2025
GH-04 System Automation Completed in 2022
GH-05 Expulsion Fuse Replacement Planned to Complete in 2025</t>
    </r>
  </si>
  <si>
    <r>
      <t xml:space="preserve">GH-01 Line - </t>
    </r>
    <r>
      <rPr>
        <sz val="8"/>
        <color rgb="FFFF0000"/>
        <rFont val="Arial"/>
        <family val="2"/>
      </rPr>
      <t>Covered Conductor Installation</t>
    </r>
    <r>
      <rPr>
        <sz val="8"/>
        <color rgb="FF58595B"/>
        <rFont val="Arial"/>
        <family val="2"/>
      </rPr>
      <t xml:space="preserve"> Rebuild
GH-05 Expulsion Fuse Replacement Completed in 2022
GH-05 Expulsion Fuse Replacement Completed in 2024</t>
    </r>
  </si>
  <si>
    <r>
      <t xml:space="preserve">GH-01 Line Rebuild </t>
    </r>
    <r>
      <rPr>
        <sz val="8"/>
        <color rgb="FFFF0000"/>
        <rFont val="Arial"/>
        <family val="2"/>
      </rPr>
      <t xml:space="preserve">- Covered Conductor Installation </t>
    </r>
    <r>
      <rPr>
        <sz val="8"/>
        <color rgb="FF58595B"/>
        <rFont val="Arial"/>
        <family val="2"/>
      </rPr>
      <t>Planned to Complete in 2025
GH-04 System Automation Completed in 2022
GH-05 Expulsion Fuse Replacement Completed in 2023</t>
    </r>
  </si>
  <si>
    <r>
      <t xml:space="preserve">GH-01 Line Rebuild </t>
    </r>
    <r>
      <rPr>
        <sz val="8"/>
        <color rgb="FFFF0000"/>
        <rFont val="Arial"/>
        <family val="2"/>
      </rPr>
      <t>- Covered Conductor Installation</t>
    </r>
    <r>
      <rPr>
        <sz val="8"/>
        <color rgb="FF58595B"/>
        <rFont val="Arial"/>
        <family val="2"/>
      </rPr>
      <t xml:space="preserve"> Planned for 2030</t>
    </r>
    <r>
      <rPr>
        <vertAlign val="superscript"/>
        <sz val="8"/>
        <color rgb="FF58595B"/>
        <rFont val="Arial"/>
        <family val="2"/>
      </rPr>
      <t>1</t>
    </r>
    <r>
      <rPr>
        <sz val="8"/>
        <color rgb="FF58595B"/>
        <rFont val="Arial"/>
        <family val="2"/>
      </rPr>
      <t xml:space="preserve">
GH-04 System Automation Completed in 2023
GH-05 Expulsion Fuse Replacement Completed in 2024</t>
    </r>
  </si>
  <si>
    <r>
      <t xml:space="preserve">GH-01 Line Rebuild - </t>
    </r>
    <r>
      <rPr>
        <sz val="8"/>
        <color rgb="FFFF0000"/>
        <rFont val="Arial"/>
        <family val="2"/>
      </rPr>
      <t xml:space="preserve">Covered Conductor Installation </t>
    </r>
    <r>
      <rPr>
        <sz val="8"/>
        <color rgb="FF58595B"/>
        <rFont val="Arial"/>
        <family val="2"/>
      </rPr>
      <t>Completed in 2022
GH-04 System Automation Completed in 2021
GH-05 Expulsion Fuse Replacement Completed in 2022</t>
    </r>
  </si>
  <si>
    <r>
      <t xml:space="preserve">GH-01 Line Rebuild </t>
    </r>
    <r>
      <rPr>
        <sz val="8"/>
        <color rgb="FFFF0000"/>
        <rFont val="Arial"/>
        <family val="2"/>
      </rPr>
      <t xml:space="preserve">– Covered Conductor Installation </t>
    </r>
  </si>
  <si>
    <r>
      <t xml:space="preserve">GH-01 Line Rebuild </t>
    </r>
    <r>
      <rPr>
        <sz val="8"/>
        <color rgb="FFFF0000"/>
        <rFont val="Arial"/>
        <family val="2"/>
      </rPr>
      <t>– Covered Conductor Installation</t>
    </r>
    <r>
      <rPr>
        <sz val="8"/>
        <color rgb="FF58595B"/>
        <rFont val="Arial"/>
        <family val="2"/>
      </rPr>
      <t xml:space="preserve"> </t>
    </r>
  </si>
  <si>
    <r>
      <t xml:space="preserve">GH-01 Line Rebuild </t>
    </r>
    <r>
      <rPr>
        <sz val="8"/>
        <color rgb="FFFF0000"/>
        <rFont val="Arial"/>
        <family val="2"/>
      </rPr>
      <t xml:space="preserve">– Covered Conductor Installation </t>
    </r>
    <r>
      <rPr>
        <sz val="8"/>
        <color rgb="FF58595B"/>
        <rFont val="Arial"/>
        <family val="2"/>
      </rPr>
      <t xml:space="preserve">
GH-05 Expulsion Fuse Replacement
GH-04 System Automation Completed in 2023
</t>
    </r>
  </si>
  <si>
    <r>
      <t xml:space="preserve">GH-01 Line Rebuild </t>
    </r>
    <r>
      <rPr>
        <sz val="8"/>
        <color rgb="FFFF0000"/>
        <rFont val="Arial"/>
        <family val="2"/>
      </rPr>
      <t xml:space="preserve">– Covered Conductor Installation </t>
    </r>
    <r>
      <rPr>
        <sz val="8"/>
        <color rgb="FF58595B"/>
        <rFont val="Arial"/>
        <family val="2"/>
      </rPr>
      <t xml:space="preserve">Planned for 2025
GH-05 Expulsion Fuse Replacement Planned for 2025
GH-04 System Automation Completed in 2019
</t>
    </r>
  </si>
  <si>
    <r>
      <t xml:space="preserve">GH-01  Line Rebuild </t>
    </r>
    <r>
      <rPr>
        <sz val="8"/>
        <color rgb="FFFF0000"/>
        <rFont val="Arial"/>
        <family val="2"/>
      </rPr>
      <t>– Covered Conductor Installation</t>
    </r>
    <r>
      <rPr>
        <sz val="8"/>
        <color rgb="FF58595B"/>
        <rFont val="Arial"/>
        <family val="2"/>
      </rPr>
      <t xml:space="preserve"> Planned for 2025
GH-04 System Automation Planned for 2025
GH-05 Expulsion Fuse Replacement Completed in 2019
</t>
    </r>
  </si>
  <si>
    <r>
      <t xml:space="preserve">GH-01 Line Rebuild </t>
    </r>
    <r>
      <rPr>
        <sz val="8"/>
        <color rgb="FFFF0000"/>
        <rFont val="Arial"/>
        <family val="2"/>
      </rPr>
      <t>– Covered Conductor Installation</t>
    </r>
    <r>
      <rPr>
        <sz val="8"/>
        <color rgb="FF58595B"/>
        <rFont val="Arial"/>
        <family val="2"/>
      </rPr>
      <t xml:space="preserve">
</t>
    </r>
  </si>
  <si>
    <r>
      <t xml:space="preserve">No 2026 Activities
GH-01 </t>
    </r>
    <r>
      <rPr>
        <sz val="8"/>
        <color rgb="FFFF0000"/>
        <rFont val="Arial"/>
        <family val="2"/>
      </rPr>
      <t>Line Rebuild – Covered Conductor Installation</t>
    </r>
    <r>
      <rPr>
        <sz val="8"/>
        <color rgb="FF58595B"/>
        <rFont val="Arial"/>
        <family val="2"/>
      </rPr>
      <t xml:space="preserve"> Completed 2022
GH-04 System Automation Completed in 2020
GH-05 Completed in 2022
</t>
    </r>
  </si>
  <si>
    <r>
      <t xml:space="preserve">No 2026 Activities
GH-01 </t>
    </r>
    <r>
      <rPr>
        <sz val="8"/>
        <color rgb="FFFF0000"/>
        <rFont val="Arial"/>
        <family val="2"/>
      </rPr>
      <t>Line Rebuild – Covered Conductor Installation</t>
    </r>
    <r>
      <rPr>
        <sz val="8"/>
        <color rgb="FF58595B"/>
        <rFont val="Arial"/>
        <family val="2"/>
      </rPr>
      <t xml:space="preserve"> Planned for 2025
GH-04 System Automation Completed in 2022
</t>
    </r>
  </si>
  <si>
    <r>
      <t xml:space="preserve">No 2026 Activities
GH-01 </t>
    </r>
    <r>
      <rPr>
        <sz val="8"/>
        <color rgb="FFFF0000"/>
        <rFont val="Arial"/>
        <family val="2"/>
      </rPr>
      <t>Line Rebuild – Covered Conductor Installation</t>
    </r>
    <r>
      <rPr>
        <sz val="8"/>
        <color rgb="FF58595B"/>
        <rFont val="Arial"/>
        <family val="2"/>
      </rPr>
      <t xml:space="preserve"> Completed 2022
GH-04 System Automation Completed in 2021
GH-05 Completed in 2022
</t>
    </r>
  </si>
  <si>
    <r>
      <rPr>
        <strike/>
        <sz val="8"/>
        <color rgb="FFFF0000"/>
        <rFont val="Arial"/>
        <family val="2"/>
      </rPr>
      <t xml:space="preserve">Distribution
</t>
    </r>
    <r>
      <rPr>
        <sz val="8"/>
        <color rgb="FFFF0000"/>
        <rFont val="Arial"/>
        <family val="2"/>
      </rPr>
      <t>Transmission</t>
    </r>
  </si>
  <si>
    <r>
      <rPr>
        <strike/>
        <sz val="8"/>
        <color rgb="FFFF0000"/>
        <rFont val="Arial"/>
        <family val="2"/>
      </rPr>
      <t xml:space="preserve">Transmission
</t>
    </r>
    <r>
      <rPr>
        <sz val="8"/>
        <color rgb="FFFF0000"/>
        <rFont val="Arial"/>
        <family val="2"/>
      </rPr>
      <t>Distribution</t>
    </r>
  </si>
  <si>
    <r>
      <rPr>
        <strike/>
        <sz val="8"/>
        <color rgb="FFFF0000"/>
        <rFont val="Arial"/>
        <family val="2"/>
      </rPr>
      <t xml:space="preserve">N/A
</t>
    </r>
    <r>
      <rPr>
        <sz val="8"/>
        <color rgb="FFFF0000"/>
        <rFont val="Arial"/>
        <family val="2"/>
      </rPr>
      <t>5 year</t>
    </r>
  </si>
  <si>
    <r>
      <rPr>
        <strike/>
        <sz val="8"/>
        <color rgb="FFFF0000"/>
        <rFont val="Arial"/>
        <family val="2"/>
      </rPr>
      <t xml:space="preserve">Ground
</t>
    </r>
    <r>
      <rPr>
        <sz val="8"/>
        <color rgb="FFFF0000"/>
        <rFont val="Arial"/>
        <family val="2"/>
      </rPr>
      <t>Air</t>
    </r>
  </si>
  <si>
    <r>
      <rPr>
        <strike/>
        <sz val="8"/>
        <color rgb="FFFF0000"/>
        <rFont val="Arial"/>
        <family val="2"/>
      </rPr>
      <t>TBD</t>
    </r>
    <r>
      <rPr>
        <sz val="8"/>
        <color rgb="FFFF0000"/>
        <rFont val="Arial"/>
        <family val="2"/>
      </rPr>
      <t xml:space="preserve">
0</t>
    </r>
  </si>
  <si>
    <r>
      <rPr>
        <strike/>
        <sz val="8"/>
        <color rgb="FFFF0000"/>
        <rFont val="Arial"/>
        <family val="2"/>
      </rPr>
      <t>TBD</t>
    </r>
    <r>
      <rPr>
        <sz val="8"/>
        <color rgb="FFFF0000"/>
        <rFont val="Arial"/>
        <family val="2"/>
      </rPr>
      <t xml:space="preserve">
1,000</t>
    </r>
  </si>
  <si>
    <r>
      <rPr>
        <strike/>
        <sz val="8"/>
        <color rgb="FFFF0000"/>
        <rFont val="Arial"/>
        <family val="2"/>
      </rPr>
      <t>TBD</t>
    </r>
    <r>
      <rPr>
        <sz val="8"/>
        <color rgb="FFFF0000"/>
        <rFont val="Arial"/>
        <family val="2"/>
      </rPr>
      <t xml:space="preserve">
4,000</t>
    </r>
  </si>
  <si>
    <r>
      <rPr>
        <strike/>
        <sz val="8"/>
        <color rgb="FFFF0000"/>
        <rFont val="Arial"/>
        <family val="2"/>
      </rPr>
      <t>TBD</t>
    </r>
    <r>
      <rPr>
        <sz val="8"/>
        <color rgb="FFFF0000"/>
        <rFont val="Arial"/>
        <family val="2"/>
      </rPr>
      <t xml:space="preserve">
7,345</t>
    </r>
  </si>
  <si>
    <r>
      <rPr>
        <strike/>
        <sz val="8"/>
        <color rgb="FFFF0000"/>
        <rFont val="Arial"/>
        <family val="2"/>
      </rPr>
      <t>TBD</t>
    </r>
    <r>
      <rPr>
        <sz val="8"/>
        <color rgb="FFFF0000"/>
        <rFont val="Arial"/>
        <family val="2"/>
      </rPr>
      <t xml:space="preserve">
5,168</t>
    </r>
  </si>
  <si>
    <r>
      <rPr>
        <strike/>
        <sz val="8"/>
        <color rgb="FFFF0000"/>
        <rFont val="Arial"/>
        <family val="2"/>
      </rPr>
      <t>TBD</t>
    </r>
    <r>
      <rPr>
        <sz val="8"/>
        <color rgb="FF58595B"/>
        <rFont val="Arial"/>
        <family val="2"/>
      </rPr>
      <t xml:space="preserve">
</t>
    </r>
    <r>
      <rPr>
        <sz val="8"/>
        <color rgb="FFFF0000"/>
        <rFont val="Arial"/>
        <family val="2"/>
      </rPr>
      <t>0</t>
    </r>
  </si>
  <si>
    <r>
      <rPr>
        <strike/>
        <sz val="8"/>
        <color rgb="FFFF0000"/>
        <rFont val="Arial"/>
        <family val="2"/>
      </rPr>
      <t>TBD</t>
    </r>
    <r>
      <rPr>
        <sz val="8"/>
        <color rgb="FFFF0000"/>
        <rFont val="Arial"/>
        <family val="2"/>
      </rPr>
      <t xml:space="preserve">
7,339</t>
    </r>
  </si>
  <si>
    <r>
      <rPr>
        <strike/>
        <sz val="8"/>
        <color rgb="FFFF0000"/>
        <rFont val="Arial"/>
        <family val="2"/>
      </rPr>
      <t>TBD</t>
    </r>
    <r>
      <rPr>
        <sz val="8"/>
        <color rgb="FFFF0000"/>
        <rFont val="Arial"/>
        <family val="2"/>
      </rPr>
      <t xml:space="preserve">
20%</t>
    </r>
  </si>
  <si>
    <r>
      <rPr>
        <strike/>
        <sz val="8"/>
        <color rgb="FFFF0000"/>
        <rFont val="Arial"/>
        <family val="2"/>
      </rPr>
      <t xml:space="preserve">CO-02
</t>
    </r>
    <r>
      <rPr>
        <sz val="8"/>
        <color rgb="FFFF0000"/>
        <rFont val="Arial"/>
        <family val="2"/>
      </rPr>
      <t>CO-10</t>
    </r>
  </si>
  <si>
    <r>
      <t xml:space="preserve">Collaboration on Local Wildfire Mitigation Planning
</t>
    </r>
    <r>
      <rPr>
        <sz val="8"/>
        <color rgb="FFC00000"/>
        <rFont val="Arial"/>
        <family val="2"/>
      </rPr>
      <t>Develop and update wildfire de-energization materials for customers to communicate PacifiCorp Emergency De-Energization for Wildfire.</t>
    </r>
  </si>
  <si>
    <t>CO-10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</si>
</sst>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 #,##0_);_(* \(#,##0\);_(* &quot;-&quot;??_);_(@_)"/>
    <numFmt numFmtId="165" formatCode="0.0%"/>
    <numFmt numFmtId="166" formatCode="0.0"/>
  </numFmts>
  <fonts count="45">
    <font>
      <sz val="11"/>
      <color theme="1"/>
      <name val="Calibri"/>
      <family val="2"/>
      <scheme val="minor"/>
    </font>
    <font>
      <sz val="11"/>
      <color theme="1"/>
      <name val="Calibri"/>
      <family val="2"/>
      <scheme val="minor"/>
    </font>
    <font>
      <u/>
      <sz val="11"/>
      <color theme="10"/>
      <name val="Calibri"/>
      <family val="2"/>
      <scheme val="minor"/>
    </font>
    <font>
      <sz val="9"/>
      <color rgb="FF000000"/>
      <name val="Lato"/>
      <family val="2"/>
    </font>
    <font>
      <b/>
      <sz val="8"/>
      <color theme="1"/>
      <name val="Arial"/>
      <family val="2"/>
    </font>
    <font>
      <sz val="8"/>
      <color theme="1"/>
      <name val="Arial"/>
      <family val="2"/>
    </font>
    <font>
      <b/>
      <sz val="8"/>
      <color rgb="FF000000"/>
      <name val="Arial"/>
      <family val="2"/>
    </font>
    <font>
      <u/>
      <sz val="8"/>
      <color theme="10"/>
      <name val="Arial"/>
      <family val="2"/>
    </font>
    <font>
      <sz val="8"/>
      <color rgb="FF000000"/>
      <name val="Arial"/>
      <family val="2"/>
    </font>
    <font>
      <b/>
      <sz val="8"/>
      <name val="Arial"/>
      <family val="2"/>
    </font>
    <font>
      <sz val="8"/>
      <name val="Arial"/>
      <family val="2"/>
    </font>
    <font>
      <sz val="8"/>
      <name val="Calibri"/>
      <family val="2"/>
      <scheme val="minor"/>
    </font>
    <font>
      <sz val="8"/>
      <color rgb="FFFF0000"/>
      <name val="Arial"/>
      <family val="2"/>
    </font>
    <font>
      <b/>
      <sz val="8"/>
      <color theme="0"/>
      <name val="Arial"/>
      <family val="2"/>
    </font>
    <font>
      <sz val="8"/>
      <color theme="1"/>
      <name val="Gill Sans Nova Light"/>
      <family val="2"/>
    </font>
    <font>
      <sz val="8"/>
      <color rgb="FF000000"/>
      <name val="Gill Sans Nova Light"/>
      <family val="2"/>
    </font>
    <font>
      <sz val="10"/>
      <color theme="1"/>
      <name val="Gill Sans Nova Light"/>
      <family val="2"/>
    </font>
    <font>
      <b/>
      <sz val="8"/>
      <color rgb="FF58595B"/>
      <name val="Arial"/>
      <family val="2"/>
    </font>
    <font>
      <sz val="9"/>
      <color theme="1"/>
      <name val="Gill Sans Nova"/>
      <family val="2"/>
    </font>
    <font>
      <sz val="9"/>
      <color theme="1"/>
      <name val="Aptos"/>
      <family val="2"/>
    </font>
    <font>
      <sz val="8"/>
      <color rgb="FF58595B"/>
      <name val="Arial"/>
      <family val="2"/>
    </font>
    <font>
      <sz val="10"/>
      <color theme="1"/>
      <name val="Symbol"/>
      <family val="1"/>
      <charset val="2"/>
    </font>
    <font>
      <b/>
      <sz val="8"/>
      <color rgb="FFFFFFFF"/>
      <name val="Arial"/>
      <family val="2"/>
    </font>
    <font>
      <sz val="8"/>
      <color rgb="FF00B050"/>
      <name val="Wingdings"/>
      <charset val="2"/>
    </font>
    <font>
      <sz val="8"/>
      <color rgb="FFFF0000"/>
      <name val="Wingdings 2"/>
      <family val="1"/>
      <charset val="2"/>
    </font>
    <font>
      <b/>
      <sz val="8"/>
      <color rgb="FF00B050"/>
      <name val="Wingdings 2"/>
      <family val="1"/>
      <charset val="2"/>
    </font>
    <font>
      <sz val="12"/>
      <color theme="1"/>
      <name val="Aptos"/>
      <family val="2"/>
    </font>
    <font>
      <sz val="8"/>
      <color rgb="FFFFFFFF"/>
      <name val="Arial"/>
      <family val="2"/>
    </font>
    <font>
      <sz val="11"/>
      <color theme="1"/>
      <name val="Calibri"/>
      <family val="2"/>
    </font>
    <font>
      <sz val="8"/>
      <color rgb="FF58595B"/>
      <name val="Airal"/>
    </font>
    <font>
      <vertAlign val="superscript"/>
      <sz val="8"/>
      <color rgb="FF58595B"/>
      <name val="Arial"/>
      <family val="2"/>
    </font>
    <font>
      <sz val="8"/>
      <color rgb="FF58595B"/>
      <name val="Gill Sans Nova Light"/>
      <family val="2"/>
    </font>
    <font>
      <sz val="8"/>
      <color rgb="FF57585B"/>
      <name val="Arial"/>
      <family val="2"/>
    </font>
    <font>
      <sz val="10.5"/>
      <color rgb="FF919292"/>
      <name val="Arial"/>
      <family val="2"/>
    </font>
    <font>
      <sz val="8"/>
      <color rgb="FF58595B"/>
      <name val="Arial"/>
      <family val="2"/>
    </font>
    <font>
      <u/>
      <sz val="8"/>
      <color theme="10"/>
      <name val="Calibri"/>
      <family val="2"/>
      <scheme val="minor"/>
    </font>
    <font>
      <sz val="8"/>
      <color rgb="FF58595B"/>
      <name val="Arial"/>
      <family val="2"/>
    </font>
    <font>
      <sz val="8"/>
      <color theme="3"/>
      <name val="Arial"/>
      <family val="2"/>
    </font>
    <font>
      <sz val="11"/>
      <color rgb="FF58595B"/>
      <name val="Calibri"/>
      <family val="2"/>
      <scheme val="minor"/>
    </font>
    <font>
      <b/>
      <vertAlign val="superscript"/>
      <sz val="8"/>
      <color rgb="FF58595B"/>
      <name val="Arial"/>
      <family val="2"/>
    </font>
    <font>
      <strike/>
      <sz val="8"/>
      <color rgb="FFFF0000"/>
      <name val="Arial"/>
      <family val="2"/>
    </font>
    <font>
      <sz val="8"/>
      <color rgb="FFFF0000"/>
      <name val="Arial"/>
      <family val="2"/>
    </font>
    <font>
      <vertAlign val="superscript"/>
      <sz val="8"/>
      <color rgb="FFFF0000"/>
      <name val="Arial"/>
      <family val="2"/>
    </font>
    <font>
      <strike/>
      <sz val="8"/>
      <color rgb="FF58595B"/>
      <name val="Arial"/>
      <family val="2"/>
    </font>
    <font>
      <sz val="8"/>
      <color rgb="FFC00000"/>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58595B"/>
        <bgColor indexed="64"/>
      </patternFill>
    </fill>
    <fill>
      <patternFill patternType="solid">
        <fgColor rgb="FF57585B"/>
        <bgColor indexed="64"/>
      </patternFill>
    </fill>
    <fill>
      <patternFill patternType="solid">
        <fgColor rgb="FF58595B"/>
        <bgColor theme="6"/>
      </patternFill>
    </fill>
    <fill>
      <patternFill patternType="solid">
        <fgColor rgb="FFF2A900"/>
        <bgColor indexed="64"/>
      </patternFill>
    </fill>
    <fill>
      <patternFill patternType="solid">
        <fgColor rgb="FF595959"/>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476">
    <xf numFmtId="0" fontId="0" fillId="0" borderId="0" xfId="0"/>
    <xf numFmtId="0" fontId="5" fillId="0" borderId="0" xfId="0" applyFont="1"/>
    <xf numFmtId="0" fontId="5"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7" xfId="0" applyFont="1" applyBorder="1"/>
    <xf numFmtId="0" fontId="5" fillId="0" borderId="8" xfId="0" applyFont="1" applyBorder="1"/>
    <xf numFmtId="0" fontId="5" fillId="0" borderId="0" xfId="0" applyFont="1" applyAlignment="1">
      <alignment horizontal="center" vertical="center"/>
    </xf>
    <xf numFmtId="0" fontId="7" fillId="0" borderId="0" xfId="2" applyFont="1" applyFill="1"/>
    <xf numFmtId="0" fontId="5" fillId="0" borderId="0" xfId="0" applyFont="1" applyAlignment="1">
      <alignment vertical="center" wrapText="1"/>
    </xf>
    <xf numFmtId="0" fontId="4" fillId="0" borderId="0" xfId="0" applyFont="1" applyAlignment="1">
      <alignment wrapText="1"/>
    </xf>
    <xf numFmtId="0" fontId="5" fillId="0" borderId="6" xfId="0" applyFont="1" applyBorder="1"/>
    <xf numFmtId="0" fontId="4" fillId="0" borderId="0" xfId="0" applyFont="1" applyAlignment="1">
      <alignment horizontal="center" vertic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xf>
    <xf numFmtId="0" fontId="7" fillId="0" borderId="0" xfId="2" applyFont="1"/>
    <xf numFmtId="0" fontId="10" fillId="0" borderId="0" xfId="0" applyFont="1"/>
    <xf numFmtId="0" fontId="5" fillId="0" borderId="0" xfId="0" applyFont="1" applyAlignment="1">
      <alignment horizontal="left"/>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5" xfId="0" applyFont="1" applyFill="1" applyBorder="1" applyAlignment="1">
      <alignment vertical="center" wrapText="1"/>
    </xf>
    <xf numFmtId="0" fontId="5" fillId="2" borderId="11" xfId="0" applyFont="1" applyFill="1" applyBorder="1" applyAlignment="1">
      <alignment vertical="center" wrapText="1"/>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8" xfId="0" applyFont="1" applyFill="1" applyBorder="1" applyAlignment="1">
      <alignment vertical="center" wrapText="1"/>
    </xf>
    <xf numFmtId="16" fontId="5" fillId="0" borderId="0" xfId="0" quotePrefix="1" applyNumberFormat="1"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vertical="center"/>
    </xf>
    <xf numFmtId="16" fontId="5" fillId="0" borderId="0" xfId="0" quotePrefix="1" applyNumberFormat="1" applyFont="1" applyAlignment="1">
      <alignment horizontal="center" vertical="center"/>
    </xf>
    <xf numFmtId="0" fontId="10" fillId="0" borderId="0" xfId="0" quotePrefix="1" applyFont="1" applyAlignment="1">
      <alignment horizontal="center"/>
    </xf>
    <xf numFmtId="0" fontId="7" fillId="0" borderId="0" xfId="2" applyFont="1" applyFill="1" applyAlignment="1">
      <alignment wrapText="1"/>
    </xf>
    <xf numFmtId="0" fontId="5" fillId="0" borderId="0" xfId="0" applyFont="1" applyAlignment="1">
      <alignment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wrapText="1"/>
    </xf>
    <xf numFmtId="0" fontId="13" fillId="6" borderId="8" xfId="0" applyFont="1" applyFill="1" applyBorder="1" applyAlignment="1">
      <alignment horizontal="center" wrapText="1"/>
    </xf>
    <xf numFmtId="0" fontId="8" fillId="0" borderId="0" xfId="0" applyFont="1" applyAlignment="1">
      <alignment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2" fillId="0" borderId="0" xfId="0" applyFont="1"/>
    <xf numFmtId="0" fontId="15" fillId="0" borderId="0" xfId="0" applyFont="1" applyAlignment="1">
      <alignment horizontal="center" vertical="center" wrapText="1"/>
    </xf>
    <xf numFmtId="0" fontId="13" fillId="6"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 fillId="0" borderId="0" xfId="2"/>
    <xf numFmtId="0" fontId="13" fillId="6" borderId="6" xfId="0" applyFont="1" applyFill="1" applyBorder="1" applyAlignment="1">
      <alignment horizontal="center" wrapText="1"/>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9" xfId="0" applyFont="1" applyFill="1" applyBorder="1" applyAlignment="1">
      <alignment horizontal="center" wrapText="1"/>
    </xf>
    <xf numFmtId="0" fontId="13" fillId="6" borderId="11" xfId="0" applyFont="1" applyFill="1" applyBorder="1" applyAlignment="1">
      <alignment wrapText="1"/>
    </xf>
    <xf numFmtId="0" fontId="14" fillId="0" borderId="0" xfId="0" applyFont="1"/>
    <xf numFmtId="0" fontId="14" fillId="0" borderId="0" xfId="0" applyFont="1" applyAlignment="1">
      <alignment vertical="center"/>
    </xf>
    <xf numFmtId="0" fontId="13" fillId="6" borderId="2" xfId="0" applyFont="1" applyFill="1" applyBorder="1" applyAlignment="1">
      <alignment vertical="center" wrapText="1"/>
    </xf>
    <xf numFmtId="3" fontId="5" fillId="0" borderId="0" xfId="0" applyNumberFormat="1" applyFont="1"/>
    <xf numFmtId="0" fontId="13" fillId="4"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6" borderId="0" xfId="0" applyFont="1" applyFill="1"/>
    <xf numFmtId="164" fontId="5" fillId="0" borderId="0" xfId="1" applyNumberFormat="1" applyFont="1" applyFill="1" applyBorder="1"/>
    <xf numFmtId="9" fontId="5" fillId="0" borderId="0" xfId="3" applyFont="1" applyFill="1" applyBorder="1"/>
    <xf numFmtId="0" fontId="13" fillId="0" borderId="0" xfId="0" applyFont="1" applyAlignment="1">
      <alignment horizontal="center" vertical="center" wrapText="1"/>
    </xf>
    <xf numFmtId="0" fontId="13" fillId="0" borderId="0" xfId="0" applyFont="1" applyAlignment="1">
      <alignment horizontal="center" wrapText="1"/>
    </xf>
    <xf numFmtId="164" fontId="5" fillId="0" borderId="0" xfId="1" applyNumberFormat="1" applyFont="1" applyFill="1" applyBorder="1" applyAlignment="1">
      <alignment horizontal="center"/>
    </xf>
    <xf numFmtId="9" fontId="5" fillId="0" borderId="0" xfId="3" applyFont="1" applyFill="1" applyBorder="1" applyAlignment="1">
      <alignment horizont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7" fillId="0" borderId="0" xfId="2" applyFont="1" applyFill="1" applyAlignment="1">
      <alignment horizontal="center" vertical="center"/>
    </xf>
    <xf numFmtId="0" fontId="13" fillId="6" borderId="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20" fillId="0" borderId="6" xfId="0" applyFont="1" applyBorder="1" applyAlignment="1">
      <alignment horizontal="center" vertical="center" wrapText="1"/>
    </xf>
    <xf numFmtId="164" fontId="20" fillId="0" borderId="7" xfId="1"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3" fillId="0" borderId="0" xfId="0" applyFont="1" applyAlignment="1">
      <alignment vertical="center" wrapText="1"/>
    </xf>
    <xf numFmtId="0" fontId="16" fillId="0" borderId="0" xfId="0" applyFont="1" applyAlignment="1">
      <alignment vertical="center"/>
    </xf>
    <xf numFmtId="0" fontId="2" fillId="0" borderId="0" xfId="2" applyAlignment="1">
      <alignment vertical="center"/>
    </xf>
    <xf numFmtId="0" fontId="16" fillId="0" borderId="0" xfId="0" applyFont="1" applyAlignment="1">
      <alignment horizontal="left" vertical="center" indent="2"/>
    </xf>
    <xf numFmtId="0" fontId="21" fillId="0" borderId="0" xfId="0" applyFont="1" applyAlignment="1">
      <alignment horizontal="left" vertical="center" indent="7"/>
    </xf>
    <xf numFmtId="0" fontId="0" fillId="0" borderId="0" xfId="0" applyAlignment="1">
      <alignment horizontal="center" vertical="center" wrapText="1"/>
    </xf>
    <xf numFmtId="0" fontId="0" fillId="0" borderId="0" xfId="0" applyAlignment="1">
      <alignment horizontal="center" vertical="center"/>
    </xf>
    <xf numFmtId="0" fontId="2" fillId="0" borderId="0" xfId="2" applyAlignment="1">
      <alignment horizontal="center" vertical="center"/>
    </xf>
    <xf numFmtId="0" fontId="0" fillId="0" borderId="0" xfId="0" quotePrefix="1"/>
    <xf numFmtId="2" fontId="0" fillId="0" borderId="0" xfId="0" applyNumberFormat="1"/>
    <xf numFmtId="2" fontId="0" fillId="0" borderId="0" xfId="0" quotePrefix="1" applyNumberFormat="1"/>
    <xf numFmtId="0" fontId="13" fillId="8" borderId="10"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0" fillId="0" borderId="6" xfId="0" applyFont="1" applyBorder="1" applyAlignment="1">
      <alignment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20" fillId="0" borderId="0" xfId="0" applyFont="1" applyAlignment="1">
      <alignment horizontal="center" vertical="center"/>
    </xf>
    <xf numFmtId="0" fontId="20" fillId="0" borderId="8" xfId="0" applyFont="1" applyBorder="1" applyAlignment="1">
      <alignment wrapText="1"/>
    </xf>
    <xf numFmtId="0" fontId="20" fillId="0" borderId="2" xfId="0" applyFont="1" applyBorder="1" applyAlignment="1">
      <alignment horizontal="center" vertical="center"/>
    </xf>
    <xf numFmtId="0" fontId="20" fillId="0" borderId="0" xfId="0" applyFont="1" applyAlignment="1" applyProtection="1">
      <alignment horizontal="center" vertical="center" wrapText="1"/>
      <protection locked="0"/>
    </xf>
    <xf numFmtId="0" fontId="29" fillId="0" borderId="6" xfId="0" applyFont="1" applyBorder="1" applyAlignment="1">
      <alignment horizontal="center" vertical="center"/>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3" fontId="20" fillId="0" borderId="7"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0" fillId="0" borderId="7" xfId="1" applyNumberFormat="1" applyFont="1" applyBorder="1" applyAlignment="1">
      <alignment horizontal="center" vertical="center"/>
    </xf>
    <xf numFmtId="9" fontId="20" fillId="0" borderId="7" xfId="3" applyFont="1" applyBorder="1" applyAlignment="1">
      <alignment horizontal="center" vertical="center"/>
    </xf>
    <xf numFmtId="10" fontId="20" fillId="0" borderId="7" xfId="0" applyNumberFormat="1" applyFont="1" applyBorder="1" applyAlignment="1">
      <alignment horizontal="center" vertical="center"/>
    </xf>
    <xf numFmtId="10" fontId="20" fillId="0" borderId="8" xfId="0" applyNumberFormat="1" applyFont="1" applyBorder="1" applyAlignment="1">
      <alignment horizontal="center" vertical="center"/>
    </xf>
    <xf numFmtId="164" fontId="20" fillId="0" borderId="0" xfId="1" applyNumberFormat="1" applyFont="1" applyBorder="1" applyAlignment="1">
      <alignment horizontal="center" vertical="center"/>
    </xf>
    <xf numFmtId="9" fontId="20" fillId="0" borderId="0" xfId="3" applyFont="1" applyBorder="1" applyAlignment="1">
      <alignment horizontal="center" vertical="center"/>
    </xf>
    <xf numFmtId="10" fontId="20" fillId="0" borderId="0" xfId="0" applyNumberFormat="1" applyFont="1" applyAlignment="1">
      <alignment horizontal="center" vertical="center"/>
    </xf>
    <xf numFmtId="10" fontId="20" fillId="0" borderId="3"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164" fontId="20" fillId="0" borderId="1" xfId="1" applyNumberFormat="1" applyFont="1" applyBorder="1" applyAlignment="1">
      <alignment horizontal="center" vertical="center"/>
    </xf>
    <xf numFmtId="9" fontId="20" fillId="0" borderId="1" xfId="3" applyFont="1" applyBorder="1" applyAlignment="1">
      <alignment horizontal="center" vertical="center"/>
    </xf>
    <xf numFmtId="10" fontId="20" fillId="0" borderId="1" xfId="0" applyNumberFormat="1" applyFont="1" applyBorder="1" applyAlignment="1">
      <alignment horizontal="center" vertical="center"/>
    </xf>
    <xf numFmtId="10" fontId="20" fillId="0" borderId="5" xfId="0" applyNumberFormat="1" applyFont="1" applyBorder="1" applyAlignment="1">
      <alignment horizontal="center" vertical="center"/>
    </xf>
    <xf numFmtId="164" fontId="20" fillId="0" borderId="7" xfId="1" applyNumberFormat="1" applyFont="1" applyFill="1" applyBorder="1" applyAlignment="1">
      <alignment horizontal="center" vertical="center"/>
    </xf>
    <xf numFmtId="9" fontId="20" fillId="0" borderId="7" xfId="3" applyFont="1" applyFill="1" applyBorder="1" applyAlignment="1">
      <alignment horizontal="center" vertical="center"/>
    </xf>
    <xf numFmtId="9" fontId="20" fillId="0" borderId="7" xfId="0" applyNumberFormat="1" applyFont="1" applyBorder="1" applyAlignment="1">
      <alignment horizontal="center" vertical="center"/>
    </xf>
    <xf numFmtId="10" fontId="20" fillId="0" borderId="7" xfId="3" applyNumberFormat="1" applyFont="1" applyFill="1" applyBorder="1" applyAlignment="1">
      <alignment horizontal="center" vertical="center"/>
    </xf>
    <xf numFmtId="10" fontId="20" fillId="0" borderId="8" xfId="3" applyNumberFormat="1" applyFont="1" applyFill="1" applyBorder="1" applyAlignment="1">
      <alignment horizontal="center" vertical="center"/>
    </xf>
    <xf numFmtId="0" fontId="28" fillId="0" borderId="0" xfId="0" applyFont="1"/>
    <xf numFmtId="43" fontId="20" fillId="0" borderId="7" xfId="1" applyFont="1" applyFill="1" applyBorder="1" applyAlignment="1">
      <alignment horizontal="center" vertical="center"/>
    </xf>
    <xf numFmtId="9" fontId="20" fillId="0" borderId="7" xfId="3" applyFont="1" applyFill="1" applyBorder="1" applyAlignment="1">
      <alignment horizontal="center" vertical="center" wrapText="1"/>
    </xf>
    <xf numFmtId="2" fontId="20" fillId="0" borderId="7" xfId="0" applyNumberFormat="1" applyFont="1" applyBorder="1" applyAlignment="1">
      <alignment horizontal="center" vertical="center"/>
    </xf>
    <xf numFmtId="43" fontId="20" fillId="0" borderId="0" xfId="1" applyFont="1" applyFill="1" applyBorder="1" applyAlignment="1">
      <alignment horizontal="center" vertical="center"/>
    </xf>
    <xf numFmtId="9" fontId="20" fillId="0" borderId="0" xfId="3" applyFont="1" applyFill="1" applyBorder="1" applyAlignment="1">
      <alignment horizontal="center" vertical="center" wrapText="1"/>
    </xf>
    <xf numFmtId="2" fontId="20" fillId="0" borderId="0" xfId="0" applyNumberFormat="1" applyFont="1" applyAlignment="1">
      <alignment horizontal="center" vertical="center"/>
    </xf>
    <xf numFmtId="0" fontId="20" fillId="0" borderId="3" xfId="0" applyFont="1" applyBorder="1" applyAlignment="1">
      <alignment horizontal="center" vertical="center"/>
    </xf>
    <xf numFmtId="2" fontId="20" fillId="0" borderId="7" xfId="1" applyNumberFormat="1" applyFont="1" applyFill="1" applyBorder="1" applyAlignment="1">
      <alignment vertical="center"/>
    </xf>
    <xf numFmtId="43" fontId="20" fillId="0" borderId="1" xfId="1" applyFont="1" applyFill="1" applyBorder="1" applyAlignment="1">
      <alignment horizontal="center" vertical="center"/>
    </xf>
    <xf numFmtId="9" fontId="20" fillId="0" borderId="1" xfId="3" applyFont="1" applyFill="1" applyBorder="1" applyAlignment="1">
      <alignment horizontal="center" vertical="center" wrapText="1"/>
    </xf>
    <xf numFmtId="2" fontId="20" fillId="0" borderId="1"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xf>
    <xf numFmtId="0" fontId="20" fillId="0" borderId="9" xfId="0" applyFont="1" applyBorder="1" applyAlignment="1">
      <alignment horizontal="center" vertical="center" wrapText="1"/>
    </xf>
    <xf numFmtId="0" fontId="20" fillId="0" borderId="2" xfId="0" applyFont="1" applyBorder="1" applyAlignment="1">
      <alignment vertical="center" wrapText="1"/>
    </xf>
    <xf numFmtId="9" fontId="20" fillId="0" borderId="8" xfId="3" applyFont="1" applyFill="1" applyBorder="1" applyAlignment="1">
      <alignment horizontal="center" vertical="center" wrapText="1"/>
    </xf>
    <xf numFmtId="164" fontId="20" fillId="0" borderId="0" xfId="1" applyNumberFormat="1" applyFont="1" applyFill="1" applyBorder="1" applyAlignment="1">
      <alignment horizontal="center" vertical="center"/>
    </xf>
    <xf numFmtId="9" fontId="20" fillId="0" borderId="0" xfId="3" applyFont="1" applyFill="1" applyBorder="1" applyAlignment="1">
      <alignment horizontal="center" vertical="center"/>
    </xf>
    <xf numFmtId="10" fontId="20" fillId="0" borderId="0" xfId="3" applyNumberFormat="1" applyFont="1" applyFill="1" applyBorder="1" applyAlignment="1">
      <alignment horizontal="center" vertical="center"/>
    </xf>
    <xf numFmtId="9" fontId="20" fillId="0" borderId="3" xfId="3" applyFont="1" applyFill="1" applyBorder="1" applyAlignment="1">
      <alignment horizontal="center" vertical="center" wrapText="1"/>
    </xf>
    <xf numFmtId="164" fontId="20" fillId="0" borderId="1" xfId="1" applyNumberFormat="1" applyFont="1" applyFill="1" applyBorder="1" applyAlignment="1">
      <alignment horizontal="center" vertical="center"/>
    </xf>
    <xf numFmtId="9" fontId="20" fillId="0" borderId="1" xfId="3" applyFont="1" applyFill="1" applyBorder="1" applyAlignment="1">
      <alignment horizontal="center" vertical="center"/>
    </xf>
    <xf numFmtId="10" fontId="20" fillId="0" borderId="1" xfId="3" applyNumberFormat="1" applyFont="1" applyFill="1" applyBorder="1" applyAlignment="1">
      <alignment horizontal="center" vertical="center"/>
    </xf>
    <xf numFmtId="9" fontId="20" fillId="0" borderId="5" xfId="3" applyFont="1" applyFill="1" applyBorder="1" applyAlignment="1">
      <alignment horizontal="center" vertical="center" wrapText="1"/>
    </xf>
    <xf numFmtId="0" fontId="20" fillId="0" borderId="8" xfId="0" applyFont="1" applyBorder="1" applyAlignment="1">
      <alignment horizontal="center"/>
    </xf>
    <xf numFmtId="0" fontId="20" fillId="0" borderId="0" xfId="0" applyFont="1" applyAlignment="1">
      <alignmen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lignment horizontal="center"/>
    </xf>
    <xf numFmtId="0" fontId="20" fillId="0" borderId="5" xfId="0" applyFont="1" applyBorder="1" applyAlignment="1">
      <alignment horizontal="center"/>
    </xf>
    <xf numFmtId="0" fontId="20" fillId="2" borderId="0" xfId="0"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0" borderId="4" xfId="0" applyFont="1" applyBorder="1" applyAlignment="1">
      <alignment horizontal="center"/>
    </xf>
    <xf numFmtId="3" fontId="20" fillId="0" borderId="8" xfId="0" applyNumberFormat="1" applyFont="1" applyBorder="1" applyAlignment="1">
      <alignment horizontal="center" vertical="center" wrapText="1"/>
    </xf>
    <xf numFmtId="164" fontId="20" fillId="0" borderId="1" xfId="1" applyNumberFormat="1" applyFont="1" applyBorder="1" applyAlignment="1">
      <alignment horizontal="center" vertical="center" wrapText="1"/>
    </xf>
    <xf numFmtId="164" fontId="20" fillId="0" borderId="10" xfId="1" applyNumberFormat="1" applyFont="1" applyBorder="1" applyAlignment="1">
      <alignment horizontal="center" vertical="center"/>
    </xf>
    <xf numFmtId="9" fontId="20" fillId="0" borderId="10" xfId="0" applyNumberFormat="1" applyFont="1" applyBorder="1" applyAlignment="1">
      <alignment horizontal="center" vertical="center"/>
    </xf>
    <xf numFmtId="164" fontId="20" fillId="0" borderId="0" xfId="1" applyNumberFormat="1" applyFont="1" applyAlignment="1">
      <alignment horizontal="center" vertical="center"/>
    </xf>
    <xf numFmtId="9" fontId="20" fillId="0" borderId="0" xfId="0" applyNumberFormat="1" applyFont="1" applyAlignment="1">
      <alignment horizontal="center" vertical="center"/>
    </xf>
    <xf numFmtId="0" fontId="20" fillId="0" borderId="7" xfId="0" applyFont="1" applyBorder="1" applyAlignment="1">
      <alignment horizontal="center" wrapText="1"/>
    </xf>
    <xf numFmtId="0" fontId="20" fillId="0" borderId="6" xfId="0" applyFont="1" applyBorder="1" applyAlignment="1">
      <alignment horizontal="center" wrapText="1"/>
    </xf>
    <xf numFmtId="9" fontId="20" fillId="0" borderId="7" xfId="3" applyFont="1" applyBorder="1" applyAlignment="1">
      <alignment horizontal="center" vertical="center" wrapText="1"/>
    </xf>
    <xf numFmtId="9" fontId="20" fillId="0" borderId="8" xfId="3" applyFont="1" applyBorder="1" applyAlignment="1">
      <alignment horizontal="center" vertical="center" wrapText="1"/>
    </xf>
    <xf numFmtId="9" fontId="20" fillId="0" borderId="0" xfId="3" applyFont="1" applyAlignment="1">
      <alignment horizontal="center" vertical="center" wrapText="1"/>
    </xf>
    <xf numFmtId="9" fontId="20" fillId="0" borderId="3" xfId="3" applyFont="1" applyBorder="1" applyAlignment="1">
      <alignment horizontal="center" vertical="center" wrapText="1"/>
    </xf>
    <xf numFmtId="9" fontId="20" fillId="0" borderId="7" xfId="0" applyNumberFormat="1" applyFont="1" applyBorder="1" applyAlignment="1">
      <alignment horizontal="center" vertical="center" wrapText="1"/>
    </xf>
    <xf numFmtId="0" fontId="20" fillId="0" borderId="7" xfId="0" quotePrefix="1" applyFont="1" applyBorder="1" applyAlignment="1">
      <alignment horizontal="center" vertical="center" wrapText="1"/>
    </xf>
    <xf numFmtId="0" fontId="20" fillId="0" borderId="2" xfId="0" applyFont="1" applyBorder="1" applyAlignment="1">
      <alignment horizontal="center"/>
    </xf>
    <xf numFmtId="0" fontId="20" fillId="0" borderId="9" xfId="0" applyFont="1" applyBorder="1" applyAlignment="1">
      <alignment horizontal="center"/>
    </xf>
    <xf numFmtId="0" fontId="20" fillId="0" borderId="6" xfId="0" applyFont="1" applyBorder="1" applyAlignment="1">
      <alignment horizontal="center"/>
    </xf>
    <xf numFmtId="0" fontId="20" fillId="0" borderId="10" xfId="0" quotePrefix="1" applyFont="1" applyBorder="1" applyAlignment="1">
      <alignment horizontal="center" vertical="center" wrapText="1"/>
    </xf>
    <xf numFmtId="0" fontId="7" fillId="0" borderId="8" xfId="2" applyFont="1" applyBorder="1" applyAlignment="1">
      <alignment horizontal="center" vertical="center" wrapText="1"/>
    </xf>
    <xf numFmtId="0" fontId="22" fillId="6" borderId="10" xfId="0" applyFont="1" applyFill="1" applyBorder="1" applyAlignment="1">
      <alignment horizontal="center" vertical="center"/>
    </xf>
    <xf numFmtId="166" fontId="20" fillId="0" borderId="7" xfId="0" applyNumberFormat="1" applyFont="1" applyBorder="1" applyAlignment="1">
      <alignment horizontal="center" vertical="center"/>
    </xf>
    <xf numFmtId="0" fontId="22" fillId="10" borderId="11" xfId="0" applyFont="1" applyFill="1" applyBorder="1" applyAlignment="1">
      <alignment horizontal="center" vertical="center"/>
    </xf>
    <xf numFmtId="0" fontId="22" fillId="10" borderId="9" xfId="0" applyFont="1" applyFill="1" applyBorder="1" applyAlignment="1">
      <alignment horizontal="center" vertical="center"/>
    </xf>
    <xf numFmtId="0" fontId="20" fillId="11" borderId="4"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8"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29" fillId="0" borderId="8" xfId="0" applyFont="1" applyBorder="1" applyAlignment="1">
      <alignment horizontal="center" vertical="center"/>
    </xf>
    <xf numFmtId="0" fontId="20" fillId="2" borderId="6" xfId="0" applyFont="1" applyFill="1" applyBorder="1" applyAlignment="1">
      <alignment horizontal="center" vertical="center" wrapText="1"/>
    </xf>
    <xf numFmtId="6" fontId="20" fillId="2" borderId="8"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6" fontId="20" fillId="2" borderId="11" xfId="0" applyNumberFormat="1" applyFont="1" applyFill="1" applyBorder="1" applyAlignment="1">
      <alignment horizontal="center" vertical="center" wrapText="1"/>
    </xf>
    <xf numFmtId="14" fontId="20" fillId="0" borderId="6"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43" fontId="20" fillId="0" borderId="7" xfId="1" applyFont="1" applyBorder="1" applyAlignment="1">
      <alignment horizontal="center" vertical="center"/>
    </xf>
    <xf numFmtId="43" fontId="20" fillId="0" borderId="8" xfId="1" applyFont="1" applyBorder="1" applyAlignment="1">
      <alignment horizontal="center" vertical="center"/>
    </xf>
    <xf numFmtId="43" fontId="20" fillId="0" borderId="0" xfId="1" applyFont="1" applyBorder="1" applyAlignment="1">
      <alignment horizontal="center" vertical="center"/>
    </xf>
    <xf numFmtId="43" fontId="20" fillId="0" borderId="3" xfId="1" applyFont="1" applyBorder="1" applyAlignment="1">
      <alignment horizontal="center" vertical="center"/>
    </xf>
    <xf numFmtId="43" fontId="17" fillId="0" borderId="7" xfId="1" applyFont="1" applyBorder="1" applyAlignment="1">
      <alignment horizontal="center" vertical="center"/>
    </xf>
    <xf numFmtId="43" fontId="17" fillId="0" borderId="8" xfId="1" applyFont="1" applyBorder="1" applyAlignment="1">
      <alignment horizontal="center" vertical="center"/>
    </xf>
    <xf numFmtId="0" fontId="20" fillId="0" borderId="0" xfId="0" applyFont="1" applyAlignment="1">
      <alignment horizontal="center"/>
    </xf>
    <xf numFmtId="0" fontId="20" fillId="9" borderId="6"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 xfId="0" applyFont="1" applyFill="1" applyBorder="1" applyAlignment="1">
      <alignment horizontal="center" vertical="center"/>
    </xf>
    <xf numFmtId="0" fontId="20" fillId="9" borderId="0" xfId="0" applyFont="1" applyFill="1" applyAlignment="1">
      <alignment horizontal="center" vertical="center"/>
    </xf>
    <xf numFmtId="0" fontId="20" fillId="9" borderId="0" xfId="0" applyFont="1" applyFill="1" applyAlignment="1">
      <alignment horizontal="center" vertical="center" wrapText="1"/>
    </xf>
    <xf numFmtId="0" fontId="20" fillId="9" borderId="3" xfId="0" applyFont="1" applyFill="1" applyBorder="1" applyAlignment="1">
      <alignment horizontal="center" vertical="center"/>
    </xf>
    <xf numFmtId="0" fontId="20" fillId="0" borderId="3" xfId="0" applyFont="1" applyBorder="1" applyAlignment="1">
      <alignment horizontal="center"/>
    </xf>
    <xf numFmtId="9" fontId="20" fillId="0" borderId="10" xfId="0" applyNumberFormat="1" applyFont="1" applyBorder="1" applyAlignment="1">
      <alignment horizontal="center"/>
    </xf>
    <xf numFmtId="9" fontId="20" fillId="0" borderId="11" xfId="0" applyNumberFormat="1" applyFont="1" applyBorder="1" applyAlignment="1">
      <alignment horizontal="center"/>
    </xf>
    <xf numFmtId="165" fontId="20" fillId="0" borderId="7" xfId="0" applyNumberFormat="1" applyFont="1" applyBorder="1" applyAlignment="1">
      <alignment horizontal="center"/>
    </xf>
    <xf numFmtId="3" fontId="20" fillId="0" borderId="7" xfId="0" applyNumberFormat="1" applyFont="1" applyBorder="1" applyAlignment="1">
      <alignment horizontal="center"/>
    </xf>
    <xf numFmtId="9" fontId="20" fillId="0" borderId="8" xfId="0" applyNumberFormat="1" applyFont="1" applyBorder="1" applyAlignment="1">
      <alignment horizontal="center"/>
    </xf>
    <xf numFmtId="9" fontId="20" fillId="0" borderId="7" xfId="0" applyNumberFormat="1" applyFont="1" applyBorder="1" applyAlignment="1">
      <alignment horizontal="center"/>
    </xf>
    <xf numFmtId="9" fontId="20" fillId="0" borderId="3" xfId="0" applyNumberFormat="1" applyFont="1" applyBorder="1" applyAlignment="1">
      <alignment horizontal="center"/>
    </xf>
    <xf numFmtId="37" fontId="20" fillId="0" borderId="7" xfId="1" applyNumberFormat="1" applyFont="1" applyFill="1" applyBorder="1" applyAlignment="1">
      <alignment horizontal="center"/>
    </xf>
    <xf numFmtId="37" fontId="20" fillId="0" borderId="0" xfId="1" applyNumberFormat="1" applyFont="1" applyFill="1" applyBorder="1" applyAlignment="1">
      <alignment horizontal="center"/>
    </xf>
    <xf numFmtId="3" fontId="20" fillId="0" borderId="7" xfId="1" applyNumberFormat="1" applyFont="1" applyFill="1" applyBorder="1" applyAlignment="1">
      <alignment horizontal="center"/>
    </xf>
    <xf numFmtId="3" fontId="20" fillId="0" borderId="0" xfId="0" applyNumberFormat="1" applyFont="1" applyAlignment="1">
      <alignment horizontal="center"/>
    </xf>
    <xf numFmtId="165" fontId="20" fillId="0" borderId="0" xfId="0" applyNumberFormat="1" applyFont="1" applyAlignment="1">
      <alignment horizontal="center"/>
    </xf>
    <xf numFmtId="9" fontId="20" fillId="0" borderId="0" xfId="0" applyNumberFormat="1" applyFont="1" applyAlignment="1">
      <alignment horizontal="center"/>
    </xf>
    <xf numFmtId="37" fontId="20" fillId="0" borderId="8" xfId="1" applyNumberFormat="1" applyFont="1" applyBorder="1" applyAlignment="1">
      <alignment horizontal="center" vertical="center"/>
    </xf>
    <xf numFmtId="37" fontId="20" fillId="0" borderId="5" xfId="1" applyNumberFormat="1" applyFont="1" applyBorder="1" applyAlignment="1">
      <alignment horizontal="center" vertical="center"/>
    </xf>
    <xf numFmtId="37" fontId="20" fillId="0" borderId="3" xfId="1" applyNumberFormat="1" applyFont="1" applyBorder="1" applyAlignment="1">
      <alignment horizontal="center" vertical="center"/>
    </xf>
    <xf numFmtId="0" fontId="20" fillId="2" borderId="0" xfId="0" applyFont="1" applyFill="1" applyAlignment="1">
      <alignment horizontal="center" wrapText="1"/>
    </xf>
    <xf numFmtId="0" fontId="20" fillId="2" borderId="3" xfId="0" applyFont="1" applyFill="1" applyBorder="1" applyAlignment="1">
      <alignment horizontal="center" wrapText="1"/>
    </xf>
    <xf numFmtId="0" fontId="20" fillId="2" borderId="7" xfId="0" applyFont="1" applyFill="1" applyBorder="1" applyAlignment="1">
      <alignment horizontal="center" wrapText="1"/>
    </xf>
    <xf numFmtId="0" fontId="20" fillId="2" borderId="8" xfId="0" applyFont="1" applyFill="1" applyBorder="1" applyAlignment="1">
      <alignment horizontal="center" wrapText="1"/>
    </xf>
    <xf numFmtId="0" fontId="20" fillId="0" borderId="7" xfId="0" applyFont="1" applyBorder="1" applyAlignment="1">
      <alignment wrapText="1"/>
    </xf>
    <xf numFmtId="3" fontId="20" fillId="0" borderId="10" xfId="1" applyNumberFormat="1" applyFont="1" applyBorder="1" applyAlignment="1">
      <alignment horizontal="center" vertical="center"/>
    </xf>
    <xf numFmtId="3" fontId="20" fillId="0" borderId="7" xfId="1" applyNumberFormat="1" applyFont="1" applyBorder="1" applyAlignment="1">
      <alignment horizontal="center" vertical="center"/>
    </xf>
    <xf numFmtId="3" fontId="20" fillId="0" borderId="0" xfId="1" applyNumberFormat="1" applyFont="1" applyAlignment="1">
      <alignment horizontal="center" vertical="center"/>
    </xf>
    <xf numFmtId="0" fontId="20" fillId="0" borderId="1" xfId="0" quotePrefix="1" applyFont="1" applyBorder="1" applyAlignment="1">
      <alignment horizontal="center" vertical="center" wrapText="1"/>
    </xf>
    <xf numFmtId="37" fontId="20" fillId="0" borderId="7" xfId="1" applyNumberFormat="1" applyFont="1" applyFill="1" applyBorder="1" applyAlignment="1">
      <alignment horizontal="center" vertical="center" wrapText="1"/>
    </xf>
    <xf numFmtId="37" fontId="20" fillId="0" borderId="7" xfId="1" applyNumberFormat="1" applyFont="1" applyBorder="1" applyAlignment="1">
      <alignment horizontal="center" vertical="center" wrapText="1"/>
    </xf>
    <xf numFmtId="37" fontId="20" fillId="0" borderId="7" xfId="1" applyNumberFormat="1" applyFont="1" applyFill="1" applyBorder="1" applyAlignment="1">
      <alignment horizontal="center" vertical="center"/>
    </xf>
    <xf numFmtId="37" fontId="20" fillId="0" borderId="7" xfId="1" applyNumberFormat="1" applyFont="1" applyBorder="1" applyAlignment="1">
      <alignment horizontal="center" vertical="center"/>
    </xf>
    <xf numFmtId="37" fontId="20" fillId="0" borderId="1" xfId="1" applyNumberFormat="1" applyFont="1" applyBorder="1" applyAlignment="1">
      <alignment horizontal="center" vertical="center" wrapText="1"/>
    </xf>
    <xf numFmtId="37" fontId="20" fillId="0" borderId="1" xfId="1" applyNumberFormat="1" applyFont="1" applyBorder="1" applyAlignment="1">
      <alignment horizontal="center" vertical="center"/>
    </xf>
    <xf numFmtId="166" fontId="20" fillId="0" borderId="8" xfId="1" applyNumberFormat="1" applyFont="1" applyFill="1" applyBorder="1" applyAlignment="1">
      <alignment horizontal="center" vertical="center"/>
    </xf>
    <xf numFmtId="166" fontId="20" fillId="0" borderId="8" xfId="1" applyNumberFormat="1" applyFont="1" applyFill="1" applyBorder="1" applyAlignment="1">
      <alignment horizontal="center" vertical="center" wrapText="1"/>
    </xf>
    <xf numFmtId="166" fontId="20" fillId="0" borderId="5" xfId="1" applyNumberFormat="1" applyFont="1" applyFill="1" applyBorder="1" applyAlignment="1">
      <alignment horizontal="center" vertical="center"/>
    </xf>
    <xf numFmtId="166" fontId="20" fillId="0" borderId="8" xfId="0" applyNumberFormat="1" applyFont="1" applyBorder="1" applyAlignment="1">
      <alignment horizontal="center" vertical="center"/>
    </xf>
    <xf numFmtId="0" fontId="34" fillId="0" borderId="7" xfId="0" applyFont="1" applyBorder="1" applyAlignment="1">
      <alignment horizontal="center"/>
    </xf>
    <xf numFmtId="3" fontId="34" fillId="0" borderId="7" xfId="0" applyNumberFormat="1" applyFont="1" applyBorder="1" applyAlignment="1">
      <alignment horizontal="center"/>
    </xf>
    <xf numFmtId="37" fontId="20" fillId="0" borderId="7" xfId="1" applyNumberFormat="1" applyFont="1" applyBorder="1" applyAlignment="1">
      <alignment horizontal="center"/>
    </xf>
    <xf numFmtId="37" fontId="20" fillId="0" borderId="8" xfId="1" applyNumberFormat="1" applyFont="1" applyBorder="1" applyAlignment="1">
      <alignment horizontal="center"/>
    </xf>
    <xf numFmtId="37" fontId="20" fillId="0" borderId="0" xfId="1" applyNumberFormat="1" applyFont="1" applyBorder="1" applyAlignment="1">
      <alignment horizontal="center" vertical="center" wrapText="1"/>
    </xf>
    <xf numFmtId="37" fontId="20" fillId="0" borderId="0" xfId="1" applyNumberFormat="1" applyFont="1" applyBorder="1" applyAlignment="1">
      <alignment horizontal="center"/>
    </xf>
    <xf numFmtId="37" fontId="20" fillId="0" borderId="3" xfId="1" applyNumberFormat="1" applyFont="1" applyBorder="1" applyAlignment="1">
      <alignment horizontal="center"/>
    </xf>
    <xf numFmtId="37" fontId="20" fillId="0" borderId="1" xfId="1" applyNumberFormat="1" applyFont="1" applyBorder="1" applyAlignment="1">
      <alignment horizontal="center"/>
    </xf>
    <xf numFmtId="37" fontId="20" fillId="0" borderId="5" xfId="1" applyNumberFormat="1" applyFont="1" applyBorder="1" applyAlignment="1">
      <alignment horizontal="center"/>
    </xf>
    <xf numFmtId="0" fontId="35" fillId="0" borderId="0" xfId="2" applyFont="1" applyAlignment="1">
      <alignment horizontal="left"/>
    </xf>
    <xf numFmtId="0" fontId="35" fillId="0" borderId="0" xfId="2" applyFont="1" applyFill="1"/>
    <xf numFmtId="0" fontId="35" fillId="0" borderId="0" xfId="2" applyFont="1"/>
    <xf numFmtId="0" fontId="35" fillId="0" borderId="0" xfId="2" applyFont="1" applyAlignment="1">
      <alignment wrapText="1"/>
    </xf>
    <xf numFmtId="37" fontId="20" fillId="0" borderId="0" xfId="1" applyNumberFormat="1" applyFont="1" applyAlignment="1">
      <alignment horizontal="center" vertical="center" wrapText="1"/>
    </xf>
    <xf numFmtId="0" fontId="7" fillId="0" borderId="0" xfId="2" applyFont="1" applyFill="1" applyAlignment="1"/>
    <xf numFmtId="0" fontId="22" fillId="6" borderId="1" xfId="0" applyFont="1" applyFill="1" applyBorder="1" applyAlignment="1">
      <alignment horizontal="center" vertical="center" wrapText="1"/>
    </xf>
    <xf numFmtId="0" fontId="29" fillId="0" borderId="0" xfId="0" applyFont="1" applyAlignment="1">
      <alignment horizontal="center" vertical="center"/>
    </xf>
    <xf numFmtId="9" fontId="29" fillId="0" borderId="0" xfId="3" applyFont="1" applyBorder="1" applyAlignment="1">
      <alignment horizontal="center" vertical="center"/>
    </xf>
    <xf numFmtId="0" fontId="29" fillId="0" borderId="3" xfId="0" applyFont="1" applyBorder="1" applyAlignment="1">
      <alignment horizontal="center" vertical="center"/>
    </xf>
    <xf numFmtId="9" fontId="29" fillId="0" borderId="7" xfId="3" applyFont="1" applyBorder="1" applyAlignment="1">
      <alignment horizontal="center" vertical="center"/>
    </xf>
    <xf numFmtId="166" fontId="36" fillId="0" borderId="8" xfId="1" applyNumberFormat="1" applyFont="1" applyBorder="1" applyAlignment="1">
      <alignment horizontal="center" vertical="center" wrapText="1"/>
    </xf>
    <xf numFmtId="3" fontId="20" fillId="0" borderId="0" xfId="1" applyNumberFormat="1" applyFont="1" applyBorder="1" applyAlignment="1">
      <alignment horizontal="center" vertical="center"/>
    </xf>
    <xf numFmtId="0" fontId="36" fillId="0" borderId="8" xfId="0" applyFont="1" applyBorder="1" applyAlignment="1">
      <alignment horizontal="center" vertical="center" wrapText="1"/>
    </xf>
    <xf numFmtId="0" fontId="36" fillId="0" borderId="10" xfId="0" applyFont="1" applyBorder="1" applyAlignment="1">
      <alignment horizontal="left"/>
    </xf>
    <xf numFmtId="0" fontId="37" fillId="0" borderId="0" xfId="0" applyFont="1"/>
    <xf numFmtId="0" fontId="38" fillId="0" borderId="1" xfId="0" applyFont="1" applyBorder="1" applyAlignment="1">
      <alignment horizontal="center" vertical="top" wrapText="1"/>
    </xf>
    <xf numFmtId="0" fontId="7" fillId="0" borderId="0" xfId="2" applyFont="1" applyFill="1" applyAlignment="1">
      <alignment horizontal="left" vertical="center"/>
    </xf>
    <xf numFmtId="0" fontId="17" fillId="0" borderId="0" xfId="0" applyFont="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left" vertical="center" wrapText="1"/>
    </xf>
    <xf numFmtId="0" fontId="20" fillId="0" borderId="2" xfId="0" applyFont="1" applyBorder="1" applyAlignment="1">
      <alignment horizontal="left" vertical="center" wrapText="1" indent="1"/>
    </xf>
    <xf numFmtId="0" fontId="20" fillId="0" borderId="0" xfId="0" applyFont="1" applyAlignment="1">
      <alignment vertical="center" wrapText="1"/>
    </xf>
    <xf numFmtId="0" fontId="20" fillId="0" borderId="3" xfId="0" applyFont="1" applyBorder="1" applyAlignment="1">
      <alignment vertical="center" wrapText="1"/>
    </xf>
    <xf numFmtId="0" fontId="20" fillId="0" borderId="5" xfId="0" applyFont="1" applyBorder="1" applyAlignment="1">
      <alignment vertical="center" wrapText="1"/>
    </xf>
    <xf numFmtId="0" fontId="17" fillId="0" borderId="9" xfId="0" applyFont="1" applyBorder="1" applyAlignment="1">
      <alignment horizontal="left" vertical="center" wrapText="1"/>
    </xf>
    <xf numFmtId="0" fontId="20" fillId="0" borderId="4" xfId="0" applyFont="1" applyBorder="1" applyAlignment="1">
      <alignment horizontal="left" vertical="center" wrapText="1" indent="1"/>
    </xf>
    <xf numFmtId="0" fontId="20" fillId="0" borderId="1" xfId="0" applyFont="1" applyBorder="1" applyAlignment="1">
      <alignment vertical="center" wrapText="1"/>
    </xf>
    <xf numFmtId="164" fontId="20" fillId="0" borderId="10" xfId="1"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xf>
    <xf numFmtId="0" fontId="12" fillId="0" borderId="6" xfId="0" applyFont="1" applyBorder="1" applyAlignment="1">
      <alignment horizontal="center" vertical="center" wrapText="1"/>
    </xf>
    <xf numFmtId="37" fontId="12" fillId="0" borderId="7" xfId="1" applyNumberFormat="1" applyFont="1" applyFill="1" applyBorder="1" applyAlignment="1">
      <alignment horizontal="center" wrapText="1"/>
    </xf>
    <xf numFmtId="3" fontId="20" fillId="0" borderId="7" xfId="0" applyNumberFormat="1" applyFont="1" applyBorder="1" applyAlignment="1">
      <alignment horizontal="center" wrapText="1"/>
    </xf>
    <xf numFmtId="3" fontId="12" fillId="0" borderId="7" xfId="0" applyNumberFormat="1" applyFont="1" applyBorder="1" applyAlignment="1">
      <alignment horizontal="center" wrapText="1"/>
    </xf>
    <xf numFmtId="3" fontId="40" fillId="0" borderId="7" xfId="0" applyNumberFormat="1" applyFont="1" applyBorder="1" applyAlignment="1">
      <alignment horizontal="center" wrapText="1"/>
    </xf>
    <xf numFmtId="0" fontId="12" fillId="0" borderId="7" xfId="0" applyFont="1" applyBorder="1" applyAlignment="1">
      <alignment horizontal="center"/>
    </xf>
    <xf numFmtId="37" fontId="12" fillId="0" borderId="7" xfId="1" applyNumberFormat="1" applyFont="1" applyFill="1" applyBorder="1" applyAlignment="1">
      <alignment horizontal="center"/>
    </xf>
    <xf numFmtId="3" fontId="12" fillId="0" borderId="7" xfId="0" applyNumberFormat="1" applyFont="1" applyBorder="1" applyAlignment="1">
      <alignment horizontal="center"/>
    </xf>
    <xf numFmtId="165" fontId="12" fillId="0" borderId="7" xfId="0" applyNumberFormat="1" applyFont="1" applyBorder="1" applyAlignment="1">
      <alignment horizontal="center"/>
    </xf>
    <xf numFmtId="9" fontId="12" fillId="0" borderId="10" xfId="0" applyNumberFormat="1" applyFont="1" applyBorder="1" applyAlignment="1">
      <alignment horizontal="center"/>
    </xf>
    <xf numFmtId="9" fontId="12" fillId="0" borderId="11" xfId="0" applyNumberFormat="1" applyFont="1" applyBorder="1" applyAlignment="1">
      <alignment horizontal="center"/>
    </xf>
    <xf numFmtId="0" fontId="12" fillId="0" borderId="6" xfId="0" applyFont="1" applyBorder="1" applyAlignment="1">
      <alignment horizontal="center"/>
    </xf>
    <xf numFmtId="0" fontId="12" fillId="0" borderId="6" xfId="0" applyFont="1" applyBorder="1" applyAlignment="1">
      <alignment horizontal="center" vertical="center"/>
    </xf>
    <xf numFmtId="49" fontId="12" fillId="0" borderId="1" xfId="1" applyNumberFormat="1" applyFont="1" applyBorder="1" applyAlignment="1">
      <alignment horizontal="center" vertical="center" wrapText="1"/>
    </xf>
    <xf numFmtId="49" fontId="40" fillId="0" borderId="1" xfId="0" applyNumberFormat="1" applyFont="1" applyBorder="1" applyAlignment="1">
      <alignment horizontal="center" vertical="center" wrapText="1"/>
    </xf>
    <xf numFmtId="0" fontId="40" fillId="0" borderId="7" xfId="0" applyFont="1" applyBorder="1" applyAlignment="1">
      <alignment horizontal="center" vertical="center" wrapText="1"/>
    </xf>
    <xf numFmtId="49" fontId="40" fillId="0" borderId="7"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1" xfId="1"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7" xfId="1" applyNumberFormat="1" applyFont="1" applyBorder="1" applyAlignment="1">
      <alignment horizontal="center" vertical="center" wrapText="1"/>
    </xf>
    <xf numFmtId="49" fontId="40" fillId="0" borderId="7" xfId="1" applyNumberFormat="1" applyFont="1" applyBorder="1" applyAlignment="1">
      <alignment horizontal="center" vertical="center" wrapText="1"/>
    </xf>
    <xf numFmtId="49" fontId="12" fillId="0" borderId="7" xfId="1"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0" fillId="0" borderId="1" xfId="1"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9" fontId="12" fillId="0" borderId="7" xfId="0" applyNumberFormat="1" applyFont="1" applyBorder="1" applyAlignment="1">
      <alignment horizontal="center" vertical="center" wrapText="1"/>
    </xf>
    <xf numFmtId="49" fontId="12" fillId="0" borderId="10" xfId="1" applyNumberFormat="1" applyFont="1" applyBorder="1" applyAlignment="1">
      <alignment horizontal="center" vertical="center" wrapText="1"/>
    </xf>
    <xf numFmtId="0" fontId="40" fillId="0" borderId="6" xfId="0" applyFont="1" applyBorder="1" applyAlignment="1">
      <alignment horizontal="center" vertical="center" wrapText="1"/>
    </xf>
    <xf numFmtId="9" fontId="20" fillId="0" borderId="1" xfId="3" applyFont="1" applyBorder="1" applyAlignment="1">
      <alignment horizontal="center" vertical="center" wrapText="1"/>
    </xf>
    <xf numFmtId="9" fontId="20" fillId="0" borderId="5" xfId="3" applyFont="1" applyBorder="1" applyAlignment="1">
      <alignment horizontal="center" vertical="center" wrapText="1"/>
    </xf>
    <xf numFmtId="37" fontId="20" fillId="0" borderId="10" xfId="1" applyNumberFormat="1" applyFont="1" applyBorder="1" applyAlignment="1">
      <alignment horizontal="center" vertical="center" wrapText="1"/>
    </xf>
    <xf numFmtId="9" fontId="20" fillId="0" borderId="10" xfId="3" applyFont="1" applyBorder="1" applyAlignment="1">
      <alignment horizontal="center" vertical="center" wrapText="1"/>
    </xf>
    <xf numFmtId="9" fontId="20" fillId="0" borderId="11" xfId="3" applyFont="1" applyBorder="1" applyAlignment="1">
      <alignment horizontal="center" vertical="center" wrapText="1"/>
    </xf>
    <xf numFmtId="9" fontId="12" fillId="0" borderId="8" xfId="0" applyNumberFormat="1" applyFont="1" applyBorder="1" applyAlignment="1">
      <alignment horizontal="center" vertical="center" wrapText="1"/>
    </xf>
    <xf numFmtId="0" fontId="12" fillId="11" borderId="6" xfId="0" applyFont="1" applyFill="1" applyBorder="1" applyAlignment="1">
      <alignment horizontal="center" vertical="center" wrapText="1"/>
    </xf>
    <xf numFmtId="0" fontId="12" fillId="0" borderId="8" xfId="0" applyFont="1" applyBorder="1" applyAlignment="1">
      <alignment horizontal="center" wrapText="1"/>
    </xf>
    <xf numFmtId="0" fontId="40" fillId="0" borderId="4" xfId="0" applyFont="1" applyBorder="1" applyAlignment="1">
      <alignment horizontal="center"/>
    </xf>
    <xf numFmtId="0" fontId="40" fillId="0" borderId="1" xfId="0" applyFont="1" applyBorder="1" applyAlignment="1">
      <alignment horizontal="center"/>
    </xf>
    <xf numFmtId="0" fontId="40" fillId="0" borderId="7" xfId="0" applyFont="1" applyBorder="1" applyAlignment="1">
      <alignment horizontal="center"/>
    </xf>
    <xf numFmtId="37" fontId="40" fillId="0" borderId="7" xfId="1" applyNumberFormat="1" applyFont="1" applyFill="1" applyBorder="1" applyAlignment="1">
      <alignment horizontal="center"/>
    </xf>
    <xf numFmtId="37" fontId="40" fillId="0" borderId="7" xfId="1" applyNumberFormat="1" applyFont="1" applyBorder="1" applyAlignment="1">
      <alignment horizontal="center" vertical="center"/>
    </xf>
    <xf numFmtId="3" fontId="40" fillId="0" borderId="7" xfId="0" applyNumberFormat="1" applyFont="1" applyBorder="1" applyAlignment="1">
      <alignment horizontal="center"/>
    </xf>
    <xf numFmtId="165" fontId="40" fillId="0" borderId="7" xfId="0" applyNumberFormat="1" applyFont="1" applyBorder="1" applyAlignment="1">
      <alignment horizontal="center"/>
    </xf>
    <xf numFmtId="9" fontId="40" fillId="0" borderId="10" xfId="0" applyNumberFormat="1" applyFont="1" applyBorder="1" applyAlignment="1">
      <alignment horizontal="center"/>
    </xf>
    <xf numFmtId="9" fontId="40" fillId="0" borderId="11" xfId="0" applyNumberFormat="1" applyFont="1" applyBorder="1" applyAlignment="1">
      <alignment horizontal="center"/>
    </xf>
    <xf numFmtId="0" fontId="12" fillId="0" borderId="1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40" fillId="0" borderId="1" xfId="0" applyFont="1" applyBorder="1" applyAlignment="1">
      <alignment horizontal="center" vertical="center" wrapText="1"/>
    </xf>
    <xf numFmtId="0" fontId="40" fillId="0" borderId="0" xfId="0" applyFont="1" applyAlignment="1">
      <alignment horizontal="center" vertical="center" wrapText="1"/>
    </xf>
    <xf numFmtId="0" fontId="40" fillId="0" borderId="10" xfId="0" applyFont="1" applyBorder="1" applyAlignment="1">
      <alignment horizontal="center" vertical="center" wrapText="1"/>
    </xf>
    <xf numFmtId="1" fontId="40" fillId="0" borderId="7" xfId="1" applyNumberFormat="1" applyFont="1" applyBorder="1" applyAlignment="1">
      <alignment horizontal="center" vertical="center" wrapText="1"/>
    </xf>
    <xf numFmtId="0" fontId="32" fillId="0" borderId="4" xfId="0" applyFont="1" applyBorder="1" applyAlignment="1">
      <alignment horizontal="center" vertical="center" wrapText="1"/>
    </xf>
    <xf numFmtId="0" fontId="40" fillId="0" borderId="12" xfId="0" applyFont="1" applyBorder="1" applyAlignment="1">
      <alignment horizontal="center" vertical="center"/>
    </xf>
    <xf numFmtId="0" fontId="40" fillId="0" borderId="13" xfId="0" applyFont="1" applyBorder="1" applyAlignment="1">
      <alignment horizontal="center" vertical="center" wrapText="1"/>
    </xf>
    <xf numFmtId="0" fontId="12" fillId="0" borderId="2" xfId="0" applyFont="1" applyBorder="1" applyAlignment="1">
      <alignment horizontal="center" vertical="center"/>
    </xf>
    <xf numFmtId="0" fontId="41" fillId="0" borderId="7" xfId="0" applyFont="1" applyBorder="1" applyAlignment="1">
      <alignment horizontal="center" vertical="center" wrapText="1"/>
    </xf>
    <xf numFmtId="0" fontId="41" fillId="0" borderId="1" xfId="0" applyFont="1" applyBorder="1" applyAlignment="1">
      <alignment horizontal="center" vertical="center" wrapText="1"/>
    </xf>
    <xf numFmtId="0" fontId="12" fillId="0" borderId="10" xfId="0" applyFont="1" applyBorder="1" applyAlignment="1">
      <alignment horizontal="center" vertical="center" wrapText="1"/>
    </xf>
    <xf numFmtId="3" fontId="32" fillId="0" borderId="1" xfId="0" applyNumberFormat="1" applyFont="1" applyBorder="1" applyAlignment="1">
      <alignment horizontal="center" vertical="center" wrapText="1"/>
    </xf>
    <xf numFmtId="9" fontId="32" fillId="0" borderId="1" xfId="0" applyNumberFormat="1" applyFont="1" applyBorder="1" applyAlignment="1">
      <alignment horizontal="center" vertical="center" wrapText="1"/>
    </xf>
    <xf numFmtId="9" fontId="32" fillId="0" borderId="5" xfId="0" applyNumberFormat="1" applyFont="1" applyBorder="1" applyAlignment="1">
      <alignment horizontal="center" vertical="center" wrapText="1"/>
    </xf>
    <xf numFmtId="0" fontId="32" fillId="0" borderId="3" xfId="0" applyFont="1" applyBorder="1" applyAlignment="1">
      <alignment horizontal="center" vertical="center" wrapText="1"/>
    </xf>
    <xf numFmtId="0" fontId="12" fillId="0" borderId="7" xfId="0" applyFont="1" applyBorder="1" applyAlignment="1">
      <alignment horizontal="center" vertical="top" wrapText="1"/>
    </xf>
    <xf numFmtId="0" fontId="40" fillId="0" borderId="6" xfId="0" applyFont="1" applyBorder="1" applyAlignment="1">
      <alignment horizontal="center" vertical="center"/>
    </xf>
    <xf numFmtId="0" fontId="40" fillId="0" borderId="8"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wrapText="1"/>
    </xf>
    <xf numFmtId="0" fontId="32" fillId="0" borderId="2" xfId="0" applyFont="1" applyBorder="1" applyAlignment="1">
      <alignment horizontal="center" vertical="center"/>
    </xf>
    <xf numFmtId="10" fontId="12" fillId="0" borderId="7" xfId="0" applyNumberFormat="1" applyFont="1" applyBorder="1" applyAlignment="1">
      <alignment horizontal="center" vertical="center" wrapText="1"/>
    </xf>
    <xf numFmtId="0" fontId="43"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17" fillId="0" borderId="1" xfId="0" applyFont="1" applyBorder="1" applyAlignment="1">
      <alignment horizont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13" fillId="6" borderId="1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right" vertical="center"/>
    </xf>
    <xf numFmtId="0" fontId="17" fillId="0" borderId="7" xfId="0" applyFont="1" applyBorder="1" applyAlignment="1">
      <alignment horizontal="right" vertical="center"/>
    </xf>
    <xf numFmtId="0" fontId="17" fillId="0" borderId="1" xfId="0" applyFont="1" applyBorder="1" applyAlignment="1">
      <alignment horizontal="center" vertical="center"/>
    </xf>
    <xf numFmtId="0" fontId="20" fillId="0" borderId="0" xfId="0" applyFont="1" applyAlignment="1">
      <alignment horizontal="left"/>
    </xf>
    <xf numFmtId="0" fontId="17" fillId="0" borderId="1" xfId="0" applyFont="1" applyBorder="1" applyAlignment="1">
      <alignment horizontal="center" wrapText="1"/>
    </xf>
    <xf numFmtId="0" fontId="17" fillId="0" borderId="0" xfId="0" applyFont="1" applyAlignment="1">
      <alignment horizontal="center" wrapText="1"/>
    </xf>
    <xf numFmtId="0" fontId="20" fillId="11" borderId="11"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4" fillId="0" borderId="0" xfId="0" applyFont="1" applyAlignment="1">
      <alignment horizontal="center" wrapText="1"/>
    </xf>
    <xf numFmtId="0" fontId="20" fillId="0" borderId="10" xfId="0" applyFont="1" applyBorder="1" applyAlignment="1">
      <alignment horizontal="left" vertical="center" wrapText="1"/>
    </xf>
    <xf numFmtId="0" fontId="13" fillId="6" borderId="9"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0" xfId="0" applyFont="1" applyFill="1" applyBorder="1" applyAlignment="1">
      <alignment horizontal="center" wrapText="1"/>
    </xf>
    <xf numFmtId="0" fontId="13" fillId="6" borderId="11" xfId="0" applyFont="1" applyFill="1" applyBorder="1" applyAlignment="1">
      <alignment horizontal="center" wrapText="1"/>
    </xf>
    <xf numFmtId="0" fontId="22" fillId="6" borderId="6" xfId="0" applyFont="1" applyFill="1" applyBorder="1" applyAlignment="1">
      <alignment vertical="center" wrapText="1"/>
    </xf>
    <xf numFmtId="0" fontId="22" fillId="6" borderId="7" xfId="0" applyFont="1" applyFill="1" applyBorder="1" applyAlignment="1">
      <alignment vertical="center" wrapText="1"/>
    </xf>
    <xf numFmtId="0" fontId="22" fillId="6" borderId="8" xfId="0" applyFont="1" applyFill="1" applyBorder="1" applyAlignment="1">
      <alignment vertical="center" wrapText="1"/>
    </xf>
    <xf numFmtId="0" fontId="22" fillId="6" borderId="2" xfId="0" applyFont="1" applyFill="1" applyBorder="1" applyAlignment="1">
      <alignment vertical="center" wrapText="1"/>
    </xf>
    <xf numFmtId="0" fontId="22" fillId="6" borderId="0" xfId="0" applyFont="1" applyFill="1" applyAlignment="1">
      <alignment vertical="center" wrapText="1"/>
    </xf>
    <xf numFmtId="0" fontId="22" fillId="6" borderId="3" xfId="0" applyFont="1" applyFill="1" applyBorder="1" applyAlignment="1">
      <alignment vertical="center" wrapText="1"/>
    </xf>
    <xf numFmtId="0" fontId="27" fillId="6" borderId="6" xfId="0" applyFont="1" applyFill="1" applyBorder="1" applyAlignment="1">
      <alignment vertical="center" wrapText="1"/>
    </xf>
    <xf numFmtId="0" fontId="27" fillId="6" borderId="7" xfId="0" applyFont="1" applyFill="1" applyBorder="1" applyAlignment="1">
      <alignment vertical="center" wrapText="1"/>
    </xf>
    <xf numFmtId="0" fontId="27" fillId="6" borderId="8" xfId="0" applyFont="1" applyFill="1" applyBorder="1" applyAlignment="1">
      <alignment vertical="center" wrapText="1"/>
    </xf>
    <xf numFmtId="0" fontId="22" fillId="6" borderId="9"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1"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1" xfId="0" applyFont="1" applyFill="1" applyBorder="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xf numFmtId="0" fontId="20" fillId="0" borderId="0" xfId="0" applyFont="1" applyBorder="1" applyAlignment="1">
      <alignment horizontal="center"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58595B"/>
      <color rgb="FF57585B"/>
      <color rgb="FF0072CE"/>
      <color rgb="FF6CC24A"/>
      <color rgb="FFF2A900"/>
      <color rgb="FFFF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89"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printerSettings" Target="../printerSettings/printerSettings69.bin"/><Relationship Id="rId1" Type="http://schemas.openxmlformats.org/officeDocument/2006/relationships/hyperlink" Target="https://youtu.be/9rc0UmBa6iw?si=gUbth6NrELkAdDNG" TargetMode="Externa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31CD-185A-4C8D-AA30-C7FB6AAEC837}">
  <sheetPr codeName="Sheet1"/>
  <dimension ref="A1:B79"/>
  <sheetViews>
    <sheetView zoomScale="205" zoomScaleNormal="205" workbookViewId="0">
      <pane ySplit="1" topLeftCell="A7" activePane="bottomLeft" state="frozen"/>
      <selection pane="bottomLeft" activeCell="B71" sqref="B71"/>
    </sheetView>
  </sheetViews>
  <sheetFormatPr defaultColWidth="8.7109375" defaultRowHeight="11.25"/>
  <cols>
    <col min="1" max="1" width="16.5703125" style="1" bestFit="1" customWidth="1"/>
    <col min="2" max="2" width="84.85546875" style="22" bestFit="1" customWidth="1"/>
    <col min="3" max="16384" width="8.7109375" style="1"/>
  </cols>
  <sheetData>
    <row r="1" spans="1:2" s="19" customFormat="1">
      <c r="A1" s="19" t="s">
        <v>2150</v>
      </c>
      <c r="B1" s="20" t="s">
        <v>2149</v>
      </c>
    </row>
    <row r="2" spans="1:2">
      <c r="A2" s="2" t="s">
        <v>0</v>
      </c>
      <c r="B2" s="289" t="s">
        <v>1</v>
      </c>
    </row>
    <row r="3" spans="1:2">
      <c r="A3" s="32" t="s">
        <v>2</v>
      </c>
      <c r="B3" s="289" t="s">
        <v>3</v>
      </c>
    </row>
    <row r="4" spans="1:2">
      <c r="A4" s="32" t="s">
        <v>4</v>
      </c>
      <c r="B4" s="289" t="s">
        <v>5</v>
      </c>
    </row>
    <row r="5" spans="1:2">
      <c r="A5" s="32" t="s">
        <v>6</v>
      </c>
      <c r="B5" s="290" t="s">
        <v>7</v>
      </c>
    </row>
    <row r="6" spans="1:2">
      <c r="A6" s="2" t="s">
        <v>8</v>
      </c>
      <c r="B6" s="289" t="s">
        <v>9</v>
      </c>
    </row>
    <row r="7" spans="1:2">
      <c r="A7" s="33" t="s">
        <v>10</v>
      </c>
      <c r="B7" s="290" t="s">
        <v>11</v>
      </c>
    </row>
    <row r="8" spans="1:2">
      <c r="A8" s="33" t="s">
        <v>12</v>
      </c>
      <c r="B8" s="290" t="s">
        <v>13</v>
      </c>
    </row>
    <row r="9" spans="1:2">
      <c r="A9" s="33" t="s">
        <v>14</v>
      </c>
      <c r="B9" s="290" t="s">
        <v>15</v>
      </c>
    </row>
    <row r="10" spans="1:2">
      <c r="A10" s="33" t="s">
        <v>16</v>
      </c>
      <c r="B10" s="290" t="s">
        <v>17</v>
      </c>
    </row>
    <row r="11" spans="1:2">
      <c r="A11" s="32" t="s">
        <v>18</v>
      </c>
      <c r="B11" s="290" t="s">
        <v>19</v>
      </c>
    </row>
    <row r="12" spans="1:2">
      <c r="A12" s="33" t="s">
        <v>20</v>
      </c>
      <c r="B12" s="290" t="s">
        <v>21</v>
      </c>
    </row>
    <row r="13" spans="1:2">
      <c r="A13" s="32" t="s">
        <v>22</v>
      </c>
      <c r="B13" s="291" t="s">
        <v>23</v>
      </c>
    </row>
    <row r="14" spans="1:2">
      <c r="A14" s="33" t="s">
        <v>24</v>
      </c>
      <c r="B14" s="290" t="s">
        <v>25</v>
      </c>
    </row>
    <row r="15" spans="1:2">
      <c r="A15" s="33" t="s">
        <v>26</v>
      </c>
      <c r="B15" s="290" t="s">
        <v>27</v>
      </c>
    </row>
    <row r="16" spans="1:2">
      <c r="A16" s="33" t="s">
        <v>28</v>
      </c>
      <c r="B16" s="290" t="s">
        <v>29</v>
      </c>
    </row>
    <row r="17" spans="1:2">
      <c r="A17" s="33" t="s">
        <v>30</v>
      </c>
      <c r="B17" s="290" t="s">
        <v>31</v>
      </c>
    </row>
    <row r="18" spans="1:2">
      <c r="A18" s="33" t="s">
        <v>32</v>
      </c>
      <c r="B18" s="290" t="s">
        <v>33</v>
      </c>
    </row>
    <row r="19" spans="1:2">
      <c r="A19" s="32" t="s">
        <v>34</v>
      </c>
      <c r="B19" s="291" t="s">
        <v>35</v>
      </c>
    </row>
    <row r="20" spans="1:2">
      <c r="A20" s="32" t="s">
        <v>36</v>
      </c>
      <c r="B20" s="291" t="s">
        <v>37</v>
      </c>
    </row>
    <row r="21" spans="1:2">
      <c r="A21" s="34" t="s">
        <v>38</v>
      </c>
      <c r="B21" s="291" t="s">
        <v>39</v>
      </c>
    </row>
    <row r="22" spans="1:2">
      <c r="A22" s="34" t="s">
        <v>40</v>
      </c>
      <c r="B22" s="291" t="s">
        <v>41</v>
      </c>
    </row>
    <row r="23" spans="1:2">
      <c r="A23" s="35" t="s">
        <v>42</v>
      </c>
      <c r="B23" s="291" t="s">
        <v>43</v>
      </c>
    </row>
    <row r="24" spans="1:2">
      <c r="A24" s="35" t="s">
        <v>44</v>
      </c>
      <c r="B24" s="291" t="s">
        <v>45</v>
      </c>
    </row>
    <row r="25" spans="1:2">
      <c r="A25" s="33" t="s">
        <v>46</v>
      </c>
      <c r="B25" s="291" t="s">
        <v>47</v>
      </c>
    </row>
    <row r="26" spans="1:2">
      <c r="A26" s="33" t="s">
        <v>48</v>
      </c>
      <c r="B26" s="291" t="s">
        <v>49</v>
      </c>
    </row>
    <row r="27" spans="1:2">
      <c r="A27" s="33" t="s">
        <v>50</v>
      </c>
      <c r="B27" s="292" t="s">
        <v>51</v>
      </c>
    </row>
    <row r="28" spans="1:2">
      <c r="A28" s="33" t="s">
        <v>52</v>
      </c>
      <c r="B28" s="291" t="s">
        <v>53</v>
      </c>
    </row>
    <row r="29" spans="1:2">
      <c r="A29" s="33" t="s">
        <v>54</v>
      </c>
      <c r="B29" s="291" t="s">
        <v>55</v>
      </c>
    </row>
    <row r="30" spans="1:2">
      <c r="A30" s="33" t="s">
        <v>56</v>
      </c>
      <c r="B30" s="292" t="s">
        <v>57</v>
      </c>
    </row>
    <row r="31" spans="1:2">
      <c r="A31" s="33" t="s">
        <v>58</v>
      </c>
      <c r="B31" s="291" t="s">
        <v>59</v>
      </c>
    </row>
    <row r="32" spans="1:2">
      <c r="A32" s="33" t="s">
        <v>60</v>
      </c>
      <c r="B32" s="291" t="s">
        <v>61</v>
      </c>
    </row>
    <row r="33" spans="1:2">
      <c r="A33" s="33" t="s">
        <v>62</v>
      </c>
      <c r="B33" s="291" t="s">
        <v>63</v>
      </c>
    </row>
    <row r="34" spans="1:2">
      <c r="A34" s="33" t="s">
        <v>64</v>
      </c>
      <c r="B34" s="291" t="s">
        <v>65</v>
      </c>
    </row>
    <row r="35" spans="1:2">
      <c r="A35" s="33" t="s">
        <v>66</v>
      </c>
      <c r="B35" s="291" t="s">
        <v>67</v>
      </c>
    </row>
    <row r="36" spans="1:2">
      <c r="A36" s="33" t="s">
        <v>68</v>
      </c>
      <c r="B36" s="291" t="s">
        <v>69</v>
      </c>
    </row>
    <row r="37" spans="1:2">
      <c r="A37" s="36" t="s">
        <v>70</v>
      </c>
      <c r="B37" s="291" t="s">
        <v>71</v>
      </c>
    </row>
    <row r="38" spans="1:2">
      <c r="A38" s="33" t="s">
        <v>72</v>
      </c>
      <c r="B38" s="291" t="s">
        <v>73</v>
      </c>
    </row>
    <row r="39" spans="1:2">
      <c r="A39" s="33" t="s">
        <v>74</v>
      </c>
      <c r="B39" s="291" t="s">
        <v>75</v>
      </c>
    </row>
    <row r="40" spans="1:2">
      <c r="A40" s="33" t="s">
        <v>76</v>
      </c>
      <c r="B40" s="291" t="s">
        <v>77</v>
      </c>
    </row>
    <row r="41" spans="1:2">
      <c r="A41" s="33" t="s">
        <v>78</v>
      </c>
      <c r="B41" s="291" t="s">
        <v>79</v>
      </c>
    </row>
    <row r="42" spans="1:2">
      <c r="A42" s="33" t="s">
        <v>80</v>
      </c>
      <c r="B42" s="291" t="s">
        <v>81</v>
      </c>
    </row>
    <row r="43" spans="1:2">
      <c r="A43" s="33" t="s">
        <v>82</v>
      </c>
      <c r="B43" s="292" t="s">
        <v>83</v>
      </c>
    </row>
    <row r="44" spans="1:2" ht="10.5" customHeight="1">
      <c r="A44" s="33" t="s">
        <v>84</v>
      </c>
      <c r="B44" s="292" t="s">
        <v>85</v>
      </c>
    </row>
    <row r="45" spans="1:2">
      <c r="A45" s="33" t="s">
        <v>86</v>
      </c>
      <c r="B45" s="291" t="s">
        <v>87</v>
      </c>
    </row>
    <row r="46" spans="1:2">
      <c r="A46" s="33" t="s">
        <v>88</v>
      </c>
      <c r="B46" s="291" t="s">
        <v>89</v>
      </c>
    </row>
    <row r="47" spans="1:2">
      <c r="A47" s="33" t="s">
        <v>90</v>
      </c>
      <c r="B47" s="291" t="s">
        <v>91</v>
      </c>
    </row>
    <row r="48" spans="1:2">
      <c r="A48" s="33" t="s">
        <v>92</v>
      </c>
      <c r="B48" s="291" t="s">
        <v>93</v>
      </c>
    </row>
    <row r="49" spans="1:2">
      <c r="A49" s="33" t="s">
        <v>94</v>
      </c>
      <c r="B49" s="291" t="s">
        <v>95</v>
      </c>
    </row>
    <row r="50" spans="1:2">
      <c r="A50" s="32" t="s">
        <v>96</v>
      </c>
      <c r="B50" s="291" t="s">
        <v>97</v>
      </c>
    </row>
    <row r="51" spans="1:2">
      <c r="A51" s="33" t="s">
        <v>98</v>
      </c>
      <c r="B51" s="291" t="s">
        <v>99</v>
      </c>
    </row>
    <row r="52" spans="1:2">
      <c r="A52" s="32" t="s">
        <v>100</v>
      </c>
      <c r="B52" s="291" t="s">
        <v>101</v>
      </c>
    </row>
    <row r="53" spans="1:2">
      <c r="A53" s="32" t="s">
        <v>102</v>
      </c>
      <c r="B53" s="291" t="s">
        <v>103</v>
      </c>
    </row>
    <row r="54" spans="1:2">
      <c r="A54" s="32" t="s">
        <v>104</v>
      </c>
      <c r="B54" s="291" t="s">
        <v>105</v>
      </c>
    </row>
    <row r="55" spans="1:2">
      <c r="A55" s="33" t="s">
        <v>106</v>
      </c>
      <c r="B55" s="291" t="s">
        <v>107</v>
      </c>
    </row>
    <row r="56" spans="1:2">
      <c r="A56" s="33" t="s">
        <v>108</v>
      </c>
      <c r="B56" s="291" t="s">
        <v>109</v>
      </c>
    </row>
    <row r="57" spans="1:2">
      <c r="A57" s="33" t="s">
        <v>110</v>
      </c>
      <c r="B57" s="291" t="s">
        <v>111</v>
      </c>
    </row>
    <row r="58" spans="1:2">
      <c r="A58" s="33" t="s">
        <v>112</v>
      </c>
      <c r="B58" s="291" t="s">
        <v>113</v>
      </c>
    </row>
    <row r="59" spans="1:2">
      <c r="A59" s="33" t="s">
        <v>114</v>
      </c>
      <c r="B59" s="291" t="s">
        <v>115</v>
      </c>
    </row>
    <row r="60" spans="1:2">
      <c r="A60" s="33" t="s">
        <v>116</v>
      </c>
      <c r="B60" s="291" t="s">
        <v>117</v>
      </c>
    </row>
    <row r="61" spans="1:2">
      <c r="A61" s="33" t="s">
        <v>118</v>
      </c>
      <c r="B61" s="291" t="s">
        <v>119</v>
      </c>
    </row>
    <row r="62" spans="1:2">
      <c r="A62" s="33" t="s">
        <v>120</v>
      </c>
      <c r="B62" s="291" t="s">
        <v>121</v>
      </c>
    </row>
    <row r="63" spans="1:2">
      <c r="A63" s="33" t="s">
        <v>122</v>
      </c>
      <c r="B63" s="291" t="s">
        <v>123</v>
      </c>
    </row>
    <row r="64" spans="1:2">
      <c r="A64" s="33" t="s">
        <v>124</v>
      </c>
      <c r="B64" s="291" t="s">
        <v>125</v>
      </c>
    </row>
    <row r="65" spans="1:2">
      <c r="A65" s="32" t="s">
        <v>126</v>
      </c>
      <c r="B65" s="291" t="s">
        <v>127</v>
      </c>
    </row>
    <row r="66" spans="1:2">
      <c r="A66" s="33" t="s">
        <v>128</v>
      </c>
      <c r="B66" s="291" t="s">
        <v>129</v>
      </c>
    </row>
    <row r="67" spans="1:2">
      <c r="A67" s="2" t="s">
        <v>130</v>
      </c>
      <c r="B67" s="291" t="s">
        <v>131</v>
      </c>
    </row>
    <row r="68" spans="1:2">
      <c r="A68" s="2" t="s">
        <v>132</v>
      </c>
      <c r="B68" s="291" t="s">
        <v>133</v>
      </c>
    </row>
    <row r="69" spans="1:2">
      <c r="A69" s="32" t="s">
        <v>134</v>
      </c>
      <c r="B69" s="291" t="s">
        <v>135</v>
      </c>
    </row>
    <row r="70" spans="1:2">
      <c r="A70" s="2" t="s">
        <v>136</v>
      </c>
      <c r="B70" s="291" t="s">
        <v>137</v>
      </c>
    </row>
    <row r="71" spans="1:2">
      <c r="A71" s="2" t="s">
        <v>138</v>
      </c>
      <c r="B71" s="291" t="s">
        <v>139</v>
      </c>
    </row>
    <row r="72" spans="1:2">
      <c r="A72" s="2" t="s">
        <v>140</v>
      </c>
      <c r="B72" s="291" t="s">
        <v>141</v>
      </c>
    </row>
    <row r="73" spans="1:2">
      <c r="A73" s="2" t="s">
        <v>142</v>
      </c>
      <c r="B73" s="291" t="s">
        <v>143</v>
      </c>
    </row>
    <row r="74" spans="1:2">
      <c r="A74" s="2" t="s">
        <v>144</v>
      </c>
      <c r="B74" s="291" t="s">
        <v>145</v>
      </c>
    </row>
    <row r="75" spans="1:2">
      <c r="A75" s="2" t="s">
        <v>146</v>
      </c>
      <c r="B75" s="291" t="s">
        <v>147</v>
      </c>
    </row>
    <row r="76" spans="1:2">
      <c r="A76" s="2" t="s">
        <v>148</v>
      </c>
      <c r="B76" s="291" t="s">
        <v>2140</v>
      </c>
    </row>
    <row r="77" spans="1:2">
      <c r="A77" s="2" t="s">
        <v>149</v>
      </c>
      <c r="B77" s="291" t="s">
        <v>150</v>
      </c>
    </row>
    <row r="78" spans="1:2">
      <c r="A78" s="2" t="s">
        <v>151</v>
      </c>
      <c r="B78" s="291" t="s">
        <v>152</v>
      </c>
    </row>
    <row r="79" spans="1:2">
      <c r="A79" s="2" t="s">
        <v>153</v>
      </c>
      <c r="B79" s="291" t="s">
        <v>154</v>
      </c>
    </row>
  </sheetData>
  <autoFilter ref="A1:B77" xr:uid="{BB0931CD-185A-4C8D-AA30-C7FB6AAEC837}"/>
  <phoneticPr fontId="11" type="noConversion"/>
  <hyperlinks>
    <hyperlink ref="B5" location="'3-3'!A1" display="Summary of Projected WMP Expenditures" xr:uid="{F16716B5-42F2-4061-B238-7375B84C2501}"/>
    <hyperlink ref="B7" location="'4-1'!A1" display="High-Level Service Territory Components" xr:uid="{1DFECED3-F553-4354-AFB1-26E63C6BE96C}"/>
    <hyperlink ref="B8" location="'4-2'!A1" display="Catastrophic Electrical Corporation Wildfires" xr:uid="{A88C7B0A-C56E-46A4-A065-839EA864BF46}"/>
    <hyperlink ref="B13" location="'5-4'!A1" display="Summary of Risk Models" xr:uid="{823BBB6A-EA05-4A77-B0D6-26605ECC7374}"/>
    <hyperlink ref="B11" location="'5-2'!A1" display="Summary of Design Scenarios" xr:uid="{E5D4D0EA-12DD-405F-9B12-BE3FF5F1AC92}"/>
    <hyperlink ref="B12" location="'5-3'!A1" display="Extreme-Event Scenarios" xr:uid="{7C060CE0-FE79-4E93-96E2-6F9E38DA0FBF}"/>
    <hyperlink ref="B14" location="'5-5'!A1" display="Summary of Top-Risk Circuits, Segments, or Spans" xr:uid="{FBA735F6-4AEB-4247-BABF-E644A0C351FE}"/>
    <hyperlink ref="B15" location="'5-6'!A1" display="Utility Risk Assessment Improvement Plan" xr:uid="{5C39CE5C-7240-4684-9134-7A3D093F153A}"/>
    <hyperlink ref="B21" location="'6-2'!A1" display="Stakeholder Roles and Responsibilities in the Decision-Making Process" xr:uid="{1225FDF3-7C76-4248-BB75-A02B4907326D}"/>
    <hyperlink ref="B20" location="'6-1'!A1" display="List of Prioritized Areas in an Electrical Corporations Service Territory Based on Overall Utility Risk" xr:uid="{B646ABF8-EF74-4785-98A9-FD0E7AB8102D}"/>
    <hyperlink ref="B3" location="'3-1'!A1" display="List of Risks and Risk Drivers to Prioritize" xr:uid="{114923E1-4240-4382-87FD-337C5BEAE08A}"/>
    <hyperlink ref="B4" location="'3-2'!A1" display="Self-Identified Performance Metrics" xr:uid="{4B2DA287-B6FD-4474-8622-4DD7C1DF3EDF}"/>
    <hyperlink ref="B9" location="'4-3'!A1" display="Frequently Deenergized Circuits" xr:uid="{A93AF7D1-BE37-40D7-9D30-008BF1AB7D0D}"/>
    <hyperlink ref="B10" location="'5-1'!A1" display="Risk Model Assumptions and Limitations" xr:uid="{567A75EE-27E2-4868-A417-97A8B9178EAD}"/>
    <hyperlink ref="B22" location="'6-3'!A1" display="Risk Impact of Activities" xr:uid="{7E47579A-3DFA-41E9-A47E-E90EB588FC95}"/>
    <hyperlink ref="B23" location="'6-4'!A1" display="Summary of Risk Reduction for Top-Risk Circuits" xr:uid="{C9EF5E3E-AF7B-4E63-9600-7340498EC763}"/>
    <hyperlink ref="B25" location="'8-1'!A1" display="Grid Design, Operation, and Maintenance Targets by Year" xr:uid="{DF96EB1D-8EE0-4DD3-A130-476F2724C794}"/>
    <hyperlink ref="B26" location="'8-2'!A1" display="Asset Inspection Frequency, Method, and Criteria" xr:uid="{38AAD8E8-A383-4276-AB6E-A6314984792C}"/>
    <hyperlink ref="B27" location="'8-3'!A1" display="Grid Design, Asset Inspections, and Maintenance QA and QC Program Objectives" xr:uid="{733703F5-F191-4A27-A3AA-062DCB008F6C}"/>
    <hyperlink ref="B28" location="'8-4'!A1" display="Grid Design, Asset Inspections, and Maintenance QA and QC Activity Targets" xr:uid="{ED52D6EF-932C-467A-B80F-6D10F65150A5}"/>
    <hyperlink ref="B29" location="'8-5'!A1" display="Number of Past Due Asset Work Orders Categorized by Age" xr:uid="{FFAE774C-0478-4234-AE4A-D548F6E2A270}"/>
    <hyperlink ref="B30" location="'8-6'!A1" display="Number of Past Due Asset Work Orders Categorized by Age for Priority Levels " xr:uid="{FB4A14FB-B15D-47A1-9929-F8861D9F2BA2}"/>
    <hyperlink ref="B31" location="'8-7'!A1" display="Top Ten Impacted Circuits from Changes to PEDS in the Past Three Years" xr:uid="{66DBB836-F9DC-4686-B76D-752BDF1AFB5D}"/>
    <hyperlink ref="B37" location="'9-1'!A1" display="Vegetation Management Targets by Year (Non-inspection Targets)" xr:uid="{C78999C3-61C1-4A29-94BF-B128BEF62FBE}"/>
    <hyperlink ref="B38" location="'9-2'!A1" display="Vegetation Inspections and Pole Clearing Targets by Year" xr:uid="{766AD95C-CBAE-47CF-A3A6-1EBB7C2CAA67}"/>
    <hyperlink ref="B39" location="'9-3'!A1" display="Vegetation Management Inspection Frequency, Method, and Criteria" xr:uid="{F9743987-2D26-4763-9A13-085342CF73A0}"/>
    <hyperlink ref="B40" location="'9-4'!A1" display="Partnerships in Vegetation Management" xr:uid="{672D2FD3-CE77-4622-9EF0-F5962829F3D2}"/>
    <hyperlink ref="B41" location="'9-5'!A1" display="Vegetation Management QA and QC Program Objectives" xr:uid="{FE3FB02A-89B1-4241-800B-ED1C34682683}"/>
    <hyperlink ref="B42" location="'9-6'!A1" display="Vegetation Management QA and QC Activity Targets" xr:uid="{61729289-0E49-449E-9459-121905DA7BAD}"/>
    <hyperlink ref="B43" location="'9-7'!A1" display="Number of Past Due Vegetation Management Work Orders Categorized by Age and HFTD Tier" xr:uid="{F025EA69-8474-4010-96AB-6E768F86F26F}"/>
    <hyperlink ref="B44" location="'9-8'!A1" display="Number of Past Due Vegetation Management Work Orders Categorized by Age and Priority Levels" xr:uid="{3B2D060D-A2A8-4028-A149-F8AEB9EFD9AD}"/>
    <hyperlink ref="B45" location="'9-9'!A1" display="Vegetation Management Qualifications and Training" xr:uid="{3D4A19DF-86CD-4F54-A351-DC95E5135F6E}"/>
    <hyperlink ref="B48" location="'10-1 '!A1" display="Situational Awareness Targets by Year" xr:uid="{9061D06A-6594-4BA1-955E-A174B783D4DF}"/>
    <hyperlink ref="B49" location="'10-2'!A1" display="Environmental Monitoring Systems" xr:uid="{565F5991-1F08-4B3E-B6FA-92E4FE8B03BD}"/>
    <hyperlink ref="B50" location="'10-3'!A1" display="Grid Operation Monitoring Systems" xr:uid="{44D16482-4662-4056-92FC-5106B8285C85}"/>
    <hyperlink ref="B51" location="'10-4'!A1" display="Fire Detection Systems Currently Deployed" xr:uid="{252897F4-F020-40EE-AB7D-72EA4DF04463}"/>
    <hyperlink ref="B52" location="'10-5'!A1" display="Fire Potential Index Features" xr:uid="{60B307B7-50FF-4F45-82D0-3D8F2216773E}"/>
    <hyperlink ref="B55" location="'11-1'!A1" display="Emergency Preparedness and Community Outreach Targets by Year" xr:uid="{4BDA2112-00BB-4C40-926A-F93DD75C6B40}"/>
    <hyperlink ref="B56" location="'11-2'!A1" display="Key Gaps and Limitations in Integrating Wildfire- and PSPS-Specific Strategies into Emergency Plan" xr:uid="{72B2FF86-9E2A-47FD-BCE1-3AA8D6345BFE}"/>
    <hyperlink ref="B57" location="'11-3'!A1" display="High-Level Communication Protocols, Procedures, and Systems with Public Safety Partners" xr:uid="{E4092B73-55C8-4F3E-BAA3-4602D8949D6E}"/>
    <hyperlink ref="B58" location="'11-4'!A1" display="Example of Key Gaps and Limitations in Communication Coordination with Public Safety Partners" xr:uid="{CA32CB0C-45B4-48ED-88CA-F45FC748EFCA}"/>
    <hyperlink ref="B59" location="'11-5'!A1" display="Collaboration in Local and Regional Wildfire Mitigation Planning" xr:uid="{5E0DA2DE-DA79-4F80-8BB0-C11B77C2CDB3}"/>
    <hyperlink ref="B60" location="'11-6'!A1" display="Key Gaps and Limitations in Collaborating on Local and Regional Wildfire Mitigation Planning" xr:uid="{C3FDE02E-ED06-4E2E-A400-CB772CC0387B}"/>
    <hyperlink ref="B61" location="'11-7'!A1" display="Collaboration with Tribal Agencies" xr:uid="{68553C8F-D48C-48AF-A670-E4DC639EF01E}"/>
    <hyperlink ref="B62" location="'11-8'!A1" display="Key Gaps and Limitations in Collaborating with Tribal Agencies" xr:uid="{36B7E3CF-2064-461E-8270-354926074B22}"/>
    <hyperlink ref="B63" location="'11-9'!A1" display="Protocols for Emergency Communication to Stakeholder Groups" xr:uid="{0983BFA2-71FB-4BE9-8783-37323432BE76}"/>
    <hyperlink ref="B64" location="'11-10'!A1" display="List of Target Communities" xr:uid="{E0EFC40A-7A8A-42C6-BF67-5E0D4DD96B59}"/>
    <hyperlink ref="B65" location="'11-11'!A1" display="Key Gaps and Limitations in Public Emergency Communication Strategy" xr:uid="{294F232A-21B0-4391-902D-608FF20A080F}"/>
    <hyperlink ref="B66" location="'12-1'!A1" display="Enterprise Systems Targets" xr:uid="{03763772-CD8B-4458-A8AA-62293A2BAF66}"/>
    <hyperlink ref="B67" location="'13-1'!A1" display="Lessons Learned" xr:uid="{A581D1F4-333C-4D7C-B2AA-817EE61EAAE2}"/>
    <hyperlink ref="B68" location="'13-2'!A1" display="Lessons Learned from Discontinued Activities" xr:uid="{B0F14C55-B339-4A4D-A368-50E6EF770869}"/>
    <hyperlink ref="B70" location="'B-1'!A1" display="Model Inventory" xr:uid="{8C11BE4B-A612-4A6C-85DA-048A8F17D227}"/>
    <hyperlink ref="B77" location="'PAC E-1 '!A1" display="Referenced Regulations, Codes, and Standards" xr:uid="{F8D9328B-0D65-4643-B8BF-BAA9A7AB4CA5}"/>
    <hyperlink ref="B32" location="'PAC 8-1'!A1" display="Current ESS Mode Configurations" xr:uid="{5E47D5FE-CC90-4F0E-9491-8DEB65C5A771}"/>
    <hyperlink ref="B34" location="'PAC 8-3'!A1" display=" Suppression Equipment" xr:uid="{0E133A08-EFF9-4ADD-A7E7-B33F23BE4723}"/>
    <hyperlink ref="B36" location="'PAC B-5'!A1" display="Workforce Planning, Grid Hardening" xr:uid="{8925BEB3-4308-4B15-85B0-FD36C451F0FC}"/>
    <hyperlink ref="B46" location="'PAC 9-1'!A1" display="Distribution Minimum Post-Work Vegetation Clearance Distances" xr:uid="{83917F3D-019E-4BC3-8FD1-6DB817CA9A91}"/>
    <hyperlink ref="B76" location="'PAC D-1 '!A1" display="Mapping of 2026-2028 WMP Initaitves and Activites to 2025 Maturity Survey Categories, Capabilities and Subcapabilities" xr:uid="{75A0504B-0DE3-4AF0-9064-DA95F9FD4B00}"/>
    <hyperlink ref="B47" location="'PAC 9-2'!A1" display="Transmission Clearance Requirements " xr:uid="{876DE9A0-C0B4-4AD0-96CB-FB746FEC347C}"/>
    <hyperlink ref="B2" location="'PAC 2-1'!A1" display="Responsible Persons" xr:uid="{A9E839F9-BDFA-4757-BEEE-9DB23C2426F5}"/>
    <hyperlink ref="B16" location="'PAC 5-1'!A1" display="Risk Model Components" xr:uid="{89EE0981-7C71-4A63-A0EE-8E0739311E0F}"/>
    <hyperlink ref="B17" location="'PAC 5-2'!A1" display="FireSight Attributes" xr:uid="{21E57AFF-1DE2-4DE4-8510-F4BC137F9A73}"/>
    <hyperlink ref="B18" location="'PAC 5-3'!A1" display="Comparison of General Characteristics of Wind-Driven and Fuel/Terrain-Driven Wildfires" xr:uid="{EA5E76E5-6578-414C-81FD-9F6E0D7BA380}"/>
    <hyperlink ref="B19" location="'PAC 5-4'!A1" display="Comparison for FireSight Risk Metrics In the HFTD and HFRA at the 95th Percentile" xr:uid="{1F40E9C0-D253-4541-888C-1561B661CDFA}"/>
    <hyperlink ref="B24" location="'PAC 6-1'!A1" display="Summary of Risk Reduction for Circuits With Maximum Fuel/Terrain Wildfire Risk Scores" xr:uid="{FFD2BB68-B4CF-4B82-A720-760C1A26FC5C}"/>
    <hyperlink ref="B33" location="'PAC 8-2'!A1" display="2024 Reliability Impacts for Circuits Activated in ESS settings" xr:uid="{5DD83FB9-DFF0-4ED8-96FC-54A4310C4C08}"/>
    <hyperlink ref="B35" location="'PAC 8-4'!A1" display=" T&amp;D Operations Based on Fire Risk Potential" xr:uid="{392F988F-FCCF-409B-BE3F-BDB4980D981B}"/>
    <hyperlink ref="B53" location="'PAC 10-1'!A1" display="Planned Grid Monitoring System Improvements" xr:uid="{C5C0F670-DEBB-4BBF-A0E9-E7C9829275C2}"/>
    <hyperlink ref="B54" location="' PAC 10-2'!A1" display="FireRisk and FireSim Weather Inputs" xr:uid="{08705042-3B34-480C-A8B0-D3237683FE8A}"/>
    <hyperlink ref="B69" location="'PAC 13-1'!A1" display="DFA Use Cases and Results" xr:uid="{44B3DFE3-CAE7-4DB6-9EC8-3ED4147D5D68}"/>
    <hyperlink ref="B71" location="'PAC B-1'!A1" display="FireSight and WFA-E Model Inputs" xr:uid="{00B212E0-792C-454B-9B80-53A546792324}"/>
    <hyperlink ref="B72" location="'PAC B-2'!A1" display="FireSight Outputs" xr:uid="{38CD36EE-28A9-4B8B-B647-DAEA85E49856}"/>
    <hyperlink ref="B73" location="'PAC B-3'!A1" display="Fire Potential Index Inputs" xr:uid="{AE3C27C7-0077-4572-B78D-E7BF4B2863A2}"/>
    <hyperlink ref="B74" location="'PAC B-4'!A1" display="Asset Fire Susceptibility Layers" xr:uid="{D7606648-1B65-4696-BC9D-ADFFC5572B04}"/>
    <hyperlink ref="B75" location="'PAC B-5'!A1" display="Locational Risk Factors Layers" xr:uid="{9B13DEBD-06A9-4456-9881-73D1891BF931}"/>
    <hyperlink ref="B78" location="'PAC F-1'!A1" display="PacifiCorp Referenced Policies and Standards in the 2026-2028 WMP" xr:uid="{8469E7CE-EAFE-4410-A336-CC8C5E643115}"/>
    <hyperlink ref="B79" location="'PAC G-1'!A1" display="Other Supporting Documents Referenced in the 2026-2028 WMP" xr:uid="{454B61B4-1E45-4919-8187-8161E24C2F08}"/>
  </hyperlink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E0EC-AE05-46EB-986F-2C79365A3F74}">
  <sheetPr codeName="Sheet19">
    <tabColor rgb="FF0072CE"/>
    <pageSetUpPr fitToPage="1"/>
  </sheetPr>
  <dimension ref="B2:E12"/>
  <sheetViews>
    <sheetView zoomScale="95" zoomScaleNormal="95" workbookViewId="0">
      <selection activeCell="B2" sqref="B2:E2"/>
    </sheetView>
  </sheetViews>
  <sheetFormatPr defaultColWidth="8.7109375" defaultRowHeight="11.25"/>
  <cols>
    <col min="1" max="1" width="8.7109375" style="1"/>
    <col min="2" max="2" width="32.140625" style="1" customWidth="1"/>
    <col min="3" max="3" width="32.85546875" style="1" customWidth="1"/>
    <col min="4" max="4" width="33.42578125" style="1" customWidth="1"/>
    <col min="5" max="5" width="34.5703125" style="1" customWidth="1"/>
    <col min="6" max="6" width="8.7109375" style="1"/>
    <col min="7" max="7" width="14.42578125" style="1" customWidth="1"/>
    <col min="8" max="16384" width="8.7109375" style="1"/>
  </cols>
  <sheetData>
    <row r="2" spans="2:5">
      <c r="B2" s="416" t="s">
        <v>507</v>
      </c>
      <c r="C2" s="416"/>
      <c r="D2" s="416"/>
      <c r="E2" s="416"/>
    </row>
    <row r="3" spans="2:5">
      <c r="B3" s="39" t="s">
        <v>508</v>
      </c>
      <c r="C3" s="40" t="s">
        <v>509</v>
      </c>
      <c r="D3" s="40" t="s">
        <v>510</v>
      </c>
      <c r="E3" s="41" t="s">
        <v>511</v>
      </c>
    </row>
    <row r="4" spans="2:5" ht="33.75">
      <c r="B4" s="80" t="s">
        <v>512</v>
      </c>
      <c r="C4" s="82" t="s">
        <v>513</v>
      </c>
      <c r="D4" s="82" t="s">
        <v>514</v>
      </c>
      <c r="E4" s="83" t="s">
        <v>515</v>
      </c>
    </row>
    <row r="5" spans="2:5" ht="56.25">
      <c r="B5" s="80" t="s">
        <v>516</v>
      </c>
      <c r="C5" s="82" t="s">
        <v>517</v>
      </c>
      <c r="D5" s="82" t="s">
        <v>518</v>
      </c>
      <c r="E5" s="83" t="s">
        <v>515</v>
      </c>
    </row>
    <row r="6" spans="2:5" ht="33.75">
      <c r="B6" s="80" t="s">
        <v>519</v>
      </c>
      <c r="C6" s="82" t="s">
        <v>520</v>
      </c>
      <c r="D6" s="82" t="s">
        <v>521</v>
      </c>
      <c r="E6" s="83" t="s">
        <v>515</v>
      </c>
    </row>
    <row r="7" spans="2:5" ht="45">
      <c r="B7" s="111" t="s">
        <v>522</v>
      </c>
      <c r="C7" s="112" t="s">
        <v>523</v>
      </c>
      <c r="D7" s="112" t="s">
        <v>524</v>
      </c>
      <c r="E7" s="113" t="s">
        <v>525</v>
      </c>
    </row>
    <row r="8" spans="2:5" ht="67.5">
      <c r="B8" s="80" t="s">
        <v>526</v>
      </c>
      <c r="C8" s="82" t="s">
        <v>527</v>
      </c>
      <c r="D8" s="82" t="s">
        <v>528</v>
      </c>
      <c r="E8" s="83" t="s">
        <v>529</v>
      </c>
    </row>
    <row r="12" spans="2:5">
      <c r="B12" s="11" t="s">
        <v>258</v>
      </c>
    </row>
  </sheetData>
  <mergeCells count="1">
    <mergeCell ref="B2:E2"/>
  </mergeCells>
  <hyperlinks>
    <hyperlink ref="B12" location="'Table of Contents'!A1" display="Return to Table Tab" xr:uid="{0AFCCB64-0AA9-4871-BD0B-80614B1632B0}"/>
  </hyperlinks>
  <pageMargins left="0.7" right="0.7" top="0.75" bottom="0.75" header="0.3" footer="0.3"/>
  <pageSetup scale="64" fitToHeight="0" orientation="portrait" horizontalDpi="1200" verticalDpi="1200"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2D92-30AF-4C8A-8D5B-C521D3816FE3}">
  <sheetPr codeName="Sheet21">
    <tabColor rgb="FF0072CE"/>
    <pageSetUpPr fitToPage="1"/>
  </sheetPr>
  <dimension ref="B3:D11"/>
  <sheetViews>
    <sheetView zoomScale="106" zoomScaleNormal="106" workbookViewId="0">
      <selection activeCell="B3" sqref="B3:D3"/>
    </sheetView>
  </sheetViews>
  <sheetFormatPr defaultColWidth="8.7109375" defaultRowHeight="11.25"/>
  <cols>
    <col min="1" max="1" width="8.7109375" style="1"/>
    <col min="2" max="2" width="25.7109375" style="1" customWidth="1"/>
    <col min="3" max="3" width="27.85546875" style="1" customWidth="1"/>
    <col min="4" max="4" width="25.85546875" style="1" customWidth="1"/>
    <col min="5" max="16384" width="8.7109375" style="1"/>
  </cols>
  <sheetData>
    <row r="3" spans="2:4">
      <c r="B3" s="416" t="s">
        <v>557</v>
      </c>
      <c r="C3" s="416"/>
      <c r="D3" s="416"/>
    </row>
    <row r="4" spans="2:4">
      <c r="B4" s="49" t="s">
        <v>531</v>
      </c>
      <c r="C4" s="45" t="s">
        <v>558</v>
      </c>
      <c r="D4" s="46" t="s">
        <v>533</v>
      </c>
    </row>
    <row r="5" spans="2:4" ht="11.25" customHeight="1">
      <c r="B5" s="419" t="s">
        <v>559</v>
      </c>
      <c r="C5" s="112" t="s">
        <v>560</v>
      </c>
      <c r="D5" s="421" t="s">
        <v>561</v>
      </c>
    </row>
    <row r="6" spans="2:4" ht="68.45" customHeight="1">
      <c r="B6" s="419"/>
      <c r="C6" s="112" t="s">
        <v>562</v>
      </c>
      <c r="D6" s="421"/>
    </row>
    <row r="7" spans="2:4" ht="11.25" customHeight="1">
      <c r="B7" s="420"/>
      <c r="C7" s="115" t="s">
        <v>563</v>
      </c>
      <c r="D7" s="422"/>
    </row>
    <row r="11" spans="2:4">
      <c r="B11" s="11" t="s">
        <v>258</v>
      </c>
    </row>
  </sheetData>
  <mergeCells count="3">
    <mergeCell ref="B3:D3"/>
    <mergeCell ref="B5:B7"/>
    <mergeCell ref="D5:D7"/>
  </mergeCells>
  <hyperlinks>
    <hyperlink ref="B11" location="'Table of Contents'!A1" display="Return to Table Tab" xr:uid="{5A39225B-3DBB-4FA3-861C-7B2E4554E21E}"/>
  </hyperlinks>
  <pageMargins left="0.7" right="0.7" top="0.75" bottom="0.75" header="0.3" footer="0.3"/>
  <pageSetup fitToHeight="0" orientation="portrait" horizontalDpi="1200" verticalDpi="1200"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4B79-C628-43F9-93C8-EE1ED6635982}">
  <sheetPr codeName="Sheet17">
    <tabColor rgb="FF0072CE"/>
    <pageSetUpPr fitToPage="1"/>
  </sheetPr>
  <dimension ref="B2:H39"/>
  <sheetViews>
    <sheetView zoomScaleNormal="100" workbookViewId="0">
      <selection activeCell="E6" sqref="E6:E8"/>
    </sheetView>
  </sheetViews>
  <sheetFormatPr defaultColWidth="8.7109375" defaultRowHeight="11.25"/>
  <cols>
    <col min="1" max="1" width="8.7109375" style="1"/>
    <col min="2" max="2" width="13.7109375" style="1" customWidth="1"/>
    <col min="3" max="3" width="16.5703125" style="1" customWidth="1"/>
    <col min="4" max="4" width="17.85546875" style="1" customWidth="1"/>
    <col min="5" max="5" width="16" style="1" customWidth="1"/>
    <col min="6" max="6" width="17.28515625" style="1" customWidth="1"/>
    <col min="7" max="7" width="18.85546875" style="1" customWidth="1"/>
    <col min="8" max="8" width="18.140625" style="1" customWidth="1"/>
    <col min="9" max="16384" width="8.7109375" style="1"/>
  </cols>
  <sheetData>
    <row r="2" spans="2:8">
      <c r="B2" s="416" t="s">
        <v>564</v>
      </c>
      <c r="C2" s="416"/>
      <c r="D2" s="416"/>
      <c r="E2" s="416"/>
      <c r="F2" s="416"/>
      <c r="G2" s="416"/>
      <c r="H2" s="416"/>
    </row>
    <row r="3" spans="2:8" ht="33.75">
      <c r="B3" s="49" t="s">
        <v>565</v>
      </c>
      <c r="C3" s="45" t="s">
        <v>566</v>
      </c>
      <c r="D3" s="45" t="s">
        <v>567</v>
      </c>
      <c r="E3" s="45" t="s">
        <v>568</v>
      </c>
      <c r="F3" s="45" t="s">
        <v>569</v>
      </c>
      <c r="G3" s="45" t="s">
        <v>570</v>
      </c>
      <c r="H3" s="46" t="s">
        <v>571</v>
      </c>
    </row>
    <row r="4" spans="2:8" ht="45">
      <c r="B4" s="427" t="s">
        <v>572</v>
      </c>
      <c r="C4" s="426" t="s">
        <v>573</v>
      </c>
      <c r="D4" s="426" t="s">
        <v>574</v>
      </c>
      <c r="E4" s="426" t="s">
        <v>575</v>
      </c>
      <c r="F4" s="426" t="s">
        <v>576</v>
      </c>
      <c r="G4" s="130" t="s">
        <v>577</v>
      </c>
      <c r="H4" s="423" t="s">
        <v>578</v>
      </c>
    </row>
    <row r="5" spans="2:8" ht="56.25">
      <c r="B5" s="420"/>
      <c r="C5" s="425"/>
      <c r="D5" s="425"/>
      <c r="E5" s="425"/>
      <c r="F5" s="425"/>
      <c r="G5" s="115" t="s">
        <v>579</v>
      </c>
      <c r="H5" s="422"/>
    </row>
    <row r="6" spans="2:8" ht="33.75" customHeight="1">
      <c r="B6" s="427" t="s">
        <v>580</v>
      </c>
      <c r="C6" s="426" t="s">
        <v>581</v>
      </c>
      <c r="D6" s="426" t="s">
        <v>574</v>
      </c>
      <c r="E6" s="426" t="s">
        <v>2228</v>
      </c>
      <c r="F6" s="426" t="s">
        <v>576</v>
      </c>
      <c r="G6" s="130" t="s">
        <v>582</v>
      </c>
      <c r="H6" s="131" t="s">
        <v>583</v>
      </c>
    </row>
    <row r="7" spans="2:8" ht="45">
      <c r="B7" s="419"/>
      <c r="C7" s="424"/>
      <c r="D7" s="424"/>
      <c r="E7" s="475"/>
      <c r="F7" s="424"/>
      <c r="G7" s="112" t="s">
        <v>584</v>
      </c>
      <c r="H7" s="113" t="s">
        <v>585</v>
      </c>
    </row>
    <row r="8" spans="2:8" ht="22.5">
      <c r="B8" s="420"/>
      <c r="C8" s="425"/>
      <c r="D8" s="425"/>
      <c r="E8" s="425"/>
      <c r="F8" s="425"/>
      <c r="G8" s="305"/>
      <c r="H8" s="116" t="s">
        <v>586</v>
      </c>
    </row>
    <row r="9" spans="2:8" ht="45">
      <c r="B9" s="80" t="s">
        <v>587</v>
      </c>
      <c r="C9" s="82" t="s">
        <v>2229</v>
      </c>
      <c r="D9" s="82" t="s">
        <v>574</v>
      </c>
      <c r="E9" s="82" t="s">
        <v>2230</v>
      </c>
      <c r="F9" s="82" t="s">
        <v>576</v>
      </c>
      <c r="G9" s="82" t="s">
        <v>588</v>
      </c>
      <c r="H9" s="83" t="s">
        <v>589</v>
      </c>
    </row>
    <row r="10" spans="2:8" ht="49.5" customHeight="1">
      <c r="B10" s="427" t="s">
        <v>590</v>
      </c>
      <c r="C10" s="426" t="s">
        <v>2231</v>
      </c>
      <c r="D10" s="426" t="s">
        <v>574</v>
      </c>
      <c r="E10" s="130" t="s">
        <v>591</v>
      </c>
      <c r="F10" s="426" t="s">
        <v>2232</v>
      </c>
      <c r="G10" s="426" t="s">
        <v>592</v>
      </c>
      <c r="H10" s="423" t="s">
        <v>593</v>
      </c>
    </row>
    <row r="11" spans="2:8" ht="22.5">
      <c r="B11" s="419"/>
      <c r="C11" s="424"/>
      <c r="D11" s="424"/>
      <c r="E11" s="112" t="s">
        <v>594</v>
      </c>
      <c r="F11" s="424"/>
      <c r="G11" s="424"/>
      <c r="H11" s="421"/>
    </row>
    <row r="12" spans="2:8" ht="22.5">
      <c r="B12" s="419"/>
      <c r="C12" s="424"/>
      <c r="D12" s="424"/>
      <c r="E12" s="112" t="s">
        <v>595</v>
      </c>
      <c r="F12" s="424"/>
      <c r="G12" s="424"/>
      <c r="H12" s="421"/>
    </row>
    <row r="13" spans="2:8" ht="45">
      <c r="B13" s="420"/>
      <c r="C13" s="425"/>
      <c r="D13" s="425"/>
      <c r="E13" s="115" t="s">
        <v>596</v>
      </c>
      <c r="F13" s="425"/>
      <c r="G13" s="425"/>
      <c r="H13" s="422"/>
    </row>
    <row r="14" spans="2:8" ht="29.45" customHeight="1">
      <c r="B14" s="427" t="s">
        <v>597</v>
      </c>
      <c r="C14" s="426" t="s">
        <v>2233</v>
      </c>
      <c r="D14" s="426" t="s">
        <v>574</v>
      </c>
      <c r="E14" s="130" t="s">
        <v>598</v>
      </c>
      <c r="F14" s="426" t="s">
        <v>576</v>
      </c>
      <c r="G14" s="426" t="s">
        <v>2234</v>
      </c>
      <c r="H14" s="423" t="s">
        <v>599</v>
      </c>
    </row>
    <row r="15" spans="2:8" ht="22.5">
      <c r="B15" s="420"/>
      <c r="C15" s="425"/>
      <c r="D15" s="425"/>
      <c r="E15" s="115" t="s">
        <v>600</v>
      </c>
      <c r="F15" s="425"/>
      <c r="G15" s="425"/>
      <c r="H15" s="422"/>
    </row>
    <row r="16" spans="2:8" ht="17.45" customHeight="1">
      <c r="B16" s="427" t="s">
        <v>601</v>
      </c>
      <c r="C16" s="426" t="s">
        <v>602</v>
      </c>
      <c r="D16" s="426" t="s">
        <v>603</v>
      </c>
      <c r="E16" s="130" t="s">
        <v>604</v>
      </c>
      <c r="F16" s="130" t="s">
        <v>605</v>
      </c>
      <c r="G16" s="426" t="s">
        <v>606</v>
      </c>
      <c r="H16" s="423" t="s">
        <v>607</v>
      </c>
    </row>
    <row r="17" spans="2:8" ht="17.45" customHeight="1">
      <c r="B17" s="419"/>
      <c r="C17" s="424"/>
      <c r="D17" s="424"/>
      <c r="E17" s="112" t="s">
        <v>608</v>
      </c>
      <c r="F17" s="112" t="s">
        <v>609</v>
      </c>
      <c r="G17" s="424"/>
      <c r="H17" s="421"/>
    </row>
    <row r="18" spans="2:8" ht="22.5">
      <c r="B18" s="420"/>
      <c r="C18" s="425"/>
      <c r="D18" s="425"/>
      <c r="E18" s="305"/>
      <c r="F18" s="115" t="s">
        <v>610</v>
      </c>
      <c r="G18" s="425"/>
      <c r="H18" s="422"/>
    </row>
    <row r="19" spans="2:8" ht="33.75">
      <c r="B19" s="427" t="s">
        <v>611</v>
      </c>
      <c r="C19" s="426" t="s">
        <v>612</v>
      </c>
      <c r="D19" s="426" t="s">
        <v>574</v>
      </c>
      <c r="E19" s="130" t="s">
        <v>613</v>
      </c>
      <c r="F19" s="130" t="s">
        <v>614</v>
      </c>
      <c r="G19" s="426" t="s">
        <v>615</v>
      </c>
      <c r="H19" s="423" t="s">
        <v>616</v>
      </c>
    </row>
    <row r="20" spans="2:8">
      <c r="B20" s="419"/>
      <c r="C20" s="424"/>
      <c r="D20" s="424"/>
      <c r="E20" s="424" t="s">
        <v>604</v>
      </c>
      <c r="F20" s="112" t="s">
        <v>617</v>
      </c>
      <c r="G20" s="424"/>
      <c r="H20" s="421"/>
    </row>
    <row r="21" spans="2:8" ht="56.25">
      <c r="B21" s="419"/>
      <c r="C21" s="424"/>
      <c r="D21" s="424"/>
      <c r="E21" s="424"/>
      <c r="F21" s="112" t="s">
        <v>618</v>
      </c>
      <c r="G21" s="424"/>
      <c r="H21" s="421"/>
    </row>
    <row r="22" spans="2:8" ht="39.950000000000003" customHeight="1">
      <c r="B22" s="419"/>
      <c r="C22" s="424"/>
      <c r="D22" s="424"/>
      <c r="E22" s="112" t="s">
        <v>619</v>
      </c>
      <c r="F22" s="424" t="s">
        <v>620</v>
      </c>
      <c r="G22" s="424"/>
      <c r="H22" s="421"/>
    </row>
    <row r="23" spans="2:8" ht="22.5">
      <c r="B23" s="419"/>
      <c r="C23" s="424"/>
      <c r="D23" s="424"/>
      <c r="E23" s="112" t="s">
        <v>595</v>
      </c>
      <c r="F23" s="424"/>
      <c r="G23" s="424"/>
      <c r="H23" s="421"/>
    </row>
    <row r="24" spans="2:8" ht="14.45" customHeight="1">
      <c r="B24" s="420"/>
      <c r="C24" s="425"/>
      <c r="D24" s="425"/>
      <c r="E24" s="115" t="s">
        <v>621</v>
      </c>
      <c r="F24" s="425"/>
      <c r="G24" s="425"/>
      <c r="H24" s="422"/>
    </row>
    <row r="25" spans="2:8" ht="22.5">
      <c r="B25" s="427" t="s">
        <v>622</v>
      </c>
      <c r="C25" s="426" t="s">
        <v>623</v>
      </c>
      <c r="D25" s="426" t="s">
        <v>603</v>
      </c>
      <c r="E25" s="426" t="s">
        <v>624</v>
      </c>
      <c r="F25" s="130" t="s">
        <v>625</v>
      </c>
      <c r="G25" s="426" t="s">
        <v>600</v>
      </c>
      <c r="H25" s="423" t="s">
        <v>616</v>
      </c>
    </row>
    <row r="26" spans="2:8">
      <c r="B26" s="419"/>
      <c r="C26" s="424"/>
      <c r="D26" s="424"/>
      <c r="E26" s="424"/>
      <c r="F26" s="112" t="s">
        <v>617</v>
      </c>
      <c r="G26" s="424"/>
      <c r="H26" s="421"/>
    </row>
    <row r="27" spans="2:8" ht="56.25">
      <c r="B27" s="420"/>
      <c r="C27" s="425"/>
      <c r="D27" s="425"/>
      <c r="E27" s="425"/>
      <c r="F27" s="115" t="s">
        <v>618</v>
      </c>
      <c r="G27" s="425"/>
      <c r="H27" s="422"/>
    </row>
    <row r="28" spans="2:8" ht="56.25">
      <c r="B28" s="427" t="s">
        <v>545</v>
      </c>
      <c r="C28" s="426" t="s">
        <v>2235</v>
      </c>
      <c r="D28" s="426" t="s">
        <v>603</v>
      </c>
      <c r="E28" s="130" t="s">
        <v>626</v>
      </c>
      <c r="F28" s="426" t="s">
        <v>576</v>
      </c>
      <c r="G28" s="130" t="s">
        <v>627</v>
      </c>
      <c r="H28" s="423" t="s">
        <v>628</v>
      </c>
    </row>
    <row r="29" spans="2:8" ht="22.5">
      <c r="B29" s="420"/>
      <c r="C29" s="425"/>
      <c r="D29" s="425"/>
      <c r="E29" s="115" t="s">
        <v>629</v>
      </c>
      <c r="F29" s="425"/>
      <c r="G29" s="115" t="s">
        <v>630</v>
      </c>
      <c r="H29" s="422"/>
    </row>
    <row r="30" spans="2:8" ht="79.5" customHeight="1">
      <c r="B30" s="427" t="s">
        <v>548</v>
      </c>
      <c r="C30" s="426" t="s">
        <v>626</v>
      </c>
      <c r="D30" s="426" t="s">
        <v>311</v>
      </c>
      <c r="E30" s="426" t="s">
        <v>631</v>
      </c>
      <c r="F30" s="426" t="s">
        <v>632</v>
      </c>
      <c r="G30" s="426" t="s">
        <v>633</v>
      </c>
      <c r="H30" s="131" t="s">
        <v>634</v>
      </c>
    </row>
    <row r="31" spans="2:8">
      <c r="B31" s="420"/>
      <c r="C31" s="425"/>
      <c r="D31" s="425"/>
      <c r="E31" s="425"/>
      <c r="F31" s="425"/>
      <c r="G31" s="425"/>
      <c r="H31" s="116" t="s">
        <v>635</v>
      </c>
    </row>
    <row r="32" spans="2:8" ht="33.75">
      <c r="B32" s="427" t="s">
        <v>636</v>
      </c>
      <c r="C32" s="426" t="s">
        <v>637</v>
      </c>
      <c r="D32" s="426" t="s">
        <v>311</v>
      </c>
      <c r="E32" s="130" t="s">
        <v>638</v>
      </c>
      <c r="F32" s="426" t="s">
        <v>632</v>
      </c>
      <c r="G32" s="426" t="s">
        <v>639</v>
      </c>
      <c r="H32" s="423" t="s">
        <v>640</v>
      </c>
    </row>
    <row r="33" spans="2:8" ht="22.5">
      <c r="B33" s="419"/>
      <c r="C33" s="424"/>
      <c r="D33" s="424"/>
      <c r="E33" s="112" t="s">
        <v>641</v>
      </c>
      <c r="F33" s="424"/>
      <c r="G33" s="424"/>
      <c r="H33" s="421"/>
    </row>
    <row r="34" spans="2:8">
      <c r="B34" s="420"/>
      <c r="C34" s="425"/>
      <c r="D34" s="425"/>
      <c r="E34" s="115" t="s">
        <v>642</v>
      </c>
      <c r="F34" s="425"/>
      <c r="G34" s="425"/>
      <c r="H34" s="422"/>
    </row>
    <row r="35" spans="2:8" ht="45">
      <c r="B35" s="114" t="s">
        <v>643</v>
      </c>
      <c r="C35" s="115" t="s">
        <v>644</v>
      </c>
      <c r="D35" s="115" t="s">
        <v>603</v>
      </c>
      <c r="E35" s="115" t="s">
        <v>645</v>
      </c>
      <c r="F35" s="115" t="s">
        <v>632</v>
      </c>
      <c r="G35" s="115" t="s">
        <v>646</v>
      </c>
      <c r="H35" s="116" t="s">
        <v>647</v>
      </c>
    </row>
    <row r="39" spans="2:8">
      <c r="B39" s="11" t="s">
        <v>258</v>
      </c>
    </row>
  </sheetData>
  <mergeCells count="59">
    <mergeCell ref="B2:H2"/>
    <mergeCell ref="B4:B5"/>
    <mergeCell ref="C4:C5"/>
    <mergeCell ref="D4:D5"/>
    <mergeCell ref="E4:E5"/>
    <mergeCell ref="F4:F5"/>
    <mergeCell ref="H4:H5"/>
    <mergeCell ref="B6:B8"/>
    <mergeCell ref="C6:C8"/>
    <mergeCell ref="D6:D8"/>
    <mergeCell ref="E6:E8"/>
    <mergeCell ref="F6:F8"/>
    <mergeCell ref="B10:B13"/>
    <mergeCell ref="C10:C13"/>
    <mergeCell ref="D10:D13"/>
    <mergeCell ref="F10:F13"/>
    <mergeCell ref="G10:G13"/>
    <mergeCell ref="B14:B15"/>
    <mergeCell ref="C14:C15"/>
    <mergeCell ref="D14:D15"/>
    <mergeCell ref="F14:F15"/>
    <mergeCell ref="G14:G15"/>
    <mergeCell ref="B16:B18"/>
    <mergeCell ref="C16:C18"/>
    <mergeCell ref="D16:D18"/>
    <mergeCell ref="G16:G18"/>
    <mergeCell ref="H16:H18"/>
    <mergeCell ref="B19:B24"/>
    <mergeCell ref="C19:C24"/>
    <mergeCell ref="D19:D24"/>
    <mergeCell ref="G19:G24"/>
    <mergeCell ref="H19:H24"/>
    <mergeCell ref="B25:B27"/>
    <mergeCell ref="C25:C27"/>
    <mergeCell ref="D25:D27"/>
    <mergeCell ref="E25:E27"/>
    <mergeCell ref="G25:G27"/>
    <mergeCell ref="B28:B29"/>
    <mergeCell ref="C28:C29"/>
    <mergeCell ref="D28:D29"/>
    <mergeCell ref="F28:F29"/>
    <mergeCell ref="H28:H29"/>
    <mergeCell ref="B30:B31"/>
    <mergeCell ref="C30:C31"/>
    <mergeCell ref="D30:D31"/>
    <mergeCell ref="E30:E31"/>
    <mergeCell ref="F30:F31"/>
    <mergeCell ref="B32:B34"/>
    <mergeCell ref="C32:C34"/>
    <mergeCell ref="D32:D34"/>
    <mergeCell ref="F32:F34"/>
    <mergeCell ref="G32:G34"/>
    <mergeCell ref="H32:H34"/>
    <mergeCell ref="H10:H13"/>
    <mergeCell ref="F22:F24"/>
    <mergeCell ref="E20:E21"/>
    <mergeCell ref="G30:G31"/>
    <mergeCell ref="H25:H27"/>
    <mergeCell ref="H14:H15"/>
  </mergeCells>
  <hyperlinks>
    <hyperlink ref="B39" location="'Table of Contents'!A1" display="Return to Table Tab" xr:uid="{67D28CDC-B571-4D20-96DD-7EA96D05C3B7}"/>
  </hyperlinks>
  <pageMargins left="0.7" right="0.7" top="0.75" bottom="0.75" header="0.3" footer="0.3"/>
  <pageSetup scale="71" fitToHeight="0" orientation="portrait" horizontalDpi="1200" verticalDpi="1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0244-5DEE-4208-9BCD-1182DA4A3BA8}">
  <sheetPr codeName="Sheet22">
    <tabColor rgb="FF0072CE"/>
    <pageSetUpPr fitToPage="1"/>
  </sheetPr>
  <dimension ref="B2:I26"/>
  <sheetViews>
    <sheetView topLeftCell="A2" zoomScale="106" zoomScaleNormal="106" workbookViewId="0">
      <selection activeCell="B2" sqref="B2:I2"/>
    </sheetView>
  </sheetViews>
  <sheetFormatPr defaultColWidth="9.140625" defaultRowHeight="11.25"/>
  <cols>
    <col min="1" max="4" width="9.140625" style="1"/>
    <col min="5" max="5" width="11.140625" style="1" customWidth="1"/>
    <col min="6" max="6" width="9.140625" style="1"/>
    <col min="7" max="7" width="19" style="1" customWidth="1"/>
    <col min="8" max="8" width="9.5703125" style="1" bestFit="1" customWidth="1"/>
    <col min="9" max="16384" width="9.140625" style="1"/>
  </cols>
  <sheetData>
    <row r="2" spans="2:9">
      <c r="B2" s="418" t="s">
        <v>648</v>
      </c>
      <c r="C2" s="418"/>
      <c r="D2" s="418"/>
      <c r="E2" s="418"/>
      <c r="F2" s="418"/>
      <c r="G2" s="418"/>
      <c r="H2" s="418"/>
      <c r="I2" s="418"/>
    </row>
    <row r="3" spans="2:9" ht="45">
      <c r="B3" s="49" t="s">
        <v>649</v>
      </c>
      <c r="C3" s="45" t="s">
        <v>2142</v>
      </c>
      <c r="D3" s="45" t="s">
        <v>650</v>
      </c>
      <c r="E3" s="45" t="s">
        <v>651</v>
      </c>
      <c r="F3" s="52" t="s">
        <v>652</v>
      </c>
      <c r="G3" s="52" t="s">
        <v>653</v>
      </c>
      <c r="H3" s="52" t="s">
        <v>654</v>
      </c>
      <c r="I3" s="53" t="s">
        <v>655</v>
      </c>
    </row>
    <row r="4" spans="2:9" ht="22.5">
      <c r="B4" s="85">
        <v>1</v>
      </c>
      <c r="C4" s="84" t="s">
        <v>656</v>
      </c>
      <c r="D4" s="146" t="s">
        <v>497</v>
      </c>
      <c r="E4" s="152">
        <v>192.714317021</v>
      </c>
      <c r="F4" s="146" t="s">
        <v>497</v>
      </c>
      <c r="G4" s="153" t="s">
        <v>657</v>
      </c>
      <c r="H4" s="154">
        <v>15.994984549</v>
      </c>
      <c r="I4" s="86" t="s">
        <v>658</v>
      </c>
    </row>
    <row r="5" spans="2:9" ht="22.5">
      <c r="B5" s="121">
        <v>2</v>
      </c>
      <c r="C5" s="119" t="s">
        <v>659</v>
      </c>
      <c r="D5" s="146" t="s">
        <v>497</v>
      </c>
      <c r="E5" s="155">
        <v>76.042573539000003</v>
      </c>
      <c r="F5" s="146" t="s">
        <v>497</v>
      </c>
      <c r="G5" s="156" t="s">
        <v>660</v>
      </c>
      <c r="H5" s="157">
        <v>6.40015248</v>
      </c>
      <c r="I5" s="158" t="s">
        <v>658</v>
      </c>
    </row>
    <row r="6" spans="2:9" ht="22.5">
      <c r="B6" s="85">
        <v>3</v>
      </c>
      <c r="C6" s="84" t="s">
        <v>661</v>
      </c>
      <c r="D6" s="146" t="s">
        <v>497</v>
      </c>
      <c r="E6" s="152">
        <v>74.551510082999997</v>
      </c>
      <c r="F6" s="146" t="s">
        <v>497</v>
      </c>
      <c r="G6" s="153" t="s">
        <v>662</v>
      </c>
      <c r="H6" s="154">
        <v>6.6803481209999998</v>
      </c>
      <c r="I6" s="86" t="s">
        <v>658</v>
      </c>
    </row>
    <row r="7" spans="2:9" ht="22.5">
      <c r="B7" s="121">
        <v>4</v>
      </c>
      <c r="C7" s="119" t="s">
        <v>663</v>
      </c>
      <c r="D7" s="146" t="s">
        <v>497</v>
      </c>
      <c r="E7" s="155">
        <v>53.159533644</v>
      </c>
      <c r="F7" s="146" t="s">
        <v>497</v>
      </c>
      <c r="G7" s="156" t="s">
        <v>664</v>
      </c>
      <c r="H7" s="157">
        <v>4.7730706999999999</v>
      </c>
      <c r="I7" s="158" t="s">
        <v>658</v>
      </c>
    </row>
    <row r="8" spans="2:9" ht="22.5">
      <c r="B8" s="85">
        <v>5</v>
      </c>
      <c r="C8" s="84" t="s">
        <v>665</v>
      </c>
      <c r="D8" s="146" t="s">
        <v>497</v>
      </c>
      <c r="E8" s="152">
        <v>48.524810576</v>
      </c>
      <c r="F8" s="146" t="s">
        <v>497</v>
      </c>
      <c r="G8" s="153" t="s">
        <v>666</v>
      </c>
      <c r="H8" s="154">
        <v>4.5977349419999998</v>
      </c>
      <c r="I8" s="86" t="s">
        <v>658</v>
      </c>
    </row>
    <row r="9" spans="2:9" ht="22.5">
      <c r="B9" s="121">
        <v>6</v>
      </c>
      <c r="C9" s="119" t="s">
        <v>667</v>
      </c>
      <c r="D9" s="146" t="s">
        <v>497</v>
      </c>
      <c r="E9" s="155">
        <v>45.922084847999997</v>
      </c>
      <c r="F9" s="146" t="s">
        <v>497</v>
      </c>
      <c r="G9" s="156" t="s">
        <v>668</v>
      </c>
      <c r="H9" s="157">
        <v>4.1905886629999998</v>
      </c>
      <c r="I9" s="158" t="s">
        <v>658</v>
      </c>
    </row>
    <row r="10" spans="2:9" ht="22.5">
      <c r="B10" s="85">
        <v>7</v>
      </c>
      <c r="C10" s="84" t="s">
        <v>669</v>
      </c>
      <c r="D10" s="146" t="s">
        <v>497</v>
      </c>
      <c r="E10" s="152">
        <v>32.236040592999998</v>
      </c>
      <c r="F10" s="146" t="s">
        <v>497</v>
      </c>
      <c r="G10" s="153" t="s">
        <v>670</v>
      </c>
      <c r="H10" s="154">
        <v>2.7771508809999998</v>
      </c>
      <c r="I10" s="86" t="s">
        <v>658</v>
      </c>
    </row>
    <row r="11" spans="2:9" ht="22.5">
      <c r="B11" s="121">
        <v>8</v>
      </c>
      <c r="C11" s="119" t="s">
        <v>671</v>
      </c>
      <c r="D11" s="146" t="s">
        <v>497</v>
      </c>
      <c r="E11" s="155">
        <v>20.070493614</v>
      </c>
      <c r="F11" s="146" t="s">
        <v>497</v>
      </c>
      <c r="G11" s="156" t="s">
        <v>672</v>
      </c>
      <c r="H11" s="157">
        <v>1.9231275750000001</v>
      </c>
      <c r="I11" s="158" t="s">
        <v>658</v>
      </c>
    </row>
    <row r="12" spans="2:9" ht="22.5">
      <c r="B12" s="85">
        <v>9</v>
      </c>
      <c r="C12" s="84" t="s">
        <v>673</v>
      </c>
      <c r="D12" s="146" t="s">
        <v>497</v>
      </c>
      <c r="E12" s="152">
        <v>19.354090205999999</v>
      </c>
      <c r="F12" s="146" t="s">
        <v>497</v>
      </c>
      <c r="G12" s="153" t="s">
        <v>674</v>
      </c>
      <c r="H12" s="154">
        <v>1.6543333469999999</v>
      </c>
      <c r="I12" s="86" t="s">
        <v>658</v>
      </c>
    </row>
    <row r="13" spans="2:9" ht="22.5">
      <c r="B13" s="121">
        <v>10</v>
      </c>
      <c r="C13" s="119" t="s">
        <v>675</v>
      </c>
      <c r="D13" s="146" t="s">
        <v>497</v>
      </c>
      <c r="E13" s="155">
        <v>11.335477264</v>
      </c>
      <c r="F13" s="146" t="s">
        <v>497</v>
      </c>
      <c r="G13" s="156" t="s">
        <v>676</v>
      </c>
      <c r="H13" s="157">
        <v>0.68594829000000002</v>
      </c>
      <c r="I13" s="158" t="s">
        <v>658</v>
      </c>
    </row>
    <row r="14" spans="2:9" ht="22.5">
      <c r="B14" s="85">
        <v>11</v>
      </c>
      <c r="C14" s="84" t="s">
        <v>677</v>
      </c>
      <c r="D14" s="146" t="s">
        <v>497</v>
      </c>
      <c r="E14" s="159">
        <v>10.773639491999999</v>
      </c>
      <c r="F14" s="146" t="s">
        <v>497</v>
      </c>
      <c r="G14" s="153" t="s">
        <v>678</v>
      </c>
      <c r="H14" s="154">
        <v>0.84053739100000002</v>
      </c>
      <c r="I14" s="86" t="s">
        <v>658</v>
      </c>
    </row>
    <row r="15" spans="2:9" ht="22.5">
      <c r="B15" s="121">
        <v>12</v>
      </c>
      <c r="C15" s="119" t="s">
        <v>679</v>
      </c>
      <c r="D15" s="146" t="s">
        <v>497</v>
      </c>
      <c r="E15" s="155">
        <v>9.8309373529999995</v>
      </c>
      <c r="F15" s="146" t="s">
        <v>497</v>
      </c>
      <c r="G15" s="156" t="s">
        <v>680</v>
      </c>
      <c r="H15" s="157">
        <v>0.93049011800000003</v>
      </c>
      <c r="I15" s="158" t="s">
        <v>658</v>
      </c>
    </row>
    <row r="16" spans="2:9" ht="22.5">
      <c r="B16" s="85">
        <v>13</v>
      </c>
      <c r="C16" s="84" t="s">
        <v>681</v>
      </c>
      <c r="D16" s="146" t="s">
        <v>497</v>
      </c>
      <c r="E16" s="152">
        <v>7.8134921730000002</v>
      </c>
      <c r="F16" s="146" t="s">
        <v>497</v>
      </c>
      <c r="G16" s="153" t="s">
        <v>682</v>
      </c>
      <c r="H16" s="154">
        <v>0.66527664900000005</v>
      </c>
      <c r="I16" s="86" t="s">
        <v>658</v>
      </c>
    </row>
    <row r="17" spans="2:9" ht="22.5">
      <c r="B17" s="140">
        <v>14</v>
      </c>
      <c r="C17" s="141" t="s">
        <v>683</v>
      </c>
      <c r="D17" s="146" t="s">
        <v>497</v>
      </c>
      <c r="E17" s="160">
        <v>4.8352425119999998</v>
      </c>
      <c r="F17" s="146" t="s">
        <v>497</v>
      </c>
      <c r="G17" s="161" t="s">
        <v>684</v>
      </c>
      <c r="H17" s="162">
        <v>0.41740051</v>
      </c>
      <c r="I17" s="163" t="s">
        <v>658</v>
      </c>
    </row>
    <row r="18" spans="2:9" ht="22.5">
      <c r="B18" s="140">
        <v>15</v>
      </c>
      <c r="C18" s="141" t="s">
        <v>685</v>
      </c>
      <c r="D18" s="146" t="s">
        <v>497</v>
      </c>
      <c r="E18" s="160">
        <v>1.3044372230000001</v>
      </c>
      <c r="F18" s="146" t="s">
        <v>497</v>
      </c>
      <c r="G18" s="161" t="s">
        <v>686</v>
      </c>
      <c r="H18" s="162">
        <v>0.12427418</v>
      </c>
      <c r="I18" s="163" t="s">
        <v>658</v>
      </c>
    </row>
    <row r="19" spans="2:9" ht="22.5">
      <c r="B19" s="140">
        <v>16</v>
      </c>
      <c r="C19" s="141" t="s">
        <v>687</v>
      </c>
      <c r="D19" s="146" t="s">
        <v>497</v>
      </c>
      <c r="E19" s="160">
        <v>1.2715845859999999</v>
      </c>
      <c r="F19" s="146" t="s">
        <v>497</v>
      </c>
      <c r="G19" s="161" t="s">
        <v>688</v>
      </c>
      <c r="H19" s="162">
        <v>0.12427418599999999</v>
      </c>
      <c r="I19" s="163" t="s">
        <v>658</v>
      </c>
    </row>
    <row r="20" spans="2:9">
      <c r="B20" s="11"/>
    </row>
    <row r="23" spans="2:9">
      <c r="B23" s="11" t="s">
        <v>258</v>
      </c>
    </row>
    <row r="24" spans="2:9" ht="15">
      <c r="B24" s="54"/>
    </row>
    <row r="26" spans="2:9" ht="15">
      <c r="B26" s="54"/>
    </row>
  </sheetData>
  <mergeCells count="1">
    <mergeCell ref="B2:I2"/>
  </mergeCells>
  <hyperlinks>
    <hyperlink ref="B23" location="'Table of Contents'!A1" display="Return to Table Tab" xr:uid="{1C738640-3CE4-454B-BCFF-CE5D7BD54BA4}"/>
  </hyperlinks>
  <pageMargins left="0.7" right="0.7" top="0.75" bottom="0.75" header="0.3" footer="0.3"/>
  <pageSetup scale="96" fitToHeight="0" orientation="portrait" horizontalDpi="1200"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218C-8CDF-44D0-81E2-887B2FD9691B}">
  <sheetPr codeName="Sheet20">
    <tabColor rgb="FF0072CE"/>
    <pageSetUpPr fitToPage="1"/>
  </sheetPr>
  <dimension ref="B2:D17"/>
  <sheetViews>
    <sheetView zoomScale="98" zoomScaleNormal="98" workbookViewId="0">
      <selection activeCell="B2" sqref="B2:D2"/>
    </sheetView>
  </sheetViews>
  <sheetFormatPr defaultColWidth="8.7109375" defaultRowHeight="11.25"/>
  <cols>
    <col min="1" max="1" width="8.7109375" style="1"/>
    <col min="2" max="2" width="8.7109375" style="10"/>
    <col min="3" max="3" width="15.140625" style="10" customWidth="1"/>
    <col min="4" max="4" width="47.85546875" style="10" customWidth="1"/>
    <col min="5" max="16384" width="8.7109375" style="1"/>
  </cols>
  <sheetData>
    <row r="2" spans="2:4">
      <c r="B2" s="417" t="s">
        <v>530</v>
      </c>
      <c r="C2" s="417"/>
      <c r="D2" s="417"/>
    </row>
    <row r="3" spans="2:4" ht="22.5">
      <c r="B3" s="49" t="s">
        <v>531</v>
      </c>
      <c r="C3" s="45" t="s">
        <v>532</v>
      </c>
      <c r="D3" s="46" t="s">
        <v>533</v>
      </c>
    </row>
    <row r="4" spans="2:4">
      <c r="B4" s="80" t="s">
        <v>534</v>
      </c>
      <c r="C4" s="82" t="s">
        <v>535</v>
      </c>
      <c r="D4" s="83" t="s">
        <v>536</v>
      </c>
    </row>
    <row r="5" spans="2:4" ht="22.5">
      <c r="B5" s="111" t="s">
        <v>537</v>
      </c>
      <c r="C5" s="112" t="s">
        <v>535</v>
      </c>
      <c r="D5" s="113" t="s">
        <v>538</v>
      </c>
    </row>
    <row r="6" spans="2:4" ht="22.5">
      <c r="B6" s="80" t="s">
        <v>539</v>
      </c>
      <c r="C6" s="82" t="s">
        <v>535</v>
      </c>
      <c r="D6" s="83" t="s">
        <v>540</v>
      </c>
    </row>
    <row r="7" spans="2:4" ht="22.5">
      <c r="B7" s="111" t="s">
        <v>541</v>
      </c>
      <c r="C7" s="112" t="s">
        <v>535</v>
      </c>
      <c r="D7" s="113" t="s">
        <v>542</v>
      </c>
    </row>
    <row r="8" spans="2:4" ht="45">
      <c r="B8" s="80" t="s">
        <v>543</v>
      </c>
      <c r="C8" s="82" t="s">
        <v>535</v>
      </c>
      <c r="D8" s="83" t="s">
        <v>544</v>
      </c>
    </row>
    <row r="9" spans="2:4" ht="45">
      <c r="B9" s="80" t="s">
        <v>545</v>
      </c>
      <c r="C9" s="82" t="s">
        <v>546</v>
      </c>
      <c r="D9" s="83" t="s">
        <v>547</v>
      </c>
    </row>
    <row r="10" spans="2:4" ht="90">
      <c r="B10" s="80" t="s">
        <v>548</v>
      </c>
      <c r="C10" s="82" t="s">
        <v>546</v>
      </c>
      <c r="D10" s="83" t="s">
        <v>549</v>
      </c>
    </row>
    <row r="11" spans="2:4" ht="22.5">
      <c r="B11" s="111" t="s">
        <v>550</v>
      </c>
      <c r="C11" s="112" t="s">
        <v>551</v>
      </c>
      <c r="D11" s="113" t="s">
        <v>552</v>
      </c>
    </row>
    <row r="12" spans="2:4" ht="22.5">
      <c r="B12" s="80" t="s">
        <v>553</v>
      </c>
      <c r="C12" s="82" t="s">
        <v>551</v>
      </c>
      <c r="D12" s="83" t="s">
        <v>554</v>
      </c>
    </row>
    <row r="13" spans="2:4" ht="22.5">
      <c r="B13" s="114" t="s">
        <v>555</v>
      </c>
      <c r="C13" s="115" t="s">
        <v>551</v>
      </c>
      <c r="D13" s="116" t="s">
        <v>556</v>
      </c>
    </row>
    <row r="17" spans="2:2">
      <c r="B17" s="306" t="s">
        <v>258</v>
      </c>
    </row>
  </sheetData>
  <mergeCells count="1">
    <mergeCell ref="B2:D2"/>
  </mergeCells>
  <hyperlinks>
    <hyperlink ref="B17" location="'Table of Contents'!A1" display="Return to Table Tab" xr:uid="{3586313E-8F46-4F34-96E2-7761CD417B58}"/>
  </hyperlinks>
  <pageMargins left="0.7" right="0.7" top="0.75" bottom="0.75" header="0.3" footer="0.3"/>
  <pageSetup fitToHeight="0" orientation="portrait" horizontalDpi="1200"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0521-0CBC-4080-92F4-39A9C531C8E2}">
  <sheetPr codeName="Sheet24">
    <tabColor rgb="FF0072CE"/>
    <pageSetUpPr fitToPage="1"/>
  </sheetPr>
  <dimension ref="B2:F19"/>
  <sheetViews>
    <sheetView topLeftCell="A9" zoomScaleNormal="100" workbookViewId="0"/>
  </sheetViews>
  <sheetFormatPr defaultColWidth="8.7109375" defaultRowHeight="11.25"/>
  <cols>
    <col min="1" max="1" width="8.7109375" style="1"/>
    <col min="2" max="2" width="24.5703125" style="1" customWidth="1"/>
    <col min="3" max="3" width="39" style="1" bestFit="1" customWidth="1"/>
    <col min="4" max="4" width="15.5703125" style="1" bestFit="1" customWidth="1"/>
    <col min="5" max="5" width="25.42578125" style="1" customWidth="1"/>
    <col min="6" max="6" width="16.5703125" style="1" customWidth="1"/>
    <col min="7" max="16384" width="8.7109375" style="1"/>
  </cols>
  <sheetData>
    <row r="2" spans="2:6">
      <c r="B2" s="418" t="s">
        <v>689</v>
      </c>
      <c r="C2" s="418"/>
      <c r="D2" s="418"/>
      <c r="E2" s="418"/>
      <c r="F2" s="418"/>
    </row>
    <row r="3" spans="2:6" ht="31.5" customHeight="1">
      <c r="B3" s="49" t="s">
        <v>690</v>
      </c>
      <c r="C3" s="45" t="s">
        <v>691</v>
      </c>
      <c r="D3" s="45" t="s">
        <v>692</v>
      </c>
      <c r="E3" s="45" t="s">
        <v>693</v>
      </c>
      <c r="F3" s="46" t="s">
        <v>694</v>
      </c>
    </row>
    <row r="4" spans="2:6" ht="39.950000000000003" customHeight="1">
      <c r="B4" s="111" t="s">
        <v>695</v>
      </c>
      <c r="C4" s="112" t="s">
        <v>696</v>
      </c>
      <c r="D4" s="112" t="s">
        <v>697</v>
      </c>
      <c r="E4" s="112" t="s">
        <v>698</v>
      </c>
      <c r="F4" s="113" t="s">
        <v>699</v>
      </c>
    </row>
    <row r="5" spans="2:6" ht="62.1" customHeight="1">
      <c r="B5" s="80" t="s">
        <v>700</v>
      </c>
      <c r="C5" s="82" t="s">
        <v>701</v>
      </c>
      <c r="D5" s="82" t="s">
        <v>702</v>
      </c>
      <c r="E5" s="82" t="s">
        <v>2144</v>
      </c>
      <c r="F5" s="83" t="s">
        <v>699</v>
      </c>
    </row>
    <row r="6" spans="2:6" ht="39" customHeight="1">
      <c r="B6" s="111" t="s">
        <v>703</v>
      </c>
      <c r="C6" s="112" t="s">
        <v>704</v>
      </c>
      <c r="D6" s="112" t="s">
        <v>702</v>
      </c>
      <c r="E6" s="112" t="s">
        <v>705</v>
      </c>
      <c r="F6" s="113" t="s">
        <v>699</v>
      </c>
    </row>
    <row r="7" spans="2:6" ht="69" customHeight="1">
      <c r="B7" s="80" t="s">
        <v>706</v>
      </c>
      <c r="C7" s="82" t="s">
        <v>707</v>
      </c>
      <c r="D7" s="82" t="s">
        <v>697</v>
      </c>
      <c r="E7" s="82" t="s">
        <v>708</v>
      </c>
      <c r="F7" s="83" t="s">
        <v>699</v>
      </c>
    </row>
    <row r="8" spans="2:6" ht="45">
      <c r="B8" s="111" t="s">
        <v>706</v>
      </c>
      <c r="C8" s="112" t="s">
        <v>709</v>
      </c>
      <c r="D8" s="112" t="s">
        <v>697</v>
      </c>
      <c r="E8" s="112" t="s">
        <v>710</v>
      </c>
      <c r="F8" s="113" t="s">
        <v>699</v>
      </c>
    </row>
    <row r="9" spans="2:6" ht="45">
      <c r="B9" s="80" t="s">
        <v>703</v>
      </c>
      <c r="C9" s="82" t="s">
        <v>711</v>
      </c>
      <c r="D9" s="82" t="s">
        <v>702</v>
      </c>
      <c r="E9" s="82" t="s">
        <v>712</v>
      </c>
      <c r="F9" s="83" t="s">
        <v>699</v>
      </c>
    </row>
    <row r="10" spans="2:6" ht="56.25">
      <c r="B10" s="111" t="s">
        <v>700</v>
      </c>
      <c r="C10" s="112" t="s">
        <v>713</v>
      </c>
      <c r="D10" s="112" t="s">
        <v>702</v>
      </c>
      <c r="E10" s="112" t="s">
        <v>714</v>
      </c>
      <c r="F10" s="113" t="s">
        <v>715</v>
      </c>
    </row>
    <row r="11" spans="2:6">
      <c r="B11" s="80" t="s">
        <v>716</v>
      </c>
      <c r="C11" s="82" t="s">
        <v>717</v>
      </c>
      <c r="D11" s="82" t="s">
        <v>697</v>
      </c>
      <c r="E11" s="82" t="s">
        <v>718</v>
      </c>
      <c r="F11" s="83" t="s">
        <v>715</v>
      </c>
    </row>
    <row r="12" spans="2:6" ht="22.5">
      <c r="B12" s="111" t="s">
        <v>719</v>
      </c>
      <c r="C12" s="112" t="s">
        <v>720</v>
      </c>
      <c r="D12" s="112" t="s">
        <v>702</v>
      </c>
      <c r="E12" s="112" t="s">
        <v>721</v>
      </c>
      <c r="F12" s="113" t="s">
        <v>715</v>
      </c>
    </row>
    <row r="13" spans="2:6" ht="22.5">
      <c r="B13" s="80" t="s">
        <v>700</v>
      </c>
      <c r="C13" s="82" t="s">
        <v>2143</v>
      </c>
      <c r="D13" s="82" t="s">
        <v>697</v>
      </c>
      <c r="E13" s="82" t="s">
        <v>722</v>
      </c>
      <c r="F13" s="83" t="s">
        <v>723</v>
      </c>
    </row>
    <row r="14" spans="2:6" ht="32.1" customHeight="1">
      <c r="B14" s="80" t="s">
        <v>695</v>
      </c>
      <c r="C14" s="112" t="s">
        <v>724</v>
      </c>
      <c r="D14" s="112" t="s">
        <v>697</v>
      </c>
      <c r="E14" s="112" t="s">
        <v>725</v>
      </c>
      <c r="F14" s="113" t="s">
        <v>723</v>
      </c>
    </row>
    <row r="15" spans="2:6" ht="45" customHeight="1">
      <c r="B15" s="80" t="s">
        <v>695</v>
      </c>
      <c r="C15" s="82" t="s">
        <v>726</v>
      </c>
      <c r="D15" s="82" t="s">
        <v>702</v>
      </c>
      <c r="E15" s="82" t="s">
        <v>727</v>
      </c>
      <c r="F15" s="83" t="s">
        <v>723</v>
      </c>
    </row>
    <row r="19" spans="2:2">
      <c r="B19" s="11" t="s">
        <v>258</v>
      </c>
    </row>
  </sheetData>
  <mergeCells count="1">
    <mergeCell ref="B2:F2"/>
  </mergeCells>
  <hyperlinks>
    <hyperlink ref="B19" location="'Table of Contents'!A1" display="Return to Table Tab" xr:uid="{D5492371-D60A-413E-899D-4C3030AF6A20}"/>
  </hyperlinks>
  <pageMargins left="0.7" right="0.7" top="0.75" bottom="0.75" header="0.3" footer="0.3"/>
  <pageSetup scale="70" fitToHeight="0" orientation="portrait" horizontalDpi="1200" verticalDpi="1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A237-8F94-4B74-978F-BDFE15312DB7}">
  <sheetPr>
    <tabColor rgb="FF6CC24A"/>
    <pageSetUpPr fitToPage="1"/>
  </sheetPr>
  <dimension ref="B2:O28"/>
  <sheetViews>
    <sheetView zoomScale="87" zoomScaleNormal="87" workbookViewId="0">
      <selection activeCell="B2" sqref="B2:H2"/>
    </sheetView>
  </sheetViews>
  <sheetFormatPr defaultColWidth="8.7109375" defaultRowHeight="11.25"/>
  <cols>
    <col min="1" max="1" width="8.7109375" style="1"/>
    <col min="2" max="2" width="18.140625" style="1" bestFit="1" customWidth="1"/>
    <col min="3" max="3" width="13.5703125" style="1" customWidth="1"/>
    <col min="4" max="5" width="11.5703125" style="1" customWidth="1"/>
    <col min="6" max="6" width="15.5703125" style="1" customWidth="1"/>
    <col min="7" max="7" width="15.140625" style="1" customWidth="1"/>
    <col min="8" max="8" width="8.7109375" style="1"/>
    <col min="9" max="9" width="14.42578125" style="1" customWidth="1"/>
    <col min="10" max="16384" width="8.7109375" style="1"/>
  </cols>
  <sheetData>
    <row r="2" spans="2:15">
      <c r="B2" s="418" t="s">
        <v>728</v>
      </c>
      <c r="C2" s="418"/>
      <c r="D2" s="418"/>
      <c r="E2" s="418"/>
      <c r="F2" s="418"/>
      <c r="G2" s="418"/>
      <c r="H2" s="418"/>
    </row>
    <row r="3" spans="2:15" ht="10.5" customHeight="1">
      <c r="B3" s="49" t="s">
        <v>729</v>
      </c>
      <c r="C3" s="45" t="s">
        <v>730</v>
      </c>
      <c r="D3" s="45" t="s">
        <v>731</v>
      </c>
      <c r="E3" s="45" t="s">
        <v>568</v>
      </c>
      <c r="F3" s="45" t="s">
        <v>732</v>
      </c>
      <c r="G3" s="45" t="s">
        <v>570</v>
      </c>
      <c r="H3" s="46" t="s">
        <v>571</v>
      </c>
    </row>
    <row r="4" spans="2:15">
      <c r="B4" s="427" t="s">
        <v>733</v>
      </c>
      <c r="C4" s="426" t="s">
        <v>734</v>
      </c>
      <c r="D4" s="130" t="s">
        <v>735</v>
      </c>
      <c r="E4" s="130" t="s">
        <v>735</v>
      </c>
      <c r="F4" s="426" t="s">
        <v>736</v>
      </c>
      <c r="G4" s="426" t="s">
        <v>737</v>
      </c>
      <c r="H4" s="423" t="s">
        <v>738</v>
      </c>
    </row>
    <row r="5" spans="2:15" ht="33.75">
      <c r="B5" s="419"/>
      <c r="C5" s="424"/>
      <c r="D5" s="112" t="s">
        <v>739</v>
      </c>
      <c r="E5" s="112" t="s">
        <v>739</v>
      </c>
      <c r="F5" s="424"/>
      <c r="G5" s="424"/>
      <c r="H5" s="421"/>
      <c r="I5" s="74"/>
      <c r="J5" s="74"/>
      <c r="K5" s="75"/>
      <c r="L5" s="75"/>
      <c r="M5" s="75"/>
      <c r="N5" s="75"/>
      <c r="O5" s="75"/>
    </row>
    <row r="6" spans="2:15" ht="33.75">
      <c r="B6" s="419"/>
      <c r="C6" s="424"/>
      <c r="D6" s="112" t="s">
        <v>740</v>
      </c>
      <c r="E6" s="112" t="s">
        <v>740</v>
      </c>
      <c r="F6" s="424"/>
      <c r="G6" s="424"/>
      <c r="H6" s="421"/>
    </row>
    <row r="7" spans="2:15" ht="78.75">
      <c r="B7" s="419"/>
      <c r="C7" s="424"/>
      <c r="D7" s="112" t="s">
        <v>741</v>
      </c>
      <c r="E7" s="112" t="s">
        <v>742</v>
      </c>
      <c r="F7" s="424"/>
      <c r="G7" s="424"/>
      <c r="H7" s="421"/>
    </row>
    <row r="8" spans="2:15" ht="30" customHeight="1">
      <c r="B8" s="427" t="s">
        <v>743</v>
      </c>
      <c r="C8" s="426" t="s">
        <v>744</v>
      </c>
      <c r="D8" s="130" t="s">
        <v>745</v>
      </c>
      <c r="E8" s="130" t="s">
        <v>745</v>
      </c>
      <c r="F8" s="426" t="s">
        <v>736</v>
      </c>
      <c r="G8" s="426" t="s">
        <v>746</v>
      </c>
      <c r="H8" s="423" t="s">
        <v>738</v>
      </c>
    </row>
    <row r="9" spans="2:15" ht="42" customHeight="1">
      <c r="B9" s="419"/>
      <c r="C9" s="424"/>
      <c r="D9" s="112" t="s">
        <v>747</v>
      </c>
      <c r="E9" s="112" t="s">
        <v>747</v>
      </c>
      <c r="F9" s="424"/>
      <c r="G9" s="424"/>
      <c r="H9" s="421"/>
    </row>
    <row r="10" spans="2:15" ht="42" customHeight="1">
      <c r="B10" s="419"/>
      <c r="C10" s="424"/>
      <c r="D10" s="112" t="s">
        <v>748</v>
      </c>
      <c r="E10" s="112" t="s">
        <v>748</v>
      </c>
      <c r="F10" s="424"/>
      <c r="G10" s="424"/>
      <c r="H10" s="421"/>
    </row>
    <row r="11" spans="2:15" ht="72" customHeight="1">
      <c r="B11" s="420"/>
      <c r="C11" s="425"/>
      <c r="D11" s="115" t="s">
        <v>749</v>
      </c>
      <c r="E11" s="115" t="s">
        <v>750</v>
      </c>
      <c r="F11" s="425"/>
      <c r="G11" s="425"/>
      <c r="H11" s="422"/>
    </row>
    <row r="12" spans="2:15">
      <c r="B12" s="419" t="s">
        <v>743</v>
      </c>
      <c r="C12" s="424" t="s">
        <v>751</v>
      </c>
      <c r="D12" s="112" t="s">
        <v>735</v>
      </c>
      <c r="E12" s="424" t="s">
        <v>752</v>
      </c>
      <c r="F12" s="424" t="s">
        <v>753</v>
      </c>
      <c r="G12" s="424" t="s">
        <v>754</v>
      </c>
      <c r="H12" s="421" t="s">
        <v>738</v>
      </c>
    </row>
    <row r="13" spans="2:15" ht="33.75">
      <c r="B13" s="419"/>
      <c r="C13" s="424"/>
      <c r="D13" s="112" t="s">
        <v>755</v>
      </c>
      <c r="E13" s="424"/>
      <c r="F13" s="424"/>
      <c r="G13" s="424"/>
      <c r="H13" s="421"/>
    </row>
    <row r="14" spans="2:15" ht="33.75">
      <c r="B14" s="419"/>
      <c r="C14" s="424"/>
      <c r="D14" s="112" t="s">
        <v>740</v>
      </c>
      <c r="E14" s="424"/>
      <c r="F14" s="424"/>
      <c r="G14" s="424"/>
      <c r="H14" s="421"/>
    </row>
    <row r="15" spans="2:15" ht="33.75">
      <c r="B15" s="419"/>
      <c r="C15" s="424"/>
      <c r="D15" s="112" t="s">
        <v>756</v>
      </c>
      <c r="E15" s="424"/>
      <c r="F15" s="424"/>
      <c r="G15" s="424"/>
      <c r="H15" s="421"/>
    </row>
    <row r="16" spans="2:15" ht="33.75">
      <c r="B16" s="419"/>
      <c r="C16" s="424"/>
      <c r="D16" s="112" t="s">
        <v>747</v>
      </c>
      <c r="E16" s="424"/>
      <c r="F16" s="424"/>
      <c r="G16" s="424"/>
      <c r="H16" s="421"/>
    </row>
    <row r="17" spans="2:8" ht="22.5">
      <c r="B17" s="419"/>
      <c r="C17" s="424"/>
      <c r="D17" s="112" t="s">
        <v>748</v>
      </c>
      <c r="E17" s="424"/>
      <c r="F17" s="424"/>
      <c r="G17" s="424"/>
      <c r="H17" s="421"/>
    </row>
    <row r="18" spans="2:8">
      <c r="B18" s="419"/>
      <c r="C18" s="424"/>
      <c r="D18" s="112" t="s">
        <v>749</v>
      </c>
      <c r="E18" s="424"/>
      <c r="F18" s="424"/>
      <c r="G18" s="424"/>
      <c r="H18" s="421"/>
    </row>
    <row r="19" spans="2:8">
      <c r="B19" s="427" t="s">
        <v>743</v>
      </c>
      <c r="C19" s="426" t="s">
        <v>757</v>
      </c>
      <c r="D19" s="426"/>
      <c r="E19" s="426"/>
      <c r="F19" s="426"/>
      <c r="G19" s="426"/>
      <c r="H19" s="423"/>
    </row>
    <row r="20" spans="2:8">
      <c r="B20" s="419"/>
      <c r="C20" s="424"/>
      <c r="D20" s="424"/>
      <c r="E20" s="424"/>
      <c r="F20" s="424"/>
      <c r="G20" s="424"/>
      <c r="H20" s="421"/>
    </row>
    <row r="21" spans="2:8">
      <c r="B21" s="420"/>
      <c r="C21" s="425"/>
      <c r="D21" s="425"/>
      <c r="E21" s="425"/>
      <c r="F21" s="425"/>
      <c r="G21" s="425"/>
      <c r="H21" s="422"/>
    </row>
    <row r="22" spans="2:8">
      <c r="B22" s="427" t="s">
        <v>733</v>
      </c>
      <c r="C22" s="426" t="s">
        <v>758</v>
      </c>
      <c r="D22" s="426"/>
      <c r="E22" s="426"/>
      <c r="F22" s="426"/>
      <c r="G22" s="426"/>
      <c r="H22" s="423"/>
    </row>
    <row r="23" spans="2:8">
      <c r="B23" s="419"/>
      <c r="C23" s="424"/>
      <c r="D23" s="424"/>
      <c r="E23" s="424"/>
      <c r="F23" s="424"/>
      <c r="G23" s="424"/>
      <c r="H23" s="421"/>
    </row>
    <row r="24" spans="2:8">
      <c r="B24" s="420"/>
      <c r="C24" s="425"/>
      <c r="D24" s="425"/>
      <c r="E24" s="425"/>
      <c r="F24" s="425"/>
      <c r="G24" s="425"/>
      <c r="H24" s="422"/>
    </row>
    <row r="28" spans="2:8">
      <c r="B28" s="11" t="s">
        <v>258</v>
      </c>
    </row>
  </sheetData>
  <mergeCells count="21">
    <mergeCell ref="F4:F7"/>
    <mergeCell ref="G4:G7"/>
    <mergeCell ref="B2:H2"/>
    <mergeCell ref="H4:H7"/>
    <mergeCell ref="F8:F11"/>
    <mergeCell ref="G8:G11"/>
    <mergeCell ref="H8:H11"/>
    <mergeCell ref="B4:B7"/>
    <mergeCell ref="C4:C7"/>
    <mergeCell ref="B22:B24"/>
    <mergeCell ref="C22:H24"/>
    <mergeCell ref="B8:B11"/>
    <mergeCell ref="C8:C11"/>
    <mergeCell ref="E12:E18"/>
    <mergeCell ref="F12:F18"/>
    <mergeCell ref="G12:G18"/>
    <mergeCell ref="H12:H18"/>
    <mergeCell ref="B19:B21"/>
    <mergeCell ref="C19:H21"/>
    <mergeCell ref="B12:B18"/>
    <mergeCell ref="C12:C18"/>
  </mergeCells>
  <hyperlinks>
    <hyperlink ref="B28" location="'Table of Contents'!A1" display="Return to Table Tab" xr:uid="{5037F6C7-1682-4617-8F5D-E19ACCC18666}"/>
  </hyperlinks>
  <pageMargins left="0.7" right="0.7" top="0.75" bottom="0.75" header="0.3" footer="0.3"/>
  <pageSetup scale="88" fitToHeight="0" orientation="portrait" horizontalDpi="1200" verticalDpi="1200"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3B82-71C1-4CED-B82B-5FD4B1F57CFF}">
  <sheetPr>
    <tabColor rgb="FF6CC24A"/>
    <pageSetUpPr fitToPage="1"/>
  </sheetPr>
  <dimension ref="B2:H33"/>
  <sheetViews>
    <sheetView topLeftCell="A14" zoomScale="106" zoomScaleNormal="106" workbookViewId="0">
      <selection activeCell="B2" sqref="B2:G2"/>
    </sheetView>
  </sheetViews>
  <sheetFormatPr defaultColWidth="8.7109375" defaultRowHeight="11.25"/>
  <cols>
    <col min="1" max="1" width="8.7109375" style="10"/>
    <col min="2" max="2" width="18.140625" style="10" bestFit="1" customWidth="1"/>
    <col min="3" max="3" width="13.5703125" style="10" customWidth="1"/>
    <col min="4" max="4" width="13.42578125" style="10" customWidth="1"/>
    <col min="5" max="5" width="21.42578125" style="10" customWidth="1"/>
    <col min="6" max="6" width="15.5703125" style="10" customWidth="1"/>
    <col min="7" max="7" width="15.140625" style="10" customWidth="1"/>
    <col min="8" max="8" width="14.42578125" style="10" customWidth="1"/>
    <col min="9" max="16384" width="8.7109375" style="10"/>
  </cols>
  <sheetData>
    <row r="2" spans="2:8">
      <c r="B2" s="417" t="s">
        <v>759</v>
      </c>
      <c r="C2" s="417"/>
      <c r="D2" s="417"/>
      <c r="E2" s="417"/>
      <c r="F2" s="417"/>
      <c r="G2" s="417"/>
    </row>
    <row r="3" spans="2:8" ht="10.5" customHeight="1">
      <c r="B3" s="49" t="s">
        <v>760</v>
      </c>
      <c r="C3" s="45" t="s">
        <v>761</v>
      </c>
      <c r="D3" s="428" t="s">
        <v>762</v>
      </c>
      <c r="E3" s="428" t="s">
        <v>763</v>
      </c>
      <c r="F3" s="428" t="s">
        <v>764</v>
      </c>
      <c r="G3" s="430" t="s">
        <v>765</v>
      </c>
    </row>
    <row r="4" spans="2:8" ht="20.45" customHeight="1">
      <c r="B4" s="78" t="s">
        <v>766</v>
      </c>
      <c r="C4" s="79" t="s">
        <v>767</v>
      </c>
      <c r="D4" s="429"/>
      <c r="E4" s="429"/>
      <c r="F4" s="429"/>
      <c r="G4" s="431"/>
    </row>
    <row r="5" spans="2:8" ht="22.5">
      <c r="B5" s="111" t="s">
        <v>768</v>
      </c>
      <c r="C5" s="112" t="s">
        <v>768</v>
      </c>
      <c r="D5" s="112" t="s">
        <v>769</v>
      </c>
      <c r="E5" s="112" t="s">
        <v>770</v>
      </c>
      <c r="F5" s="112" t="s">
        <v>771</v>
      </c>
      <c r="G5" s="113" t="s">
        <v>772</v>
      </c>
      <c r="H5" s="76"/>
    </row>
    <row r="6" spans="2:8">
      <c r="B6" s="80"/>
      <c r="C6" s="82" t="s">
        <v>768</v>
      </c>
      <c r="D6" s="82" t="s">
        <v>773</v>
      </c>
      <c r="E6" s="82" t="s">
        <v>774</v>
      </c>
      <c r="F6" s="82" t="s">
        <v>311</v>
      </c>
      <c r="G6" s="83" t="s">
        <v>772</v>
      </c>
    </row>
    <row r="7" spans="2:8" ht="30" customHeight="1">
      <c r="B7" s="111" t="s">
        <v>768</v>
      </c>
      <c r="C7" s="112" t="s">
        <v>768</v>
      </c>
      <c r="D7" s="112" t="s">
        <v>775</v>
      </c>
      <c r="E7" s="112" t="s">
        <v>776</v>
      </c>
      <c r="F7" s="112" t="s">
        <v>771</v>
      </c>
      <c r="G7" s="113" t="s">
        <v>772</v>
      </c>
    </row>
    <row r="8" spans="2:8" ht="42" customHeight="1">
      <c r="B8" s="80"/>
      <c r="C8" s="82" t="s">
        <v>768</v>
      </c>
      <c r="D8" s="82" t="s">
        <v>777</v>
      </c>
      <c r="E8" s="82" t="s">
        <v>778</v>
      </c>
      <c r="F8" s="82" t="s">
        <v>771</v>
      </c>
      <c r="G8" s="83" t="s">
        <v>768</v>
      </c>
    </row>
    <row r="9" spans="2:8" ht="33.75">
      <c r="B9" s="111"/>
      <c r="C9" s="112" t="s">
        <v>768</v>
      </c>
      <c r="D9" s="112" t="s">
        <v>779</v>
      </c>
      <c r="E9" s="112" t="s">
        <v>780</v>
      </c>
      <c r="F9" s="112" t="s">
        <v>771</v>
      </c>
      <c r="G9" s="113" t="s">
        <v>772</v>
      </c>
    </row>
    <row r="10" spans="2:8" ht="49.5" customHeight="1">
      <c r="B10" s="80"/>
      <c r="C10" s="82" t="s">
        <v>768</v>
      </c>
      <c r="D10" s="82" t="s">
        <v>781</v>
      </c>
      <c r="E10" s="82" t="s">
        <v>780</v>
      </c>
      <c r="F10" s="82" t="s">
        <v>771</v>
      </c>
      <c r="G10" s="83" t="s">
        <v>772</v>
      </c>
    </row>
    <row r="11" spans="2:8" ht="49.5" customHeight="1">
      <c r="B11" s="111" t="s">
        <v>768</v>
      </c>
      <c r="C11" s="112" t="s">
        <v>768</v>
      </c>
      <c r="D11" s="112" t="s">
        <v>782</v>
      </c>
      <c r="E11" s="112" t="s">
        <v>783</v>
      </c>
      <c r="F11" s="112" t="s">
        <v>771</v>
      </c>
      <c r="G11" s="113" t="s">
        <v>772</v>
      </c>
    </row>
    <row r="12" spans="2:8" ht="101.25">
      <c r="B12" s="80"/>
      <c r="C12" s="82" t="s">
        <v>768</v>
      </c>
      <c r="D12" s="82" t="s">
        <v>784</v>
      </c>
      <c r="E12" s="82" t="s">
        <v>785</v>
      </c>
      <c r="F12" s="82" t="s">
        <v>786</v>
      </c>
      <c r="G12" s="83" t="s">
        <v>772</v>
      </c>
    </row>
    <row r="13" spans="2:8" ht="22.5">
      <c r="B13" s="111"/>
      <c r="C13" s="112" t="s">
        <v>768</v>
      </c>
      <c r="D13" s="112" t="s">
        <v>787</v>
      </c>
      <c r="E13" s="112" t="s">
        <v>788</v>
      </c>
      <c r="F13" s="112" t="s">
        <v>789</v>
      </c>
      <c r="G13" s="113" t="s">
        <v>790</v>
      </c>
    </row>
    <row r="14" spans="2:8" ht="22.5">
      <c r="B14" s="80" t="s">
        <v>768</v>
      </c>
      <c r="C14" s="82" t="s">
        <v>768</v>
      </c>
      <c r="D14" s="82" t="s">
        <v>791</v>
      </c>
      <c r="E14" s="82" t="s">
        <v>791</v>
      </c>
      <c r="F14" s="82" t="s">
        <v>789</v>
      </c>
      <c r="G14" s="83" t="s">
        <v>790</v>
      </c>
    </row>
    <row r="15" spans="2:8" ht="22.5">
      <c r="B15" s="111"/>
      <c r="C15" s="112" t="s">
        <v>768</v>
      </c>
      <c r="D15" s="112" t="s">
        <v>792</v>
      </c>
      <c r="E15" s="112" t="s">
        <v>793</v>
      </c>
      <c r="F15" s="112" t="s">
        <v>789</v>
      </c>
      <c r="G15" s="113" t="s">
        <v>790</v>
      </c>
    </row>
    <row r="16" spans="2:8">
      <c r="B16" s="80" t="s">
        <v>768</v>
      </c>
      <c r="C16" s="82" t="s">
        <v>768</v>
      </c>
      <c r="D16" s="82" t="s">
        <v>794</v>
      </c>
      <c r="E16" s="82" t="s">
        <v>795</v>
      </c>
      <c r="F16" s="82" t="s">
        <v>789</v>
      </c>
      <c r="G16" s="83" t="s">
        <v>790</v>
      </c>
    </row>
    <row r="17" spans="2:7" ht="22.5">
      <c r="B17" s="111"/>
      <c r="C17" s="112" t="s">
        <v>768</v>
      </c>
      <c r="D17" s="112" t="s">
        <v>796</v>
      </c>
      <c r="E17" s="112" t="s">
        <v>797</v>
      </c>
      <c r="F17" s="112" t="s">
        <v>789</v>
      </c>
      <c r="G17" s="113" t="s">
        <v>790</v>
      </c>
    </row>
    <row r="18" spans="2:7" ht="22.5">
      <c r="B18" s="80"/>
      <c r="C18" s="82" t="s">
        <v>768</v>
      </c>
      <c r="D18" s="82" t="s">
        <v>798</v>
      </c>
      <c r="E18" s="82" t="s">
        <v>799</v>
      </c>
      <c r="F18" s="82" t="s">
        <v>789</v>
      </c>
      <c r="G18" s="83" t="s">
        <v>800</v>
      </c>
    </row>
    <row r="19" spans="2:7" ht="22.5">
      <c r="B19" s="111"/>
      <c r="C19" s="112" t="s">
        <v>768</v>
      </c>
      <c r="D19" s="112" t="s">
        <v>801</v>
      </c>
      <c r="E19" s="112" t="s">
        <v>802</v>
      </c>
      <c r="F19" s="112" t="s">
        <v>803</v>
      </c>
      <c r="G19" s="113" t="s">
        <v>800</v>
      </c>
    </row>
    <row r="20" spans="2:7" ht="22.5">
      <c r="B20" s="80"/>
      <c r="C20" s="82" t="s">
        <v>768</v>
      </c>
      <c r="D20" s="82" t="s">
        <v>804</v>
      </c>
      <c r="E20" s="82" t="s">
        <v>805</v>
      </c>
      <c r="F20" s="82" t="s">
        <v>803</v>
      </c>
      <c r="G20" s="83" t="s">
        <v>800</v>
      </c>
    </row>
    <row r="21" spans="2:7" ht="22.5">
      <c r="B21" s="111" t="s">
        <v>768</v>
      </c>
      <c r="C21" s="112" t="s">
        <v>768</v>
      </c>
      <c r="D21" s="112" t="s">
        <v>806</v>
      </c>
      <c r="E21" s="112" t="s">
        <v>801</v>
      </c>
      <c r="F21" s="112" t="s">
        <v>803</v>
      </c>
      <c r="G21" s="113" t="s">
        <v>790</v>
      </c>
    </row>
    <row r="22" spans="2:7" ht="22.5">
      <c r="B22" s="80"/>
      <c r="C22" s="82" t="s">
        <v>768</v>
      </c>
      <c r="D22" s="82" t="s">
        <v>807</v>
      </c>
      <c r="E22" s="82" t="s">
        <v>808</v>
      </c>
      <c r="F22" s="82" t="s">
        <v>789</v>
      </c>
      <c r="G22" s="83" t="s">
        <v>790</v>
      </c>
    </row>
    <row r="23" spans="2:7" ht="22.5">
      <c r="B23" s="111" t="s">
        <v>768</v>
      </c>
      <c r="C23" s="112" t="s">
        <v>768</v>
      </c>
      <c r="D23" s="112" t="s">
        <v>809</v>
      </c>
      <c r="E23" s="112" t="s">
        <v>810</v>
      </c>
      <c r="F23" s="112" t="s">
        <v>803</v>
      </c>
      <c r="G23" s="113" t="s">
        <v>790</v>
      </c>
    </row>
    <row r="24" spans="2:7" ht="45">
      <c r="B24" s="80"/>
      <c r="C24" s="82" t="s">
        <v>768</v>
      </c>
      <c r="D24" s="82" t="s">
        <v>811</v>
      </c>
      <c r="E24" s="82" t="s">
        <v>812</v>
      </c>
      <c r="F24" s="82" t="s">
        <v>789</v>
      </c>
      <c r="G24" s="83" t="s">
        <v>800</v>
      </c>
    </row>
    <row r="25" spans="2:7" ht="45">
      <c r="B25" s="111"/>
      <c r="C25" s="112" t="s">
        <v>768</v>
      </c>
      <c r="D25" s="112" t="s">
        <v>813</v>
      </c>
      <c r="E25" s="112" t="s">
        <v>814</v>
      </c>
      <c r="F25" s="112" t="s">
        <v>789</v>
      </c>
      <c r="G25" s="113" t="s">
        <v>800</v>
      </c>
    </row>
    <row r="26" spans="2:7">
      <c r="B26" s="80"/>
      <c r="C26" s="82" t="s">
        <v>768</v>
      </c>
      <c r="D26" s="82" t="s">
        <v>815</v>
      </c>
      <c r="E26" s="82" t="s">
        <v>816</v>
      </c>
      <c r="F26" s="82" t="s">
        <v>789</v>
      </c>
      <c r="G26" s="83" t="s">
        <v>800</v>
      </c>
    </row>
    <row r="27" spans="2:7">
      <c r="B27" s="111"/>
      <c r="C27" s="112" t="s">
        <v>768</v>
      </c>
      <c r="D27" s="112" t="s">
        <v>817</v>
      </c>
      <c r="E27" s="112" t="s">
        <v>818</v>
      </c>
      <c r="F27" s="112" t="s">
        <v>789</v>
      </c>
      <c r="G27" s="113" t="s">
        <v>800</v>
      </c>
    </row>
    <row r="28" spans="2:7" ht="22.5">
      <c r="B28" s="80"/>
      <c r="C28" s="82" t="s">
        <v>768</v>
      </c>
      <c r="D28" s="82" t="s">
        <v>819</v>
      </c>
      <c r="E28" s="82" t="s">
        <v>820</v>
      </c>
      <c r="F28" s="82" t="s">
        <v>789</v>
      </c>
      <c r="G28" s="83" t="s">
        <v>790</v>
      </c>
    </row>
    <row r="29" spans="2:7" ht="22.5">
      <c r="B29" s="114"/>
      <c r="C29" s="115" t="s">
        <v>768</v>
      </c>
      <c r="D29" s="115" t="s">
        <v>821</v>
      </c>
      <c r="E29" s="115" t="s">
        <v>822</v>
      </c>
      <c r="F29" s="115" t="s">
        <v>789</v>
      </c>
      <c r="G29" s="116" t="s">
        <v>800</v>
      </c>
    </row>
    <row r="33" spans="2:2">
      <c r="B33" s="77" t="s">
        <v>258</v>
      </c>
    </row>
  </sheetData>
  <mergeCells count="5">
    <mergeCell ref="B2:G2"/>
    <mergeCell ref="D3:D4"/>
    <mergeCell ref="E3:E4"/>
    <mergeCell ref="F3:F4"/>
    <mergeCell ref="G3:G4"/>
  </mergeCells>
  <hyperlinks>
    <hyperlink ref="B33" location="'Table of Contents'!A1" display="Return to Table Tab" xr:uid="{CD78E0EA-F38D-4CA5-9C45-2093BC1CB77B}"/>
  </hyperlinks>
  <pageMargins left="0.7" right="0.7" top="0.75" bottom="0.75" header="0.3" footer="0.3"/>
  <pageSetup scale="85" orientation="portrait" horizontalDpi="1200" verticalDpi="1200"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B677-0418-4BD7-98A9-A574C2BC0B47}">
  <sheetPr>
    <tabColor rgb="FF6CC24A"/>
    <pageSetUpPr fitToPage="1"/>
  </sheetPr>
  <dimension ref="B2:D12"/>
  <sheetViews>
    <sheetView zoomScale="112" zoomScaleNormal="112" workbookViewId="0">
      <selection activeCell="B2" sqref="B2:D2"/>
    </sheetView>
  </sheetViews>
  <sheetFormatPr defaultColWidth="8.7109375" defaultRowHeight="11.25"/>
  <cols>
    <col min="1" max="1" width="8.7109375" style="10"/>
    <col min="2" max="2" width="18.140625" style="10" bestFit="1" customWidth="1"/>
    <col min="3" max="3" width="23.85546875" style="10" bestFit="1" customWidth="1"/>
    <col min="4" max="4" width="22.85546875" style="10" bestFit="1" customWidth="1"/>
    <col min="5" max="16384" width="8.7109375" style="10"/>
  </cols>
  <sheetData>
    <row r="2" spans="2:4" ht="38.1" customHeight="1">
      <c r="B2" s="432" t="s">
        <v>823</v>
      </c>
      <c r="C2" s="432"/>
      <c r="D2" s="432"/>
    </row>
    <row r="3" spans="2:4" ht="10.5" customHeight="1">
      <c r="B3" s="49" t="s">
        <v>824</v>
      </c>
      <c r="C3" s="45" t="s">
        <v>825</v>
      </c>
      <c r="D3" s="46" t="s">
        <v>826</v>
      </c>
    </row>
    <row r="4" spans="2:4" ht="35.25" customHeight="1">
      <c r="B4" s="111" t="s">
        <v>827</v>
      </c>
      <c r="C4" s="112" t="s">
        <v>828</v>
      </c>
      <c r="D4" s="113" t="s">
        <v>829</v>
      </c>
    </row>
    <row r="5" spans="2:4" ht="22.5">
      <c r="B5" s="111" t="s">
        <v>830</v>
      </c>
      <c r="C5" s="112" t="s">
        <v>831</v>
      </c>
      <c r="D5" s="113" t="s">
        <v>832</v>
      </c>
    </row>
    <row r="6" spans="2:4" ht="22.5">
      <c r="B6" s="111" t="s">
        <v>833</v>
      </c>
      <c r="C6" s="112" t="s">
        <v>834</v>
      </c>
      <c r="D6" s="113" t="s">
        <v>835</v>
      </c>
    </row>
    <row r="7" spans="2:4" ht="30" customHeight="1">
      <c r="B7" s="111" t="s">
        <v>836</v>
      </c>
      <c r="C7" s="112" t="s">
        <v>837</v>
      </c>
      <c r="D7" s="113" t="s">
        <v>838</v>
      </c>
    </row>
    <row r="8" spans="2:4" ht="29.25" customHeight="1">
      <c r="B8" s="114" t="s">
        <v>839</v>
      </c>
      <c r="C8" s="115" t="s">
        <v>840</v>
      </c>
      <c r="D8" s="116" t="s">
        <v>841</v>
      </c>
    </row>
    <row r="12" spans="2:4">
      <c r="B12" s="306" t="s">
        <v>258</v>
      </c>
    </row>
  </sheetData>
  <mergeCells count="1">
    <mergeCell ref="B2:D2"/>
  </mergeCells>
  <hyperlinks>
    <hyperlink ref="B12" location="'Table of Contents'!A1" display="Return to Table Tab" xr:uid="{BF4B9183-2982-4601-8069-4CCB238DECF5}"/>
  </hyperlinks>
  <pageMargins left="0.7" right="0.7" top="0.75" bottom="0.75" header="0.3" footer="0.3"/>
  <pageSetup fitToHeight="0" orientation="portrait" horizontalDpi="1200" verticalDpi="1200"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34AC-5BB8-4BC8-9886-33364AF91974}">
  <sheetPr>
    <tabColor rgb="FF6CC24A"/>
    <pageSetUpPr fitToPage="1"/>
  </sheetPr>
  <dimension ref="B2:K12"/>
  <sheetViews>
    <sheetView zoomScale="118" zoomScaleNormal="118" workbookViewId="0">
      <selection activeCell="B2" sqref="B2:K2"/>
    </sheetView>
  </sheetViews>
  <sheetFormatPr defaultRowHeight="15"/>
  <cols>
    <col min="2" max="2" width="18.140625" bestFit="1" customWidth="1"/>
  </cols>
  <sheetData>
    <row r="2" spans="2:11">
      <c r="B2" s="435" t="s">
        <v>2151</v>
      </c>
      <c r="C2" s="435"/>
      <c r="D2" s="435"/>
      <c r="E2" s="435"/>
      <c r="F2" s="435"/>
      <c r="G2" s="435"/>
      <c r="H2" s="435"/>
      <c r="I2" s="435"/>
      <c r="J2" s="435"/>
      <c r="K2" s="435"/>
    </row>
    <row r="3" spans="2:11" ht="56.25">
      <c r="B3" s="49" t="s">
        <v>842</v>
      </c>
      <c r="C3" s="45" t="s">
        <v>843</v>
      </c>
      <c r="D3" s="45" t="s">
        <v>844</v>
      </c>
      <c r="E3" s="45" t="s">
        <v>845</v>
      </c>
      <c r="F3" s="45" t="s">
        <v>846</v>
      </c>
      <c r="G3" s="45" t="s">
        <v>847</v>
      </c>
      <c r="H3" s="45" t="s">
        <v>848</v>
      </c>
      <c r="I3" s="45" t="s">
        <v>849</v>
      </c>
      <c r="J3" s="45" t="s">
        <v>850</v>
      </c>
      <c r="K3" s="46" t="s">
        <v>851</v>
      </c>
    </row>
    <row r="4" spans="2:11">
      <c r="B4" s="80" t="s">
        <v>852</v>
      </c>
      <c r="C4" s="84" t="s">
        <v>853</v>
      </c>
      <c r="D4" s="132">
        <v>11142</v>
      </c>
      <c r="E4" s="229">
        <v>863.85</v>
      </c>
      <c r="F4" s="229">
        <v>27.37</v>
      </c>
      <c r="G4" s="229">
        <v>9.36</v>
      </c>
      <c r="H4" s="229">
        <v>19.350000000000001</v>
      </c>
      <c r="I4" s="229">
        <v>2.61</v>
      </c>
      <c r="J4" s="229">
        <v>5.07</v>
      </c>
      <c r="K4" s="230">
        <v>26.94</v>
      </c>
    </row>
    <row r="5" spans="2:11">
      <c r="B5" s="111" t="s">
        <v>852</v>
      </c>
      <c r="C5" s="119" t="s">
        <v>854</v>
      </c>
      <c r="D5" s="136">
        <v>18085</v>
      </c>
      <c r="E5" s="231">
        <v>596.19000000000005</v>
      </c>
      <c r="F5" s="231">
        <v>14.29</v>
      </c>
      <c r="G5" s="231">
        <v>5.35</v>
      </c>
      <c r="H5" s="231">
        <v>13.04</v>
      </c>
      <c r="I5" s="231">
        <v>2.36</v>
      </c>
      <c r="J5" s="231">
        <v>6</v>
      </c>
      <c r="K5" s="232">
        <v>18.38</v>
      </c>
    </row>
    <row r="6" spans="2:11">
      <c r="B6" s="80" t="s">
        <v>855</v>
      </c>
      <c r="C6" s="84" t="s">
        <v>853</v>
      </c>
      <c r="D6" s="132">
        <v>1974</v>
      </c>
      <c r="E6" s="229">
        <v>1292.03</v>
      </c>
      <c r="F6" s="229">
        <v>20.71</v>
      </c>
      <c r="G6" s="229">
        <v>6.95</v>
      </c>
      <c r="H6" s="229">
        <v>15.08</v>
      </c>
      <c r="I6" s="229">
        <v>2.83</v>
      </c>
      <c r="J6" s="229">
        <v>5.75</v>
      </c>
      <c r="K6" s="230">
        <v>28.99</v>
      </c>
    </row>
    <row r="7" spans="2:11">
      <c r="B7" s="111" t="s">
        <v>855</v>
      </c>
      <c r="C7" s="119" t="s">
        <v>854</v>
      </c>
      <c r="D7" s="136">
        <v>5654</v>
      </c>
      <c r="E7" s="231">
        <v>565.61</v>
      </c>
      <c r="F7" s="231">
        <v>6.98</v>
      </c>
      <c r="G7" s="231">
        <v>2.6</v>
      </c>
      <c r="H7" s="231">
        <v>6.87</v>
      </c>
      <c r="I7" s="231">
        <v>2.39</v>
      </c>
      <c r="J7" s="231">
        <v>6.53</v>
      </c>
      <c r="K7" s="232">
        <v>16.73</v>
      </c>
    </row>
    <row r="8" spans="2:11">
      <c r="B8" s="433" t="s">
        <v>856</v>
      </c>
      <c r="C8" s="434"/>
      <c r="D8" s="233">
        <v>0.55000000000000004</v>
      </c>
      <c r="E8" s="233">
        <v>1.86</v>
      </c>
      <c r="F8" s="233">
        <v>2.2599999999999998</v>
      </c>
      <c r="G8" s="233">
        <v>2.0499999999999998</v>
      </c>
      <c r="H8" s="233">
        <v>1.73</v>
      </c>
      <c r="I8" s="233">
        <v>1.1499999999999999</v>
      </c>
      <c r="J8" s="233">
        <v>0.86</v>
      </c>
      <c r="K8" s="234">
        <v>1.59</v>
      </c>
    </row>
    <row r="12" spans="2:11">
      <c r="B12" s="11" t="s">
        <v>258</v>
      </c>
    </row>
  </sheetData>
  <mergeCells count="2">
    <mergeCell ref="B8:C8"/>
    <mergeCell ref="B2:K2"/>
  </mergeCells>
  <hyperlinks>
    <hyperlink ref="B12" location="'Table of Contents'!A1" display="Return to Table Tab" xr:uid="{6D072D9C-41B6-4607-8C21-C005784FC5D7}"/>
  </hyperlinks>
  <pageMargins left="0.7" right="0.7" top="0.75" bottom="0.75" header="0.3" footer="0.3"/>
  <pageSetup scale="8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B490-9D38-430F-AC9B-19400D8A9218}">
  <sheetPr>
    <tabColor rgb="FF6CC24A"/>
    <pageSetUpPr fitToPage="1"/>
  </sheetPr>
  <dimension ref="B2:E47"/>
  <sheetViews>
    <sheetView zoomScale="124" zoomScaleNormal="124" workbookViewId="0">
      <selection activeCell="B2" sqref="B2:E2"/>
    </sheetView>
  </sheetViews>
  <sheetFormatPr defaultColWidth="9.140625" defaultRowHeight="11.25"/>
  <cols>
    <col min="1" max="1" width="9.140625" style="1"/>
    <col min="2" max="2" width="25.85546875" style="1" customWidth="1"/>
    <col min="3" max="3" width="26.42578125" style="1" customWidth="1"/>
    <col min="4" max="4" width="34.42578125" style="1" customWidth="1"/>
    <col min="5" max="5" width="19.7109375" style="1" customWidth="1"/>
    <col min="6" max="16384" width="9.140625" style="1"/>
  </cols>
  <sheetData>
    <row r="2" spans="2:5">
      <c r="B2" s="416" t="s">
        <v>155</v>
      </c>
      <c r="C2" s="416"/>
      <c r="D2" s="416"/>
      <c r="E2" s="416"/>
    </row>
    <row r="3" spans="2:5">
      <c r="B3" s="102" t="s">
        <v>156</v>
      </c>
      <c r="C3" s="103" t="s">
        <v>157</v>
      </c>
      <c r="D3" s="103" t="s">
        <v>158</v>
      </c>
      <c r="E3" s="104" t="s">
        <v>159</v>
      </c>
    </row>
    <row r="4" spans="2:5">
      <c r="B4" s="407" t="s">
        <v>160</v>
      </c>
      <c r="C4" s="409" t="s">
        <v>161</v>
      </c>
      <c r="D4" s="219" t="s">
        <v>162</v>
      </c>
      <c r="E4" s="411" t="s">
        <v>163</v>
      </c>
    </row>
    <row r="5" spans="2:5">
      <c r="B5" s="408"/>
      <c r="C5" s="410"/>
      <c r="D5" s="218" t="s">
        <v>164</v>
      </c>
      <c r="E5" s="412"/>
    </row>
    <row r="6" spans="2:5" ht="19.5" customHeight="1">
      <c r="B6" s="407" t="s">
        <v>165</v>
      </c>
      <c r="C6" s="409" t="s">
        <v>166</v>
      </c>
      <c r="D6" s="219" t="s">
        <v>167</v>
      </c>
      <c r="E6" s="411" t="s">
        <v>168</v>
      </c>
    </row>
    <row r="7" spans="2:5" ht="36.75" customHeight="1">
      <c r="B7" s="408"/>
      <c r="C7" s="410"/>
      <c r="D7" s="218" t="s">
        <v>169</v>
      </c>
      <c r="E7" s="412"/>
    </row>
    <row r="8" spans="2:5">
      <c r="B8" s="407" t="s">
        <v>170</v>
      </c>
      <c r="C8" s="409" t="s">
        <v>171</v>
      </c>
      <c r="D8" s="219" t="s">
        <v>172</v>
      </c>
      <c r="E8" s="411" t="s">
        <v>173</v>
      </c>
    </row>
    <row r="9" spans="2:5">
      <c r="B9" s="408"/>
      <c r="C9" s="410"/>
      <c r="D9" s="218" t="s">
        <v>174</v>
      </c>
      <c r="E9" s="412"/>
    </row>
    <row r="10" spans="2:5">
      <c r="B10" s="407" t="s">
        <v>175</v>
      </c>
      <c r="C10" s="409" t="s">
        <v>176</v>
      </c>
      <c r="D10" s="219" t="s">
        <v>177</v>
      </c>
      <c r="E10" s="411" t="s">
        <v>178</v>
      </c>
    </row>
    <row r="11" spans="2:5">
      <c r="B11" s="408"/>
      <c r="C11" s="410"/>
      <c r="D11" s="218" t="s">
        <v>179</v>
      </c>
      <c r="E11" s="412"/>
    </row>
    <row r="12" spans="2:5">
      <c r="B12" s="407" t="s">
        <v>180</v>
      </c>
      <c r="C12" s="409" t="s">
        <v>181</v>
      </c>
      <c r="D12" s="219" t="s">
        <v>182</v>
      </c>
      <c r="E12" s="411" t="s">
        <v>183</v>
      </c>
    </row>
    <row r="13" spans="2:5">
      <c r="B13" s="408"/>
      <c r="C13" s="410"/>
      <c r="D13" s="218" t="s">
        <v>184</v>
      </c>
      <c r="E13" s="412"/>
    </row>
    <row r="14" spans="2:5">
      <c r="B14" s="407" t="s">
        <v>185</v>
      </c>
      <c r="C14" s="409" t="s">
        <v>186</v>
      </c>
      <c r="D14" s="219" t="s">
        <v>187</v>
      </c>
      <c r="E14" s="411" t="s">
        <v>188</v>
      </c>
    </row>
    <row r="15" spans="2:5">
      <c r="B15" s="408"/>
      <c r="C15" s="410"/>
      <c r="D15" s="218" t="s">
        <v>189</v>
      </c>
      <c r="E15" s="412"/>
    </row>
    <row r="16" spans="2:5">
      <c r="B16" s="407" t="s">
        <v>190</v>
      </c>
      <c r="C16" s="409" t="s">
        <v>191</v>
      </c>
      <c r="D16" s="219" t="s">
        <v>192</v>
      </c>
      <c r="E16" s="411" t="s">
        <v>193</v>
      </c>
    </row>
    <row r="17" spans="2:5">
      <c r="B17" s="408"/>
      <c r="C17" s="410"/>
      <c r="D17" s="218" t="s">
        <v>194</v>
      </c>
      <c r="E17" s="412"/>
    </row>
    <row r="18" spans="2:5">
      <c r="B18" s="407" t="s">
        <v>195</v>
      </c>
      <c r="C18" s="409" t="s">
        <v>196</v>
      </c>
      <c r="D18" s="219" t="s">
        <v>197</v>
      </c>
      <c r="E18" s="411" t="s">
        <v>198</v>
      </c>
    </row>
    <row r="19" spans="2:5">
      <c r="B19" s="408"/>
      <c r="C19" s="410"/>
      <c r="D19" s="218" t="s">
        <v>199</v>
      </c>
      <c r="E19" s="412"/>
    </row>
    <row r="20" spans="2:5">
      <c r="B20" s="407" t="s">
        <v>200</v>
      </c>
      <c r="C20" s="409" t="s">
        <v>201</v>
      </c>
      <c r="D20" s="219" t="s">
        <v>202</v>
      </c>
      <c r="E20" s="411" t="s">
        <v>203</v>
      </c>
    </row>
    <row r="21" spans="2:5">
      <c r="B21" s="408"/>
      <c r="C21" s="410"/>
      <c r="D21" s="218" t="s">
        <v>204</v>
      </c>
      <c r="E21" s="412"/>
    </row>
    <row r="22" spans="2:5">
      <c r="B22" s="407" t="s">
        <v>205</v>
      </c>
      <c r="C22" s="409" t="s">
        <v>206</v>
      </c>
      <c r="D22" s="219" t="s">
        <v>207</v>
      </c>
      <c r="E22" s="411" t="s">
        <v>208</v>
      </c>
    </row>
    <row r="23" spans="2:5">
      <c r="B23" s="408"/>
      <c r="C23" s="410"/>
      <c r="D23" s="218" t="s">
        <v>209</v>
      </c>
      <c r="E23" s="412"/>
    </row>
    <row r="24" spans="2:5">
      <c r="B24" s="407" t="s">
        <v>210</v>
      </c>
      <c r="C24" s="409" t="s">
        <v>211</v>
      </c>
      <c r="D24" s="219" t="s">
        <v>2138</v>
      </c>
      <c r="E24" s="411" t="s">
        <v>212</v>
      </c>
    </row>
    <row r="25" spans="2:5">
      <c r="B25" s="408"/>
      <c r="C25" s="410"/>
      <c r="D25" s="218" t="s">
        <v>2139</v>
      </c>
      <c r="E25" s="412"/>
    </row>
    <row r="26" spans="2:5" ht="33.75">
      <c r="B26" s="407" t="s">
        <v>213</v>
      </c>
      <c r="C26" s="409" t="s">
        <v>214</v>
      </c>
      <c r="D26" s="219" t="s">
        <v>215</v>
      </c>
      <c r="E26" s="220" t="s">
        <v>216</v>
      </c>
    </row>
    <row r="27" spans="2:5" ht="33.75">
      <c r="B27" s="408"/>
      <c r="C27" s="410"/>
      <c r="D27" s="218" t="s">
        <v>217</v>
      </c>
      <c r="E27" s="221" t="s">
        <v>218</v>
      </c>
    </row>
    <row r="28" spans="2:5">
      <c r="B28" s="407" t="s">
        <v>219</v>
      </c>
      <c r="C28" s="409" t="s">
        <v>220</v>
      </c>
      <c r="D28" s="219" t="s">
        <v>221</v>
      </c>
      <c r="E28" s="411" t="s">
        <v>222</v>
      </c>
    </row>
    <row r="29" spans="2:5">
      <c r="B29" s="408"/>
      <c r="C29" s="410"/>
      <c r="D29" s="218" t="s">
        <v>223</v>
      </c>
      <c r="E29" s="412"/>
    </row>
    <row r="30" spans="2:5">
      <c r="B30" s="407" t="s">
        <v>224</v>
      </c>
      <c r="C30" s="409" t="s">
        <v>166</v>
      </c>
      <c r="D30" s="219" t="s">
        <v>225</v>
      </c>
      <c r="E30" s="411" t="s">
        <v>226</v>
      </c>
    </row>
    <row r="31" spans="2:5">
      <c r="B31" s="408"/>
      <c r="C31" s="410"/>
      <c r="D31" s="218" t="s">
        <v>227</v>
      </c>
      <c r="E31" s="412"/>
    </row>
    <row r="32" spans="2:5">
      <c r="B32" s="413" t="s">
        <v>228</v>
      </c>
      <c r="C32" s="414" t="s">
        <v>229</v>
      </c>
      <c r="D32" s="217" t="s">
        <v>230</v>
      </c>
      <c r="E32" s="415" t="s">
        <v>231</v>
      </c>
    </row>
    <row r="33" spans="2:5">
      <c r="B33" s="413"/>
      <c r="C33" s="414"/>
      <c r="D33" s="217" t="s">
        <v>232</v>
      </c>
      <c r="E33" s="415"/>
    </row>
    <row r="34" spans="2:5">
      <c r="B34" s="407" t="s">
        <v>233</v>
      </c>
      <c r="C34" s="409" t="s">
        <v>234</v>
      </c>
      <c r="D34" s="219" t="s">
        <v>235</v>
      </c>
      <c r="E34" s="411" t="s">
        <v>236</v>
      </c>
    </row>
    <row r="35" spans="2:5">
      <c r="B35" s="408"/>
      <c r="C35" s="410"/>
      <c r="D35" s="218" t="s">
        <v>237</v>
      </c>
      <c r="E35" s="412"/>
    </row>
    <row r="36" spans="2:5">
      <c r="B36" s="413" t="s">
        <v>238</v>
      </c>
      <c r="C36" s="414" t="s">
        <v>239</v>
      </c>
      <c r="D36" s="217" t="s">
        <v>240</v>
      </c>
      <c r="E36" s="415" t="s">
        <v>241</v>
      </c>
    </row>
    <row r="37" spans="2:5">
      <c r="B37" s="413"/>
      <c r="C37" s="414"/>
      <c r="D37" s="217" t="s">
        <v>242</v>
      </c>
      <c r="E37" s="415"/>
    </row>
    <row r="38" spans="2:5">
      <c r="B38" s="407" t="s">
        <v>243</v>
      </c>
      <c r="C38" s="409" t="s">
        <v>244</v>
      </c>
      <c r="D38" s="219" t="s">
        <v>245</v>
      </c>
      <c r="E38" s="411" t="s">
        <v>246</v>
      </c>
    </row>
    <row r="39" spans="2:5">
      <c r="B39" s="408"/>
      <c r="C39" s="410"/>
      <c r="D39" s="218" t="s">
        <v>247</v>
      </c>
      <c r="E39" s="412"/>
    </row>
    <row r="40" spans="2:5">
      <c r="B40" s="407" t="s">
        <v>248</v>
      </c>
      <c r="C40" s="409" t="s">
        <v>249</v>
      </c>
      <c r="D40" s="219" t="s">
        <v>250</v>
      </c>
      <c r="E40" s="411" t="s">
        <v>251</v>
      </c>
    </row>
    <row r="41" spans="2:5">
      <c r="B41" s="408"/>
      <c r="C41" s="410"/>
      <c r="D41" s="218" t="s">
        <v>252</v>
      </c>
      <c r="E41" s="412"/>
    </row>
    <row r="42" spans="2:5">
      <c r="B42" s="413" t="s">
        <v>253</v>
      </c>
      <c r="C42" s="414" t="s">
        <v>254</v>
      </c>
      <c r="D42" s="217" t="s">
        <v>255</v>
      </c>
      <c r="E42" s="415" t="s">
        <v>256</v>
      </c>
    </row>
    <row r="43" spans="2:5">
      <c r="B43" s="408"/>
      <c r="C43" s="410"/>
      <c r="D43" s="218" t="s">
        <v>257</v>
      </c>
      <c r="E43" s="412"/>
    </row>
    <row r="47" spans="2:5">
      <c r="B47" s="11" t="s">
        <v>258</v>
      </c>
    </row>
  </sheetData>
  <mergeCells count="60">
    <mergeCell ref="B2:E2"/>
    <mergeCell ref="B4:B5"/>
    <mergeCell ref="C4:C5"/>
    <mergeCell ref="E4:E5"/>
    <mergeCell ref="B6:B7"/>
    <mergeCell ref="C6:C7"/>
    <mergeCell ref="E6:E7"/>
    <mergeCell ref="B8:B9"/>
    <mergeCell ref="C8:C9"/>
    <mergeCell ref="E8:E9"/>
    <mergeCell ref="B10:B11"/>
    <mergeCell ref="C10:C11"/>
    <mergeCell ref="E10:E11"/>
    <mergeCell ref="B12:B13"/>
    <mergeCell ref="C12:C13"/>
    <mergeCell ref="E12:E13"/>
    <mergeCell ref="B14:B15"/>
    <mergeCell ref="C14:C15"/>
    <mergeCell ref="E14:E15"/>
    <mergeCell ref="B16:B17"/>
    <mergeCell ref="C16:C17"/>
    <mergeCell ref="E16:E17"/>
    <mergeCell ref="B18:B19"/>
    <mergeCell ref="C18:C19"/>
    <mergeCell ref="E18:E19"/>
    <mergeCell ref="B20:B21"/>
    <mergeCell ref="C20:C21"/>
    <mergeCell ref="E20:E21"/>
    <mergeCell ref="B22:B23"/>
    <mergeCell ref="C22:C23"/>
    <mergeCell ref="E22:E23"/>
    <mergeCell ref="B24:B25"/>
    <mergeCell ref="C24:C25"/>
    <mergeCell ref="E24:E25"/>
    <mergeCell ref="B26:B27"/>
    <mergeCell ref="C26:C27"/>
    <mergeCell ref="B28:B29"/>
    <mergeCell ref="C28:C29"/>
    <mergeCell ref="E28:E29"/>
    <mergeCell ref="B30:B31"/>
    <mergeCell ref="C30:C31"/>
    <mergeCell ref="E30:E31"/>
    <mergeCell ref="B32:B33"/>
    <mergeCell ref="C32:C33"/>
    <mergeCell ref="E32:E33"/>
    <mergeCell ref="B34:B35"/>
    <mergeCell ref="C34:C35"/>
    <mergeCell ref="E34:E35"/>
    <mergeCell ref="B36:B37"/>
    <mergeCell ref="C36:C37"/>
    <mergeCell ref="E36:E37"/>
    <mergeCell ref="B38:B39"/>
    <mergeCell ref="C38:C39"/>
    <mergeCell ref="E38:E39"/>
    <mergeCell ref="B40:B41"/>
    <mergeCell ref="C40:C41"/>
    <mergeCell ref="E40:E41"/>
    <mergeCell ref="B42:B43"/>
    <mergeCell ref="C42:C43"/>
    <mergeCell ref="E42:E43"/>
  </mergeCells>
  <hyperlinks>
    <hyperlink ref="B47" location="'Table of Contents'!A1" display="Return to Table Tab" xr:uid="{165B202B-51A4-49B1-B82E-300A8D0FC315}"/>
  </hyperlinks>
  <pageMargins left="0.7" right="0.7" top="0.75" bottom="0.75" header="0.3" footer="0.3"/>
  <pageSetup scale="78" fitToHeight="0" orientation="portrait" r:id="rId1"/>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1916-8245-4B6F-8A18-11CD7B620872}">
  <sheetPr codeName="Sheet27">
    <tabColor rgb="FF0072CE"/>
    <pageSetUpPr fitToPage="1"/>
  </sheetPr>
  <dimension ref="B2:P28"/>
  <sheetViews>
    <sheetView zoomScale="98" zoomScaleNormal="98" workbookViewId="0">
      <selection activeCell="I6" sqref="I6"/>
    </sheetView>
  </sheetViews>
  <sheetFormatPr defaultRowHeight="15"/>
  <cols>
    <col min="4" max="4" width="10.140625" customWidth="1"/>
    <col min="5" max="5" width="8.140625" bestFit="1" customWidth="1"/>
    <col min="9" max="9" width="18" customWidth="1"/>
  </cols>
  <sheetData>
    <row r="2" spans="2:16">
      <c r="B2" s="416" t="s">
        <v>857</v>
      </c>
      <c r="C2" s="416"/>
      <c r="D2" s="416"/>
      <c r="E2" s="416"/>
      <c r="F2" s="416"/>
      <c r="G2" s="416"/>
      <c r="H2" s="416"/>
      <c r="I2" s="416"/>
    </row>
    <row r="3" spans="2:16" ht="45">
      <c r="B3" s="49" t="s">
        <v>858</v>
      </c>
      <c r="C3" s="45" t="s">
        <v>859</v>
      </c>
      <c r="D3" s="45" t="s">
        <v>2123</v>
      </c>
      <c r="E3" s="45" t="s">
        <v>860</v>
      </c>
      <c r="F3" s="52" t="s">
        <v>861</v>
      </c>
      <c r="G3" s="52" t="s">
        <v>862</v>
      </c>
      <c r="H3" s="52" t="s">
        <v>863</v>
      </c>
      <c r="I3" s="53" t="s">
        <v>864</v>
      </c>
    </row>
    <row r="4" spans="2:16" ht="22.5">
      <c r="B4" s="80">
        <v>1</v>
      </c>
      <c r="C4" s="84" t="s">
        <v>656</v>
      </c>
      <c r="D4" s="154">
        <v>15.994984549</v>
      </c>
      <c r="E4" s="146" t="s">
        <v>497</v>
      </c>
      <c r="F4" s="152">
        <v>192.714317021</v>
      </c>
      <c r="G4" s="147" t="s">
        <v>497</v>
      </c>
      <c r="H4" s="147">
        <v>1.5800000000000002E-2</v>
      </c>
      <c r="I4" s="167" t="s">
        <v>657</v>
      </c>
      <c r="P4" s="99"/>
    </row>
    <row r="5" spans="2:16" ht="22.5">
      <c r="B5" s="111">
        <v>2</v>
      </c>
      <c r="C5" s="119" t="s">
        <v>659</v>
      </c>
      <c r="D5" s="157">
        <v>6.40015248</v>
      </c>
      <c r="E5" s="168" t="s">
        <v>497</v>
      </c>
      <c r="F5" s="155">
        <v>76.042573539000003</v>
      </c>
      <c r="G5" s="169" t="s">
        <v>497</v>
      </c>
      <c r="H5" s="170">
        <v>6.1999999999999998E-3</v>
      </c>
      <c r="I5" s="171" t="s">
        <v>660</v>
      </c>
      <c r="P5" s="100"/>
    </row>
    <row r="6" spans="2:16" ht="45">
      <c r="B6" s="80">
        <v>3</v>
      </c>
      <c r="C6" s="84" t="s">
        <v>661</v>
      </c>
      <c r="D6" s="154">
        <v>6.6803481209999998</v>
      </c>
      <c r="E6" s="146" t="s">
        <v>497</v>
      </c>
      <c r="F6" s="152">
        <v>74.551510082999997</v>
      </c>
      <c r="G6" s="147" t="s">
        <v>497</v>
      </c>
      <c r="H6" s="149">
        <v>6.1000000000000004E-3</v>
      </c>
      <c r="I6" s="167" t="s">
        <v>2246</v>
      </c>
      <c r="P6" s="100"/>
    </row>
    <row r="7" spans="2:16" ht="22.5">
      <c r="B7" s="111">
        <v>4</v>
      </c>
      <c r="C7" s="119" t="s">
        <v>663</v>
      </c>
      <c r="D7" s="157">
        <v>4.7730706999999999</v>
      </c>
      <c r="E7" s="168" t="s">
        <v>497</v>
      </c>
      <c r="F7" s="155">
        <v>53.159533644</v>
      </c>
      <c r="G7" s="169" t="s">
        <v>497</v>
      </c>
      <c r="H7" s="170">
        <v>4.4000000000000003E-3</v>
      </c>
      <c r="I7" s="171" t="s">
        <v>865</v>
      </c>
      <c r="P7" s="100"/>
    </row>
    <row r="8" spans="2:16" ht="22.5">
      <c r="B8" s="80">
        <v>5</v>
      </c>
      <c r="C8" s="84" t="s">
        <v>665</v>
      </c>
      <c r="D8" s="154">
        <v>4.5977349419999998</v>
      </c>
      <c r="E8" s="146" t="s">
        <v>497</v>
      </c>
      <c r="F8" s="152">
        <v>48.524810576</v>
      </c>
      <c r="G8" s="147" t="s">
        <v>497</v>
      </c>
      <c r="H8" s="149">
        <v>4.0000000000000001E-3</v>
      </c>
      <c r="I8" s="167" t="s">
        <v>866</v>
      </c>
      <c r="P8" s="100"/>
    </row>
    <row r="9" spans="2:16" ht="22.5">
      <c r="B9" s="111">
        <v>6</v>
      </c>
      <c r="C9" s="119" t="s">
        <v>667</v>
      </c>
      <c r="D9" s="157">
        <v>4.1905886629999998</v>
      </c>
      <c r="E9" s="168" t="s">
        <v>497</v>
      </c>
      <c r="F9" s="155">
        <v>45.922084847999997</v>
      </c>
      <c r="G9" s="169" t="s">
        <v>497</v>
      </c>
      <c r="H9" s="170">
        <v>3.8E-3</v>
      </c>
      <c r="I9" s="171" t="s">
        <v>668</v>
      </c>
      <c r="P9" s="100"/>
    </row>
    <row r="10" spans="2:16" ht="22.5">
      <c r="B10" s="80">
        <v>7</v>
      </c>
      <c r="C10" s="84" t="s">
        <v>669</v>
      </c>
      <c r="D10" s="154">
        <v>2.7771508809999998</v>
      </c>
      <c r="E10" s="146" t="s">
        <v>497</v>
      </c>
      <c r="F10" s="152">
        <v>32.236040592999998</v>
      </c>
      <c r="G10" s="147" t="s">
        <v>497</v>
      </c>
      <c r="H10" s="149">
        <v>2.5999999999999999E-3</v>
      </c>
      <c r="I10" s="167" t="s">
        <v>867</v>
      </c>
      <c r="P10" s="100"/>
    </row>
    <row r="11" spans="2:16" ht="22.5">
      <c r="B11" s="111">
        <v>8</v>
      </c>
      <c r="C11" s="119" t="s">
        <v>671</v>
      </c>
      <c r="D11" s="157">
        <v>1.9231275750000001</v>
      </c>
      <c r="E11" s="168" t="s">
        <v>497</v>
      </c>
      <c r="F11" s="155">
        <v>20.070493614</v>
      </c>
      <c r="G11" s="169" t="s">
        <v>497</v>
      </c>
      <c r="H11" s="170">
        <v>1.6000000000000001E-3</v>
      </c>
      <c r="I11" s="171" t="s">
        <v>868</v>
      </c>
      <c r="P11" s="100"/>
    </row>
    <row r="12" spans="2:16" ht="22.5">
      <c r="B12" s="80">
        <v>9</v>
      </c>
      <c r="C12" s="84" t="s">
        <v>673</v>
      </c>
      <c r="D12" s="154">
        <v>1.6543333469999999</v>
      </c>
      <c r="E12" s="146" t="s">
        <v>497</v>
      </c>
      <c r="F12" s="152">
        <v>19.354090205999999</v>
      </c>
      <c r="G12" s="147" t="s">
        <v>497</v>
      </c>
      <c r="H12" s="149">
        <v>1.6000000000000001E-3</v>
      </c>
      <c r="I12" s="167" t="s">
        <v>869</v>
      </c>
      <c r="N12" s="98"/>
      <c r="P12" s="100"/>
    </row>
    <row r="13" spans="2:16" ht="22.5">
      <c r="B13" s="114">
        <v>10</v>
      </c>
      <c r="C13" s="119" t="s">
        <v>675</v>
      </c>
      <c r="D13" s="157">
        <v>0.68594829000000002</v>
      </c>
      <c r="E13" s="168" t="s">
        <v>497</v>
      </c>
      <c r="F13" s="155">
        <v>11.335477264</v>
      </c>
      <c r="G13" s="169" t="s">
        <v>497</v>
      </c>
      <c r="H13" s="170">
        <v>8.9999999999999998E-4</v>
      </c>
      <c r="I13" s="171" t="s">
        <v>676</v>
      </c>
      <c r="P13" s="99"/>
    </row>
    <row r="14" spans="2:16" ht="22.5">
      <c r="B14" s="80">
        <v>11</v>
      </c>
      <c r="C14" s="84" t="s">
        <v>677</v>
      </c>
      <c r="D14" s="154">
        <v>0.84053739100000002</v>
      </c>
      <c r="E14" s="146" t="s">
        <v>497</v>
      </c>
      <c r="F14" s="152">
        <v>10.773639491999999</v>
      </c>
      <c r="G14" s="147" t="s">
        <v>497</v>
      </c>
      <c r="H14" s="149">
        <v>8.9999999999999998E-4</v>
      </c>
      <c r="I14" s="167" t="s">
        <v>678</v>
      </c>
      <c r="L14" s="98"/>
      <c r="P14" s="99"/>
    </row>
    <row r="15" spans="2:16" ht="22.5">
      <c r="B15" s="111">
        <v>12</v>
      </c>
      <c r="C15" s="119" t="s">
        <v>679</v>
      </c>
      <c r="D15" s="157">
        <v>0.93049011800000003</v>
      </c>
      <c r="E15" s="168" t="s">
        <v>497</v>
      </c>
      <c r="F15" s="155">
        <v>9.8309373529999995</v>
      </c>
      <c r="G15" s="169" t="s">
        <v>497</v>
      </c>
      <c r="H15" s="170">
        <v>8.0000000000000004E-4</v>
      </c>
      <c r="I15" s="171" t="s">
        <v>680</v>
      </c>
      <c r="P15" s="99"/>
    </row>
    <row r="16" spans="2:16" ht="22.5">
      <c r="B16" s="80">
        <v>13</v>
      </c>
      <c r="C16" s="84" t="s">
        <v>681</v>
      </c>
      <c r="D16" s="154">
        <v>0.66527664900000005</v>
      </c>
      <c r="E16" s="146" t="s">
        <v>497</v>
      </c>
      <c r="F16" s="152">
        <v>7.8134921730000002</v>
      </c>
      <c r="G16" s="147" t="s">
        <v>497</v>
      </c>
      <c r="H16" s="149">
        <v>5.9999999999999995E-4</v>
      </c>
      <c r="I16" s="167" t="s">
        <v>682</v>
      </c>
      <c r="P16" s="99"/>
    </row>
    <row r="17" spans="2:16" ht="22.5">
      <c r="B17" s="111">
        <v>14</v>
      </c>
      <c r="C17" s="119" t="s">
        <v>683</v>
      </c>
      <c r="D17" s="157">
        <v>0.41740051</v>
      </c>
      <c r="E17" s="168" t="s">
        <v>497</v>
      </c>
      <c r="F17" s="155">
        <v>4.8352425119999998</v>
      </c>
      <c r="G17" s="169" t="s">
        <v>497</v>
      </c>
      <c r="H17" s="170">
        <v>4.0000000000000002E-4</v>
      </c>
      <c r="I17" s="171" t="s">
        <v>684</v>
      </c>
      <c r="P17" s="99"/>
    </row>
    <row r="18" spans="2:16" ht="22.5">
      <c r="B18" s="80">
        <v>15</v>
      </c>
      <c r="C18" s="84" t="s">
        <v>685</v>
      </c>
      <c r="D18" s="154">
        <v>0.12427418</v>
      </c>
      <c r="E18" s="146" t="s">
        <v>497</v>
      </c>
      <c r="F18" s="152">
        <v>1.3044372230000001</v>
      </c>
      <c r="G18" s="147" t="s">
        <v>497</v>
      </c>
      <c r="H18" s="149">
        <v>1E-4</v>
      </c>
      <c r="I18" s="167" t="s">
        <v>686</v>
      </c>
      <c r="N18" s="98"/>
      <c r="P18" s="100"/>
    </row>
    <row r="19" spans="2:16" ht="36.950000000000003" customHeight="1">
      <c r="B19" s="114">
        <v>16</v>
      </c>
      <c r="C19" s="141" t="s">
        <v>687</v>
      </c>
      <c r="D19" s="162">
        <v>0.12427418599999999</v>
      </c>
      <c r="E19" s="172" t="s">
        <v>497</v>
      </c>
      <c r="F19" s="160">
        <v>1.2715845859999999</v>
      </c>
      <c r="G19" s="173" t="s">
        <v>497</v>
      </c>
      <c r="H19" s="174">
        <v>1E-4</v>
      </c>
      <c r="I19" s="175" t="s">
        <v>2247</v>
      </c>
      <c r="N19" s="98"/>
      <c r="P19" s="100"/>
    </row>
    <row r="20" spans="2:16">
      <c r="B20" s="1"/>
      <c r="C20" s="1"/>
      <c r="D20" s="1"/>
      <c r="E20" s="1"/>
      <c r="F20" s="1"/>
      <c r="G20" s="1"/>
      <c r="H20" s="1"/>
      <c r="I20" s="1"/>
    </row>
    <row r="21" spans="2:16">
      <c r="C21" s="1"/>
      <c r="D21" s="1"/>
      <c r="E21" s="1"/>
      <c r="F21" s="1"/>
      <c r="G21" s="1"/>
      <c r="H21" s="1"/>
      <c r="I21" s="1"/>
    </row>
    <row r="22" spans="2:16">
      <c r="B22" s="1"/>
      <c r="C22" s="1"/>
      <c r="D22" s="1"/>
      <c r="E22" s="1"/>
      <c r="F22" s="1"/>
      <c r="G22" s="1"/>
      <c r="H22" s="1"/>
      <c r="I22" s="1"/>
    </row>
    <row r="23" spans="2:16">
      <c r="B23" s="11" t="s">
        <v>258</v>
      </c>
      <c r="D23" s="54"/>
    </row>
    <row r="24" spans="2:16">
      <c r="B24" s="54"/>
    </row>
    <row r="25" spans="2:16">
      <c r="B25" s="1"/>
    </row>
    <row r="26" spans="2:16">
      <c r="B26" s="54"/>
    </row>
    <row r="27" spans="2:16">
      <c r="B27" s="1"/>
    </row>
    <row r="28" spans="2:16">
      <c r="B28" s="1"/>
    </row>
  </sheetData>
  <mergeCells count="1">
    <mergeCell ref="B2:I2"/>
  </mergeCells>
  <hyperlinks>
    <hyperlink ref="B23" location="'Table of Contents'!A1" display="Return to Table Tab" xr:uid="{ABB24192-D3D7-4ACA-B9C5-D9FA95D6C135}"/>
  </hyperlinks>
  <pageMargins left="0.7" right="0.7" top="0.75" bottom="0.75" header="0.3" footer="0.3"/>
  <pageSetup fitToHeight="0" orientation="portrait" horizontalDpi="1200" verticalDpi="1200"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95C-EDB7-4C2B-B4B3-61BFE2098196}">
  <sheetPr codeName="Sheet26">
    <tabColor rgb="FF0072CE"/>
    <pageSetUpPr fitToPage="1"/>
  </sheetPr>
  <dimension ref="B2:H42"/>
  <sheetViews>
    <sheetView zoomScale="98" zoomScaleNormal="98" workbookViewId="0">
      <selection activeCell="B2" sqref="B2:H2"/>
    </sheetView>
  </sheetViews>
  <sheetFormatPr defaultRowHeight="15"/>
  <cols>
    <col min="2" max="2" width="22.42578125" customWidth="1"/>
    <col min="3" max="3" width="20" customWidth="1"/>
    <col min="4" max="4" width="22.85546875" customWidth="1"/>
    <col min="5" max="5" width="24.5703125" customWidth="1"/>
    <col min="6" max="6" width="22.42578125" customWidth="1"/>
    <col min="7" max="7" width="19.28515625" customWidth="1"/>
    <col min="8" max="8" width="20" customWidth="1"/>
  </cols>
  <sheetData>
    <row r="2" spans="2:8">
      <c r="B2" s="418" t="s">
        <v>870</v>
      </c>
      <c r="C2" s="418"/>
      <c r="D2" s="418"/>
      <c r="E2" s="418"/>
      <c r="F2" s="418"/>
      <c r="G2" s="418"/>
      <c r="H2" s="418"/>
    </row>
    <row r="3" spans="2:8" ht="22.5">
      <c r="B3" s="49" t="s">
        <v>871</v>
      </c>
      <c r="C3" s="45" t="s">
        <v>872</v>
      </c>
      <c r="D3" s="45" t="s">
        <v>873</v>
      </c>
      <c r="E3" s="45" t="s">
        <v>874</v>
      </c>
      <c r="F3" s="45" t="s">
        <v>875</v>
      </c>
      <c r="G3" s="45" t="s">
        <v>876</v>
      </c>
      <c r="H3" s="46" t="s">
        <v>877</v>
      </c>
    </row>
    <row r="4" spans="2:8" ht="56.25">
      <c r="B4" s="80" t="s">
        <v>878</v>
      </c>
      <c r="C4" s="82" t="s">
        <v>879</v>
      </c>
      <c r="D4" s="82" t="s">
        <v>879</v>
      </c>
      <c r="E4" s="82" t="s">
        <v>880</v>
      </c>
      <c r="F4" s="82" t="s">
        <v>881</v>
      </c>
      <c r="G4" s="82" t="s">
        <v>882</v>
      </c>
      <c r="H4" s="83" t="s">
        <v>883</v>
      </c>
    </row>
    <row r="5" spans="2:8" ht="22.5">
      <c r="B5" s="419" t="s">
        <v>884</v>
      </c>
      <c r="C5" s="424" t="s">
        <v>885</v>
      </c>
      <c r="D5" s="424" t="s">
        <v>885</v>
      </c>
      <c r="E5" s="424" t="s">
        <v>886</v>
      </c>
      <c r="F5" s="424" t="s">
        <v>887</v>
      </c>
      <c r="G5" s="424" t="s">
        <v>888</v>
      </c>
      <c r="H5" s="113" t="s">
        <v>889</v>
      </c>
    </row>
    <row r="6" spans="2:8" ht="22.5">
      <c r="B6" s="419"/>
      <c r="C6" s="424"/>
      <c r="D6" s="424"/>
      <c r="E6" s="424"/>
      <c r="F6" s="424"/>
      <c r="G6" s="424"/>
      <c r="H6" s="113" t="s">
        <v>890</v>
      </c>
    </row>
    <row r="7" spans="2:8" ht="41.25" customHeight="1">
      <c r="B7" s="427" t="s">
        <v>891</v>
      </c>
      <c r="C7" s="426" t="s">
        <v>206</v>
      </c>
      <c r="D7" s="426" t="s">
        <v>206</v>
      </c>
      <c r="E7" s="426" t="s">
        <v>892</v>
      </c>
      <c r="F7" s="426" t="s">
        <v>887</v>
      </c>
      <c r="G7" s="426" t="s">
        <v>893</v>
      </c>
      <c r="H7" s="423" t="s">
        <v>890</v>
      </c>
    </row>
    <row r="8" spans="2:8">
      <c r="B8" s="420"/>
      <c r="C8" s="425"/>
      <c r="D8" s="425"/>
      <c r="E8" s="425"/>
      <c r="F8" s="425"/>
      <c r="G8" s="425"/>
      <c r="H8" s="422"/>
    </row>
    <row r="9" spans="2:8" ht="33.75">
      <c r="B9" s="419" t="s">
        <v>894</v>
      </c>
      <c r="C9" s="424" t="s">
        <v>895</v>
      </c>
      <c r="D9" s="424" t="s">
        <v>895</v>
      </c>
      <c r="E9" s="424" t="s">
        <v>896</v>
      </c>
      <c r="F9" s="424" t="s">
        <v>887</v>
      </c>
      <c r="G9" s="424" t="s">
        <v>888</v>
      </c>
      <c r="H9" s="113" t="s">
        <v>897</v>
      </c>
    </row>
    <row r="10" spans="2:8" ht="33.75">
      <c r="B10" s="419"/>
      <c r="C10" s="424"/>
      <c r="D10" s="424"/>
      <c r="E10" s="424"/>
      <c r="F10" s="424"/>
      <c r="G10" s="424"/>
      <c r="H10" s="113" t="s">
        <v>898</v>
      </c>
    </row>
    <row r="11" spans="2:8" ht="33.75">
      <c r="B11" s="427" t="s">
        <v>894</v>
      </c>
      <c r="C11" s="426" t="s">
        <v>899</v>
      </c>
      <c r="D11" s="426" t="s">
        <v>899</v>
      </c>
      <c r="E11" s="426" t="s">
        <v>896</v>
      </c>
      <c r="F11" s="426" t="s">
        <v>887</v>
      </c>
      <c r="G11" s="426" t="s">
        <v>888</v>
      </c>
      <c r="H11" s="131" t="s">
        <v>897</v>
      </c>
    </row>
    <row r="12" spans="2:8" ht="33.75">
      <c r="B12" s="420"/>
      <c r="C12" s="425"/>
      <c r="D12" s="425"/>
      <c r="E12" s="425"/>
      <c r="F12" s="425"/>
      <c r="G12" s="425"/>
      <c r="H12" s="116" t="s">
        <v>898</v>
      </c>
    </row>
    <row r="13" spans="2:8" ht="33.75">
      <c r="B13" s="419" t="s">
        <v>894</v>
      </c>
      <c r="C13" s="424" t="s">
        <v>900</v>
      </c>
      <c r="D13" s="424" t="s">
        <v>900</v>
      </c>
      <c r="E13" s="424" t="s">
        <v>901</v>
      </c>
      <c r="F13" s="424" t="s">
        <v>887</v>
      </c>
      <c r="G13" s="424" t="s">
        <v>888</v>
      </c>
      <c r="H13" s="113" t="s">
        <v>897</v>
      </c>
    </row>
    <row r="14" spans="2:8" ht="33.75">
      <c r="B14" s="419"/>
      <c r="C14" s="424"/>
      <c r="D14" s="424"/>
      <c r="E14" s="424"/>
      <c r="F14" s="424"/>
      <c r="G14" s="424"/>
      <c r="H14" s="113" t="s">
        <v>898</v>
      </c>
    </row>
    <row r="15" spans="2:8" ht="33.75">
      <c r="B15" s="427" t="s">
        <v>902</v>
      </c>
      <c r="C15" s="426" t="s">
        <v>903</v>
      </c>
      <c r="D15" s="426" t="s">
        <v>903</v>
      </c>
      <c r="E15" s="426" t="s">
        <v>904</v>
      </c>
      <c r="F15" s="426" t="s">
        <v>887</v>
      </c>
      <c r="G15" s="426" t="s">
        <v>905</v>
      </c>
      <c r="H15" s="131" t="s">
        <v>897</v>
      </c>
    </row>
    <row r="16" spans="2:8" ht="33.75">
      <c r="B16" s="420"/>
      <c r="C16" s="425"/>
      <c r="D16" s="425"/>
      <c r="E16" s="425"/>
      <c r="F16" s="425"/>
      <c r="G16" s="425"/>
      <c r="H16" s="116" t="s">
        <v>898</v>
      </c>
    </row>
    <row r="17" spans="2:8" ht="33.75">
      <c r="B17" s="419" t="s">
        <v>906</v>
      </c>
      <c r="C17" s="424" t="s">
        <v>907</v>
      </c>
      <c r="D17" s="424" t="s">
        <v>907</v>
      </c>
      <c r="E17" s="424" t="s">
        <v>908</v>
      </c>
      <c r="F17" s="424" t="s">
        <v>887</v>
      </c>
      <c r="G17" s="424" t="s">
        <v>905</v>
      </c>
      <c r="H17" s="113" t="s">
        <v>897</v>
      </c>
    </row>
    <row r="18" spans="2:8" ht="33.75">
      <c r="B18" s="419"/>
      <c r="C18" s="424"/>
      <c r="D18" s="424"/>
      <c r="E18" s="424"/>
      <c r="F18" s="424"/>
      <c r="G18" s="424"/>
      <c r="H18" s="113" t="s">
        <v>898</v>
      </c>
    </row>
    <row r="19" spans="2:8" ht="33.75">
      <c r="B19" s="427" t="s">
        <v>909</v>
      </c>
      <c r="C19" s="426" t="s">
        <v>910</v>
      </c>
      <c r="D19" s="426" t="s">
        <v>910</v>
      </c>
      <c r="E19" s="426" t="s">
        <v>911</v>
      </c>
      <c r="F19" s="426" t="s">
        <v>887</v>
      </c>
      <c r="G19" s="426" t="s">
        <v>888</v>
      </c>
      <c r="H19" s="131" t="s">
        <v>897</v>
      </c>
    </row>
    <row r="20" spans="2:8" ht="33.75">
      <c r="B20" s="420"/>
      <c r="C20" s="425"/>
      <c r="D20" s="425"/>
      <c r="E20" s="425"/>
      <c r="F20" s="425"/>
      <c r="G20" s="425"/>
      <c r="H20" s="116" t="s">
        <v>898</v>
      </c>
    </row>
    <row r="21" spans="2:8" ht="22.5">
      <c r="B21" s="419" t="s">
        <v>912</v>
      </c>
      <c r="C21" s="424" t="s">
        <v>176</v>
      </c>
      <c r="D21" s="424" t="s">
        <v>176</v>
      </c>
      <c r="E21" s="424" t="s">
        <v>913</v>
      </c>
      <c r="F21" s="424" t="s">
        <v>887</v>
      </c>
      <c r="G21" s="424" t="s">
        <v>914</v>
      </c>
      <c r="H21" s="113" t="s">
        <v>915</v>
      </c>
    </row>
    <row r="22" spans="2:8" ht="33.75">
      <c r="B22" s="419"/>
      <c r="C22" s="424"/>
      <c r="D22" s="424"/>
      <c r="E22" s="424"/>
      <c r="F22" s="424"/>
      <c r="G22" s="424"/>
      <c r="H22" s="113" t="s">
        <v>916</v>
      </c>
    </row>
    <row r="23" spans="2:8" ht="33.75">
      <c r="B23" s="427" t="s">
        <v>917</v>
      </c>
      <c r="C23" s="426" t="s">
        <v>918</v>
      </c>
      <c r="D23" s="426" t="s">
        <v>918</v>
      </c>
      <c r="E23" s="426" t="s">
        <v>919</v>
      </c>
      <c r="F23" s="426" t="s">
        <v>920</v>
      </c>
      <c r="G23" s="426" t="s">
        <v>882</v>
      </c>
      <c r="H23" s="131" t="s">
        <v>897</v>
      </c>
    </row>
    <row r="24" spans="2:8" ht="33.75">
      <c r="B24" s="420"/>
      <c r="C24" s="425"/>
      <c r="D24" s="425"/>
      <c r="E24" s="425"/>
      <c r="F24" s="425"/>
      <c r="G24" s="425"/>
      <c r="H24" s="116" t="s">
        <v>898</v>
      </c>
    </row>
    <row r="25" spans="2:8" ht="22.5">
      <c r="B25" s="419" t="s">
        <v>921</v>
      </c>
      <c r="C25" s="424" t="s">
        <v>922</v>
      </c>
      <c r="D25" s="424" t="s">
        <v>922</v>
      </c>
      <c r="E25" s="424" t="s">
        <v>923</v>
      </c>
      <c r="F25" s="424" t="s">
        <v>887</v>
      </c>
      <c r="G25" s="424" t="s">
        <v>905</v>
      </c>
      <c r="H25" s="113" t="s">
        <v>915</v>
      </c>
    </row>
    <row r="26" spans="2:8" ht="22.5">
      <c r="B26" s="419"/>
      <c r="C26" s="424"/>
      <c r="D26" s="424"/>
      <c r="E26" s="424"/>
      <c r="F26" s="424"/>
      <c r="G26" s="424"/>
      <c r="H26" s="113" t="s">
        <v>890</v>
      </c>
    </row>
    <row r="27" spans="2:8" ht="33.75">
      <c r="B27" s="427" t="s">
        <v>924</v>
      </c>
      <c r="C27" s="426" t="s">
        <v>925</v>
      </c>
      <c r="D27" s="426" t="s">
        <v>925</v>
      </c>
      <c r="E27" s="426" t="s">
        <v>926</v>
      </c>
      <c r="F27" s="426" t="s">
        <v>887</v>
      </c>
      <c r="G27" s="426" t="s">
        <v>888</v>
      </c>
      <c r="H27" s="131" t="s">
        <v>897</v>
      </c>
    </row>
    <row r="28" spans="2:8" ht="33.75">
      <c r="B28" s="420"/>
      <c r="C28" s="425"/>
      <c r="D28" s="425"/>
      <c r="E28" s="425"/>
      <c r="F28" s="425"/>
      <c r="G28" s="425"/>
      <c r="H28" s="116" t="s">
        <v>898</v>
      </c>
    </row>
    <row r="29" spans="2:8" ht="22.5">
      <c r="B29" s="419" t="s">
        <v>927</v>
      </c>
      <c r="C29" s="424" t="s">
        <v>928</v>
      </c>
      <c r="D29" s="424" t="s">
        <v>928</v>
      </c>
      <c r="E29" s="424" t="s">
        <v>929</v>
      </c>
      <c r="F29" s="424" t="s">
        <v>887</v>
      </c>
      <c r="G29" s="424" t="s">
        <v>930</v>
      </c>
      <c r="H29" s="113" t="s">
        <v>915</v>
      </c>
    </row>
    <row r="30" spans="2:8" ht="22.5">
      <c r="B30" s="419"/>
      <c r="C30" s="424"/>
      <c r="D30" s="424"/>
      <c r="E30" s="424"/>
      <c r="F30" s="424"/>
      <c r="G30" s="424"/>
      <c r="H30" s="113" t="s">
        <v>890</v>
      </c>
    </row>
    <row r="31" spans="2:8" ht="22.5">
      <c r="B31" s="427" t="s">
        <v>931</v>
      </c>
      <c r="C31" s="426" t="s">
        <v>932</v>
      </c>
      <c r="D31" s="426" t="s">
        <v>932</v>
      </c>
      <c r="E31" s="426" t="s">
        <v>926</v>
      </c>
      <c r="F31" s="426" t="s">
        <v>887</v>
      </c>
      <c r="G31" s="426" t="s">
        <v>933</v>
      </c>
      <c r="H31" s="131" t="s">
        <v>915</v>
      </c>
    </row>
    <row r="32" spans="2:8" ht="22.5">
      <c r="B32" s="420"/>
      <c r="C32" s="425"/>
      <c r="D32" s="425"/>
      <c r="E32" s="425"/>
      <c r="F32" s="425"/>
      <c r="G32" s="425"/>
      <c r="H32" s="116" t="s">
        <v>890</v>
      </c>
    </row>
    <row r="33" spans="2:8" ht="22.5">
      <c r="B33" s="419" t="s">
        <v>934</v>
      </c>
      <c r="C33" s="424" t="s">
        <v>935</v>
      </c>
      <c r="D33" s="424" t="s">
        <v>935</v>
      </c>
      <c r="E33" s="424" t="s">
        <v>911</v>
      </c>
      <c r="F33" s="424" t="s">
        <v>887</v>
      </c>
      <c r="G33" s="424" t="s">
        <v>930</v>
      </c>
      <c r="H33" s="113" t="s">
        <v>915</v>
      </c>
    </row>
    <row r="34" spans="2:8" ht="22.5">
      <c r="B34" s="419"/>
      <c r="C34" s="424"/>
      <c r="D34" s="424"/>
      <c r="E34" s="424"/>
      <c r="F34" s="424"/>
      <c r="G34" s="424"/>
      <c r="H34" s="113" t="s">
        <v>890</v>
      </c>
    </row>
    <row r="35" spans="2:8" ht="22.5">
      <c r="B35" s="427" t="s">
        <v>936</v>
      </c>
      <c r="C35" s="426" t="s">
        <v>937</v>
      </c>
      <c r="D35" s="426" t="s">
        <v>937</v>
      </c>
      <c r="E35" s="426" t="s">
        <v>938</v>
      </c>
      <c r="F35" s="426" t="s">
        <v>887</v>
      </c>
      <c r="G35" s="426" t="s">
        <v>939</v>
      </c>
      <c r="H35" s="131" t="s">
        <v>915</v>
      </c>
    </row>
    <row r="36" spans="2:8" ht="22.5">
      <c r="B36" s="420"/>
      <c r="C36" s="425"/>
      <c r="D36" s="425"/>
      <c r="E36" s="425"/>
      <c r="F36" s="425"/>
      <c r="G36" s="425"/>
      <c r="H36" s="116" t="s">
        <v>890</v>
      </c>
    </row>
    <row r="37" spans="2:8" ht="22.5">
      <c r="B37" s="419" t="s">
        <v>940</v>
      </c>
      <c r="C37" s="424" t="s">
        <v>941</v>
      </c>
      <c r="D37" s="424" t="s">
        <v>941</v>
      </c>
      <c r="E37" s="424" t="s">
        <v>911</v>
      </c>
      <c r="F37" s="424" t="s">
        <v>887</v>
      </c>
      <c r="G37" s="424" t="s">
        <v>930</v>
      </c>
      <c r="H37" s="113" t="s">
        <v>915</v>
      </c>
    </row>
    <row r="38" spans="2:8" ht="22.5">
      <c r="B38" s="420"/>
      <c r="C38" s="425"/>
      <c r="D38" s="425"/>
      <c r="E38" s="425"/>
      <c r="F38" s="425"/>
      <c r="G38" s="425"/>
      <c r="H38" s="116" t="s">
        <v>890</v>
      </c>
    </row>
    <row r="42" spans="2:8">
      <c r="B42" s="11" t="s">
        <v>258</v>
      </c>
    </row>
  </sheetData>
  <mergeCells count="104">
    <mergeCell ref="G35:G36"/>
    <mergeCell ref="B37:B38"/>
    <mergeCell ref="C37:C38"/>
    <mergeCell ref="D37:D38"/>
    <mergeCell ref="E37:E38"/>
    <mergeCell ref="F37:F38"/>
    <mergeCell ref="G37:G38"/>
    <mergeCell ref="B35:B36"/>
    <mergeCell ref="C35:C36"/>
    <mergeCell ref="D35:D36"/>
    <mergeCell ref="E35:E36"/>
    <mergeCell ref="F35:F36"/>
    <mergeCell ref="G31:G32"/>
    <mergeCell ref="B33:B34"/>
    <mergeCell ref="C33:C34"/>
    <mergeCell ref="D33:D34"/>
    <mergeCell ref="E33:E34"/>
    <mergeCell ref="F33:F34"/>
    <mergeCell ref="G33:G34"/>
    <mergeCell ref="B31:B32"/>
    <mergeCell ref="C31:C32"/>
    <mergeCell ref="D31:D32"/>
    <mergeCell ref="E31:E32"/>
    <mergeCell ref="F31:F32"/>
    <mergeCell ref="G27:G28"/>
    <mergeCell ref="B29:B30"/>
    <mergeCell ref="C29:C30"/>
    <mergeCell ref="D29:D30"/>
    <mergeCell ref="E29:E30"/>
    <mergeCell ref="F29:F30"/>
    <mergeCell ref="G29:G30"/>
    <mergeCell ref="B27:B28"/>
    <mergeCell ref="C27:C28"/>
    <mergeCell ref="D27:D28"/>
    <mergeCell ref="E27:E28"/>
    <mergeCell ref="F27:F28"/>
    <mergeCell ref="G23:G24"/>
    <mergeCell ref="B25:B26"/>
    <mergeCell ref="C25:C26"/>
    <mergeCell ref="D25:D26"/>
    <mergeCell ref="E25:E26"/>
    <mergeCell ref="F25:F26"/>
    <mergeCell ref="G25:G26"/>
    <mergeCell ref="B23:B24"/>
    <mergeCell ref="C23:C24"/>
    <mergeCell ref="D23:D24"/>
    <mergeCell ref="E23:E24"/>
    <mergeCell ref="F23:F24"/>
    <mergeCell ref="G19:G20"/>
    <mergeCell ref="B21:B22"/>
    <mergeCell ref="C21:C22"/>
    <mergeCell ref="D21:D22"/>
    <mergeCell ref="E21:E22"/>
    <mergeCell ref="F21:F22"/>
    <mergeCell ref="G21:G22"/>
    <mergeCell ref="B19:B20"/>
    <mergeCell ref="C19:C20"/>
    <mergeCell ref="D19:D20"/>
    <mergeCell ref="E19:E20"/>
    <mergeCell ref="F19:F20"/>
    <mergeCell ref="G15:G16"/>
    <mergeCell ref="B17:B18"/>
    <mergeCell ref="C17:C18"/>
    <mergeCell ref="D17:D18"/>
    <mergeCell ref="E17:E18"/>
    <mergeCell ref="F17:F18"/>
    <mergeCell ref="G17:G18"/>
    <mergeCell ref="B15:B16"/>
    <mergeCell ref="C15:C16"/>
    <mergeCell ref="D15:D16"/>
    <mergeCell ref="E15:E16"/>
    <mergeCell ref="F15:F16"/>
    <mergeCell ref="G11:G12"/>
    <mergeCell ref="B13:B14"/>
    <mergeCell ref="C13:C14"/>
    <mergeCell ref="D13:D14"/>
    <mergeCell ref="E13:E14"/>
    <mergeCell ref="F13:F14"/>
    <mergeCell ref="G13:G14"/>
    <mergeCell ref="B11:B12"/>
    <mergeCell ref="C11:C12"/>
    <mergeCell ref="D11:D12"/>
    <mergeCell ref="E11:E12"/>
    <mergeCell ref="F11:F12"/>
    <mergeCell ref="B2:H2"/>
    <mergeCell ref="H7:H8"/>
    <mergeCell ref="B9:B10"/>
    <mergeCell ref="C9:C10"/>
    <mergeCell ref="D9:D10"/>
    <mergeCell ref="E9:E10"/>
    <mergeCell ref="F9:F10"/>
    <mergeCell ref="G9:G10"/>
    <mergeCell ref="G5:G6"/>
    <mergeCell ref="B7:B8"/>
    <mergeCell ref="C7:C8"/>
    <mergeCell ref="D7:D8"/>
    <mergeCell ref="E7:E8"/>
    <mergeCell ref="F7:F8"/>
    <mergeCell ref="G7:G8"/>
    <mergeCell ref="B5:B6"/>
    <mergeCell ref="C5:C6"/>
    <mergeCell ref="D5:D6"/>
    <mergeCell ref="E5:E6"/>
    <mergeCell ref="F5:F6"/>
  </mergeCells>
  <hyperlinks>
    <hyperlink ref="B42" location="'Table of Contents'!A1" display="Return to Table Tab" xr:uid="{52727C5B-14A8-4D3E-B50E-E4CA91E96878}"/>
  </hyperlinks>
  <pageMargins left="0.7" right="0.7" top="0.75" bottom="0.75" header="0.3" footer="0.3"/>
  <pageSetup scale="56" fitToHeight="0" orientation="portrait" horizontalDpi="1200" verticalDpi="120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B03-A158-49A4-AABE-53FB3681DC04}">
  <sheetPr codeName="Sheet11">
    <tabColor rgb="FF0072CE"/>
    <pageSetUpPr fitToPage="1"/>
  </sheetPr>
  <dimension ref="B2:M25"/>
  <sheetViews>
    <sheetView zoomScale="118" zoomScaleNormal="118" workbookViewId="0">
      <selection activeCell="B2" sqref="B2:M2"/>
    </sheetView>
  </sheetViews>
  <sheetFormatPr defaultColWidth="8.7109375" defaultRowHeight="11.25"/>
  <cols>
    <col min="1" max="1" width="8.7109375" style="1"/>
    <col min="2" max="2" width="47.42578125" style="1" bestFit="1" customWidth="1"/>
    <col min="3" max="3" width="12.7109375" style="1" bestFit="1" customWidth="1"/>
    <col min="4" max="5" width="12" style="1" bestFit="1" customWidth="1"/>
    <col min="6" max="6" width="13.140625" style="1" bestFit="1" customWidth="1"/>
    <col min="7" max="7" width="8.7109375" style="1"/>
    <col min="8" max="8" width="12.5703125" style="1" customWidth="1"/>
    <col min="9" max="10" width="8.7109375" style="1"/>
    <col min="11" max="11" width="9.5703125" style="1" customWidth="1"/>
    <col min="12" max="12" width="8.7109375" style="1"/>
    <col min="13" max="13" width="10.7109375" style="1" bestFit="1" customWidth="1"/>
    <col min="14" max="16384" width="8.7109375" style="1"/>
  </cols>
  <sheetData>
    <row r="2" spans="2:13">
      <c r="B2" s="416" t="s">
        <v>942</v>
      </c>
      <c r="C2" s="416"/>
      <c r="D2" s="416"/>
      <c r="E2" s="416"/>
      <c r="F2" s="416"/>
      <c r="G2" s="416"/>
      <c r="H2" s="416"/>
      <c r="I2" s="416"/>
      <c r="J2" s="416"/>
      <c r="K2" s="416"/>
      <c r="L2" s="416"/>
      <c r="M2" s="416"/>
    </row>
    <row r="3" spans="2:13" ht="67.5">
      <c r="B3" s="39" t="s">
        <v>876</v>
      </c>
      <c r="C3" s="40" t="s">
        <v>943</v>
      </c>
      <c r="D3" s="40" t="s">
        <v>944</v>
      </c>
      <c r="E3" s="40" t="s">
        <v>945</v>
      </c>
      <c r="F3" s="40" t="s">
        <v>946</v>
      </c>
      <c r="G3" s="40" t="s">
        <v>947</v>
      </c>
      <c r="H3" s="40" t="s">
        <v>948</v>
      </c>
      <c r="I3" s="40" t="s">
        <v>949</v>
      </c>
      <c r="J3" s="40" t="s">
        <v>950</v>
      </c>
      <c r="K3" s="40" t="s">
        <v>951</v>
      </c>
      <c r="L3" s="40" t="s">
        <v>952</v>
      </c>
      <c r="M3" s="41" t="s">
        <v>953</v>
      </c>
    </row>
    <row r="4" spans="2:13">
      <c r="B4" s="121" t="s">
        <v>954</v>
      </c>
      <c r="C4" s="119" t="s">
        <v>955</v>
      </c>
      <c r="D4" s="84" t="s">
        <v>497</v>
      </c>
      <c r="E4" s="84" t="s">
        <v>497</v>
      </c>
      <c r="F4" s="84" t="s">
        <v>497</v>
      </c>
      <c r="G4" s="84" t="s">
        <v>497</v>
      </c>
      <c r="H4" s="84" t="s">
        <v>497</v>
      </c>
      <c r="I4" s="84" t="s">
        <v>497</v>
      </c>
      <c r="J4" s="84" t="s">
        <v>497</v>
      </c>
      <c r="K4" s="84" t="s">
        <v>497</v>
      </c>
      <c r="L4" s="84" t="s">
        <v>497</v>
      </c>
      <c r="M4" s="86" t="s">
        <v>956</v>
      </c>
    </row>
    <row r="5" spans="2:13">
      <c r="B5" s="85" t="s">
        <v>957</v>
      </c>
      <c r="C5" s="84" t="s">
        <v>958</v>
      </c>
      <c r="D5" s="141" t="s">
        <v>497</v>
      </c>
      <c r="E5" s="141" t="s">
        <v>497</v>
      </c>
      <c r="F5" s="141" t="s">
        <v>497</v>
      </c>
      <c r="G5" s="141" t="s">
        <v>497</v>
      </c>
      <c r="H5" s="141" t="s">
        <v>497</v>
      </c>
      <c r="I5" s="141" t="s">
        <v>497</v>
      </c>
      <c r="J5" s="141" t="s">
        <v>497</v>
      </c>
      <c r="K5" s="141" t="s">
        <v>497</v>
      </c>
      <c r="L5" s="141" t="s">
        <v>497</v>
      </c>
      <c r="M5" s="86" t="s">
        <v>956</v>
      </c>
    </row>
    <row r="6" spans="2:13">
      <c r="B6" s="121" t="s">
        <v>404</v>
      </c>
      <c r="C6" s="119" t="s">
        <v>959</v>
      </c>
      <c r="D6" s="84" t="s">
        <v>497</v>
      </c>
      <c r="E6" s="84" t="s">
        <v>497</v>
      </c>
      <c r="F6" s="84" t="s">
        <v>497</v>
      </c>
      <c r="G6" s="84" t="s">
        <v>497</v>
      </c>
      <c r="H6" s="84" t="s">
        <v>497</v>
      </c>
      <c r="I6" s="84" t="s">
        <v>497</v>
      </c>
      <c r="J6" s="84" t="s">
        <v>497</v>
      </c>
      <c r="K6" s="84" t="s">
        <v>497</v>
      </c>
      <c r="L6" s="84" t="s">
        <v>497</v>
      </c>
      <c r="M6" s="86" t="s">
        <v>497</v>
      </c>
    </row>
    <row r="7" spans="2:13">
      <c r="B7" s="85" t="s">
        <v>408</v>
      </c>
      <c r="C7" s="84" t="s">
        <v>960</v>
      </c>
      <c r="D7" s="84" t="s">
        <v>497</v>
      </c>
      <c r="E7" s="84" t="s">
        <v>497</v>
      </c>
      <c r="F7" s="84" t="s">
        <v>497</v>
      </c>
      <c r="G7" s="84" t="s">
        <v>497</v>
      </c>
      <c r="H7" s="84" t="s">
        <v>497</v>
      </c>
      <c r="I7" s="84" t="s">
        <v>497</v>
      </c>
      <c r="J7" s="84" t="s">
        <v>497</v>
      </c>
      <c r="K7" s="84" t="s">
        <v>497</v>
      </c>
      <c r="L7" s="84" t="s">
        <v>497</v>
      </c>
      <c r="M7" s="86" t="s">
        <v>497</v>
      </c>
    </row>
    <row r="8" spans="2:13">
      <c r="B8" s="85" t="s">
        <v>961</v>
      </c>
      <c r="C8" s="84" t="s">
        <v>962</v>
      </c>
      <c r="D8" s="84" t="s">
        <v>497</v>
      </c>
      <c r="E8" s="84" t="s">
        <v>497</v>
      </c>
      <c r="F8" s="84" t="s">
        <v>497</v>
      </c>
      <c r="G8" s="84" t="s">
        <v>497</v>
      </c>
      <c r="H8" s="84" t="s">
        <v>497</v>
      </c>
      <c r="I8" s="84" t="s">
        <v>497</v>
      </c>
      <c r="J8" s="84" t="s">
        <v>497</v>
      </c>
      <c r="K8" s="84" t="s">
        <v>497</v>
      </c>
      <c r="L8" s="84" t="s">
        <v>497</v>
      </c>
      <c r="M8" s="86" t="s">
        <v>497</v>
      </c>
    </row>
    <row r="9" spans="2:13">
      <c r="B9" s="140" t="s">
        <v>963</v>
      </c>
      <c r="C9" s="141" t="s">
        <v>964</v>
      </c>
      <c r="D9" s="141" t="s">
        <v>497</v>
      </c>
      <c r="E9" s="141" t="s">
        <v>497</v>
      </c>
      <c r="F9" s="141" t="s">
        <v>497</v>
      </c>
      <c r="G9" s="141" t="s">
        <v>497</v>
      </c>
      <c r="H9" s="141" t="s">
        <v>497</v>
      </c>
      <c r="I9" s="141" t="s">
        <v>497</v>
      </c>
      <c r="J9" s="141" t="s">
        <v>497</v>
      </c>
      <c r="K9" s="141" t="s">
        <v>497</v>
      </c>
      <c r="L9" s="141" t="s">
        <v>497</v>
      </c>
      <c r="M9" s="163" t="s">
        <v>497</v>
      </c>
    </row>
    <row r="10" spans="2:13">
      <c r="B10" s="121" t="s">
        <v>965</v>
      </c>
      <c r="C10" s="84" t="s">
        <v>966</v>
      </c>
      <c r="D10" s="84" t="s">
        <v>497</v>
      </c>
      <c r="E10" s="84" t="s">
        <v>497</v>
      </c>
      <c r="F10" s="84" t="s">
        <v>497</v>
      </c>
      <c r="G10" s="84" t="s">
        <v>497</v>
      </c>
      <c r="H10" s="84" t="s">
        <v>497</v>
      </c>
      <c r="I10" s="84" t="s">
        <v>497</v>
      </c>
      <c r="J10" s="84" t="s">
        <v>497</v>
      </c>
      <c r="K10" s="84" t="s">
        <v>497</v>
      </c>
      <c r="L10" s="84" t="s">
        <v>497</v>
      </c>
      <c r="M10" s="163" t="s">
        <v>497</v>
      </c>
    </row>
    <row r="11" spans="2:13">
      <c r="B11" s="85" t="s">
        <v>967</v>
      </c>
      <c r="C11" s="84" t="s">
        <v>968</v>
      </c>
      <c r="D11" s="84" t="s">
        <v>497</v>
      </c>
      <c r="E11" s="84" t="s">
        <v>497</v>
      </c>
      <c r="F11" s="84" t="s">
        <v>497</v>
      </c>
      <c r="G11" s="84" t="s">
        <v>497</v>
      </c>
      <c r="H11" s="84" t="s">
        <v>497</v>
      </c>
      <c r="I11" s="84" t="s">
        <v>497</v>
      </c>
      <c r="J11" s="84" t="s">
        <v>497</v>
      </c>
      <c r="K11" s="84" t="s">
        <v>497</v>
      </c>
      <c r="L11" s="84" t="s">
        <v>497</v>
      </c>
      <c r="M11" s="163" t="s">
        <v>497</v>
      </c>
    </row>
    <row r="12" spans="2:13">
      <c r="B12" s="140" t="s">
        <v>381</v>
      </c>
      <c r="C12" s="141" t="s">
        <v>969</v>
      </c>
      <c r="D12" s="141" t="s">
        <v>497</v>
      </c>
      <c r="E12" s="141" t="s">
        <v>497</v>
      </c>
      <c r="F12" s="141" t="s">
        <v>497</v>
      </c>
      <c r="G12" s="141" t="s">
        <v>497</v>
      </c>
      <c r="H12" s="141" t="s">
        <v>497</v>
      </c>
      <c r="I12" s="141" t="s">
        <v>497</v>
      </c>
      <c r="J12" s="141" t="s">
        <v>497</v>
      </c>
      <c r="K12" s="141" t="s">
        <v>497</v>
      </c>
      <c r="L12" s="141" t="s">
        <v>497</v>
      </c>
      <c r="M12" s="163" t="s">
        <v>497</v>
      </c>
    </row>
    <row r="13" spans="2:13">
      <c r="B13" s="85" t="s">
        <v>970</v>
      </c>
      <c r="C13" s="84" t="s">
        <v>971</v>
      </c>
      <c r="D13" s="84" t="s">
        <v>497</v>
      </c>
      <c r="E13" s="84" t="s">
        <v>497</v>
      </c>
      <c r="F13" s="84" t="s">
        <v>497</v>
      </c>
      <c r="G13" s="84" t="s">
        <v>497</v>
      </c>
      <c r="H13" s="84" t="s">
        <v>497</v>
      </c>
      <c r="I13" s="84" t="s">
        <v>497</v>
      </c>
      <c r="J13" s="84" t="s">
        <v>497</v>
      </c>
      <c r="K13" s="84" t="s">
        <v>497</v>
      </c>
      <c r="L13" s="84" t="s">
        <v>497</v>
      </c>
      <c r="M13" s="163" t="s">
        <v>497</v>
      </c>
    </row>
    <row r="14" spans="2:13">
      <c r="B14" s="140" t="s">
        <v>972</v>
      </c>
      <c r="C14" s="141" t="s">
        <v>973</v>
      </c>
      <c r="D14" s="141" t="s">
        <v>497</v>
      </c>
      <c r="E14" s="141" t="s">
        <v>497</v>
      </c>
      <c r="F14" s="141" t="s">
        <v>497</v>
      </c>
      <c r="G14" s="141" t="s">
        <v>497</v>
      </c>
      <c r="H14" s="141" t="s">
        <v>497</v>
      </c>
      <c r="I14" s="141" t="s">
        <v>497</v>
      </c>
      <c r="J14" s="141" t="s">
        <v>497</v>
      </c>
      <c r="K14" s="141" t="s">
        <v>497</v>
      </c>
      <c r="L14" s="141" t="s">
        <v>497</v>
      </c>
      <c r="M14" s="163" t="s">
        <v>497</v>
      </c>
    </row>
    <row r="15" spans="2:13">
      <c r="B15" s="85" t="s">
        <v>974</v>
      </c>
      <c r="C15" s="84" t="s">
        <v>975</v>
      </c>
      <c r="D15" s="84" t="s">
        <v>497</v>
      </c>
      <c r="E15" s="84" t="s">
        <v>497</v>
      </c>
      <c r="F15" s="84" t="s">
        <v>497</v>
      </c>
      <c r="G15" s="84" t="s">
        <v>497</v>
      </c>
      <c r="H15" s="84" t="s">
        <v>497</v>
      </c>
      <c r="I15" s="84" t="s">
        <v>497</v>
      </c>
      <c r="J15" s="84" t="s">
        <v>497</v>
      </c>
      <c r="K15" s="84" t="s">
        <v>497</v>
      </c>
      <c r="L15" s="84" t="s">
        <v>497</v>
      </c>
      <c r="M15" s="163" t="s">
        <v>497</v>
      </c>
    </row>
    <row r="16" spans="2:13">
      <c r="B16" s="140" t="s">
        <v>976</v>
      </c>
      <c r="C16" s="141">
        <v>9.3000000000000007</v>
      </c>
      <c r="D16" s="141" t="s">
        <v>497</v>
      </c>
      <c r="E16" s="141" t="s">
        <v>497</v>
      </c>
      <c r="F16" s="141" t="s">
        <v>497</v>
      </c>
      <c r="G16" s="141" t="s">
        <v>497</v>
      </c>
      <c r="H16" s="141" t="s">
        <v>497</v>
      </c>
      <c r="I16" s="141" t="s">
        <v>497</v>
      </c>
      <c r="J16" s="141" t="s">
        <v>497</v>
      </c>
      <c r="K16" s="141" t="s">
        <v>497</v>
      </c>
      <c r="L16" s="141" t="s">
        <v>497</v>
      </c>
      <c r="M16" s="163" t="s">
        <v>497</v>
      </c>
    </row>
    <row r="17" spans="2:13">
      <c r="B17" s="85" t="s">
        <v>455</v>
      </c>
      <c r="C17" s="84">
        <v>9.4</v>
      </c>
      <c r="D17" s="84" t="s">
        <v>497</v>
      </c>
      <c r="E17" s="84" t="s">
        <v>497</v>
      </c>
      <c r="F17" s="84" t="s">
        <v>497</v>
      </c>
      <c r="G17" s="84" t="s">
        <v>497</v>
      </c>
      <c r="H17" s="84" t="s">
        <v>497</v>
      </c>
      <c r="I17" s="84" t="s">
        <v>497</v>
      </c>
      <c r="J17" s="84" t="s">
        <v>497</v>
      </c>
      <c r="K17" s="84" t="s">
        <v>497</v>
      </c>
      <c r="L17" s="84" t="s">
        <v>497</v>
      </c>
      <c r="M17" s="86" t="s">
        <v>497</v>
      </c>
    </row>
    <row r="18" spans="2:13">
      <c r="B18" s="140" t="s">
        <v>463</v>
      </c>
      <c r="C18" s="141">
        <v>9.5</v>
      </c>
      <c r="D18" s="141" t="s">
        <v>497</v>
      </c>
      <c r="E18" s="141" t="s">
        <v>497</v>
      </c>
      <c r="F18" s="141" t="s">
        <v>497</v>
      </c>
      <c r="G18" s="141" t="s">
        <v>497</v>
      </c>
      <c r="H18" s="141" t="s">
        <v>497</v>
      </c>
      <c r="I18" s="141" t="s">
        <v>497</v>
      </c>
      <c r="J18" s="141" t="s">
        <v>497</v>
      </c>
      <c r="K18" s="141" t="s">
        <v>497</v>
      </c>
      <c r="L18" s="141" t="s">
        <v>497</v>
      </c>
      <c r="M18" s="163" t="s">
        <v>497</v>
      </c>
    </row>
    <row r="19" spans="2:13">
      <c r="B19" s="85" t="s">
        <v>977</v>
      </c>
      <c r="C19" s="84">
        <v>9.6</v>
      </c>
      <c r="D19" s="84" t="s">
        <v>497</v>
      </c>
      <c r="E19" s="84" t="s">
        <v>497</v>
      </c>
      <c r="F19" s="84" t="s">
        <v>497</v>
      </c>
      <c r="G19" s="84" t="s">
        <v>497</v>
      </c>
      <c r="H19" s="84" t="s">
        <v>497</v>
      </c>
      <c r="I19" s="84" t="s">
        <v>497</v>
      </c>
      <c r="J19" s="84" t="s">
        <v>497</v>
      </c>
      <c r="K19" s="84" t="s">
        <v>497</v>
      </c>
      <c r="L19" s="84" t="s">
        <v>497</v>
      </c>
      <c r="M19" s="86" t="s">
        <v>497</v>
      </c>
    </row>
    <row r="20" spans="2:13">
      <c r="B20" s="140" t="s">
        <v>437</v>
      </c>
      <c r="C20" s="141">
        <v>10.3</v>
      </c>
      <c r="D20" s="141" t="s">
        <v>497</v>
      </c>
      <c r="E20" s="141" t="s">
        <v>497</v>
      </c>
      <c r="F20" s="141" t="s">
        <v>497</v>
      </c>
      <c r="G20" s="141" t="s">
        <v>497</v>
      </c>
      <c r="H20" s="141" t="s">
        <v>497</v>
      </c>
      <c r="I20" s="141" t="s">
        <v>497</v>
      </c>
      <c r="J20" s="141" t="s">
        <v>497</v>
      </c>
      <c r="K20" s="141" t="s">
        <v>497</v>
      </c>
      <c r="L20" s="141" t="s">
        <v>497</v>
      </c>
      <c r="M20" s="163" t="s">
        <v>497</v>
      </c>
    </row>
    <row r="21" spans="2:13">
      <c r="B21" s="140" t="s">
        <v>978</v>
      </c>
      <c r="C21" s="141">
        <v>10.4</v>
      </c>
      <c r="D21" s="141" t="s">
        <v>497</v>
      </c>
      <c r="E21" s="141" t="s">
        <v>497</v>
      </c>
      <c r="F21" s="141" t="s">
        <v>497</v>
      </c>
      <c r="G21" s="141" t="s">
        <v>497</v>
      </c>
      <c r="H21" s="141" t="s">
        <v>497</v>
      </c>
      <c r="I21" s="141" t="s">
        <v>497</v>
      </c>
      <c r="J21" s="141" t="s">
        <v>497</v>
      </c>
      <c r="K21" s="141" t="s">
        <v>497</v>
      </c>
      <c r="L21" s="141" t="s">
        <v>497</v>
      </c>
      <c r="M21" s="163" t="s">
        <v>497</v>
      </c>
    </row>
    <row r="25" spans="2:13">
      <c r="B25" s="11" t="s">
        <v>258</v>
      </c>
    </row>
  </sheetData>
  <mergeCells count="1">
    <mergeCell ref="B2:M2"/>
  </mergeCells>
  <hyperlinks>
    <hyperlink ref="B25" location="'Table of Contents'!A1" display="Return to Table Tab" xr:uid="{7F19BE40-7512-4B4C-9471-14327C35B27B}"/>
  </hyperlinks>
  <pageMargins left="0.7" right="0.7" top="0.75" bottom="0.75" header="0.3" footer="0.3"/>
  <pageSetup scale="71" fitToHeight="0" orientation="landscape" horizontalDpi="1200" verticalDpi="1200"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C984-7EE7-43EF-A0EF-0AB7B9F6D532}">
  <sheetPr codeName="Sheet12">
    <tabColor rgb="FF0072CE"/>
    <pageSetUpPr fitToPage="1"/>
  </sheetPr>
  <dimension ref="B2:I27"/>
  <sheetViews>
    <sheetView topLeftCell="A3" zoomScale="106" zoomScaleNormal="106" workbookViewId="0">
      <selection activeCell="R8" sqref="R8"/>
    </sheetView>
  </sheetViews>
  <sheetFormatPr defaultColWidth="8.7109375" defaultRowHeight="11.25"/>
  <cols>
    <col min="1" max="1" width="8.7109375" style="1"/>
    <col min="2" max="2" width="18.140625" style="1" bestFit="1" customWidth="1"/>
    <col min="3" max="3" width="12.7109375" style="1" bestFit="1" customWidth="1"/>
    <col min="4" max="4" width="47.28515625" style="1" customWidth="1"/>
    <col min="5" max="5" width="12" style="1" bestFit="1" customWidth="1"/>
    <col min="6" max="6" width="13.140625" style="1" bestFit="1" customWidth="1"/>
    <col min="7" max="7" width="8.7109375" style="1"/>
    <col min="8" max="8" width="13.85546875" style="1" customWidth="1"/>
    <col min="9" max="16384" width="8.7109375" style="1"/>
  </cols>
  <sheetData>
    <row r="2" spans="2:9">
      <c r="B2" s="418" t="s">
        <v>979</v>
      </c>
      <c r="C2" s="418"/>
      <c r="D2" s="418"/>
      <c r="E2" s="418"/>
      <c r="F2" s="418"/>
      <c r="G2" s="418"/>
      <c r="H2" s="418"/>
      <c r="I2" s="418"/>
    </row>
    <row r="3" spans="2:9" ht="45">
      <c r="B3" s="49" t="s">
        <v>980</v>
      </c>
      <c r="C3" s="45" t="s">
        <v>981</v>
      </c>
      <c r="D3" s="45" t="s">
        <v>982</v>
      </c>
      <c r="E3" s="45" t="s">
        <v>983</v>
      </c>
      <c r="F3" s="45" t="s">
        <v>984</v>
      </c>
      <c r="G3" s="45" t="s">
        <v>985</v>
      </c>
      <c r="H3" s="45" t="s">
        <v>986</v>
      </c>
      <c r="I3" s="46" t="s">
        <v>987</v>
      </c>
    </row>
    <row r="4" spans="2:9" ht="56.25">
      <c r="B4" s="80" t="s">
        <v>665</v>
      </c>
      <c r="C4" s="82" t="s">
        <v>497</v>
      </c>
      <c r="D4" s="82" t="s">
        <v>988</v>
      </c>
      <c r="E4" s="82" t="s">
        <v>497</v>
      </c>
      <c r="F4" s="82" t="s">
        <v>2369</v>
      </c>
      <c r="G4" s="82" t="s">
        <v>497</v>
      </c>
      <c r="H4" s="82" t="s">
        <v>989</v>
      </c>
      <c r="I4" s="83" t="s">
        <v>497</v>
      </c>
    </row>
    <row r="5" spans="2:9" ht="56.25">
      <c r="B5" s="121" t="s">
        <v>667</v>
      </c>
      <c r="C5" s="119" t="s">
        <v>497</v>
      </c>
      <c r="D5" s="112" t="s">
        <v>990</v>
      </c>
      <c r="E5" s="119" t="s">
        <v>497</v>
      </c>
      <c r="F5" s="112" t="s">
        <v>2369</v>
      </c>
      <c r="G5" s="119" t="s">
        <v>497</v>
      </c>
      <c r="H5" s="119" t="s">
        <v>989</v>
      </c>
      <c r="I5" s="158" t="s">
        <v>497</v>
      </c>
    </row>
    <row r="6" spans="2:9" ht="33.75">
      <c r="B6" s="178" t="s">
        <v>677</v>
      </c>
      <c r="C6" s="179" t="s">
        <v>497</v>
      </c>
      <c r="D6" s="82" t="s">
        <v>991</v>
      </c>
      <c r="E6" s="179" t="s">
        <v>497</v>
      </c>
      <c r="F6" s="84" t="s">
        <v>992</v>
      </c>
      <c r="G6" s="179" t="s">
        <v>497</v>
      </c>
      <c r="H6" s="179" t="s">
        <v>989</v>
      </c>
      <c r="I6" s="180" t="s">
        <v>497</v>
      </c>
    </row>
    <row r="7" spans="2:9" ht="45">
      <c r="B7" s="85" t="s">
        <v>661</v>
      </c>
      <c r="C7" s="84" t="s">
        <v>497</v>
      </c>
      <c r="D7" s="82" t="s">
        <v>993</v>
      </c>
      <c r="E7" s="84" t="s">
        <v>497</v>
      </c>
      <c r="F7" s="141" t="s">
        <v>992</v>
      </c>
      <c r="G7" s="84" t="s">
        <v>497</v>
      </c>
      <c r="H7" s="82" t="s">
        <v>2370</v>
      </c>
      <c r="I7" s="86" t="s">
        <v>497</v>
      </c>
    </row>
    <row r="8" spans="2:9" ht="56.25">
      <c r="B8" s="121" t="s">
        <v>679</v>
      </c>
      <c r="C8" s="119" t="s">
        <v>497</v>
      </c>
      <c r="D8" s="130" t="s">
        <v>994</v>
      </c>
      <c r="E8" s="119" t="s">
        <v>497</v>
      </c>
      <c r="F8" s="130" t="s">
        <v>2369</v>
      </c>
      <c r="G8" s="119" t="s">
        <v>497</v>
      </c>
      <c r="H8" s="119" t="s">
        <v>989</v>
      </c>
      <c r="I8" s="158" t="s">
        <v>497</v>
      </c>
    </row>
    <row r="9" spans="2:9" ht="33.75">
      <c r="B9" s="85" t="s">
        <v>656</v>
      </c>
      <c r="C9" s="84" t="s">
        <v>497</v>
      </c>
      <c r="D9" s="82" t="s">
        <v>995</v>
      </c>
      <c r="E9" s="84" t="s">
        <v>497</v>
      </c>
      <c r="F9" s="84" t="s">
        <v>992</v>
      </c>
      <c r="G9" s="84" t="s">
        <v>497</v>
      </c>
      <c r="H9" s="84" t="s">
        <v>989</v>
      </c>
      <c r="I9" s="86" t="s">
        <v>497</v>
      </c>
    </row>
    <row r="10" spans="2:9" ht="45">
      <c r="B10" s="121" t="s">
        <v>659</v>
      </c>
      <c r="C10" s="119" t="s">
        <v>497</v>
      </c>
      <c r="D10" s="112" t="s">
        <v>2371</v>
      </c>
      <c r="E10" s="119" t="s">
        <v>497</v>
      </c>
      <c r="F10" s="119" t="s">
        <v>992</v>
      </c>
      <c r="G10" s="119" t="s">
        <v>497</v>
      </c>
      <c r="H10" s="119" t="s">
        <v>989</v>
      </c>
      <c r="I10" s="158" t="s">
        <v>497</v>
      </c>
    </row>
    <row r="11" spans="2:9" ht="56.25">
      <c r="B11" s="85" t="s">
        <v>675</v>
      </c>
      <c r="C11" s="84" t="s">
        <v>497</v>
      </c>
      <c r="D11" s="82" t="s">
        <v>2372</v>
      </c>
      <c r="E11" s="84" t="s">
        <v>497</v>
      </c>
      <c r="F11" s="84" t="s">
        <v>992</v>
      </c>
      <c r="G11" s="84" t="s">
        <v>497</v>
      </c>
      <c r="H11" s="84" t="s">
        <v>989</v>
      </c>
      <c r="I11" s="86" t="s">
        <v>497</v>
      </c>
    </row>
    <row r="12" spans="2:9" ht="45">
      <c r="B12" s="85" t="s">
        <v>669</v>
      </c>
      <c r="C12" s="84" t="s">
        <v>497</v>
      </c>
      <c r="D12" s="82" t="s">
        <v>996</v>
      </c>
      <c r="E12" s="84" t="s">
        <v>497</v>
      </c>
      <c r="F12" s="84" t="s">
        <v>992</v>
      </c>
      <c r="G12" s="84" t="s">
        <v>497</v>
      </c>
      <c r="H12" s="84" t="s">
        <v>989</v>
      </c>
      <c r="I12" s="86" t="s">
        <v>497</v>
      </c>
    </row>
    <row r="13" spans="2:9" ht="67.5">
      <c r="B13" s="121" t="s">
        <v>663</v>
      </c>
      <c r="C13" s="119" t="s">
        <v>497</v>
      </c>
      <c r="D13" s="112" t="s">
        <v>2373</v>
      </c>
      <c r="E13" s="119" t="s">
        <v>497</v>
      </c>
      <c r="F13" s="119" t="s">
        <v>992</v>
      </c>
      <c r="G13" s="119" t="s">
        <v>497</v>
      </c>
      <c r="H13" s="119" t="s">
        <v>989</v>
      </c>
      <c r="I13" s="158" t="s">
        <v>497</v>
      </c>
    </row>
    <row r="14" spans="2:9" ht="45">
      <c r="B14" s="85" t="s">
        <v>673</v>
      </c>
      <c r="C14" s="84" t="s">
        <v>497</v>
      </c>
      <c r="D14" s="82" t="s">
        <v>997</v>
      </c>
      <c r="E14" s="84" t="s">
        <v>497</v>
      </c>
      <c r="F14" s="84" t="s">
        <v>992</v>
      </c>
      <c r="G14" s="84" t="s">
        <v>497</v>
      </c>
      <c r="H14" s="84" t="s">
        <v>989</v>
      </c>
      <c r="I14" s="86" t="s">
        <v>497</v>
      </c>
    </row>
    <row r="15" spans="2:9" ht="56.25">
      <c r="B15" s="85" t="s">
        <v>671</v>
      </c>
      <c r="C15" s="84" t="s">
        <v>497</v>
      </c>
      <c r="D15" s="82" t="s">
        <v>998</v>
      </c>
      <c r="E15" s="84" t="s">
        <v>497</v>
      </c>
      <c r="F15" s="84" t="s">
        <v>992</v>
      </c>
      <c r="G15" s="84" t="s">
        <v>497</v>
      </c>
      <c r="H15" s="82" t="s">
        <v>2374</v>
      </c>
      <c r="I15" s="86" t="s">
        <v>497</v>
      </c>
    </row>
    <row r="16" spans="2:9" ht="42.75" customHeight="1">
      <c r="B16" s="121" t="s">
        <v>681</v>
      </c>
      <c r="C16" s="119" t="s">
        <v>497</v>
      </c>
      <c r="D16" s="112" t="s">
        <v>999</v>
      </c>
      <c r="E16" s="119" t="s">
        <v>497</v>
      </c>
      <c r="F16" s="119" t="s">
        <v>992</v>
      </c>
      <c r="G16" s="119" t="s">
        <v>497</v>
      </c>
      <c r="H16" s="119" t="s">
        <v>989</v>
      </c>
      <c r="I16" s="158" t="s">
        <v>497</v>
      </c>
    </row>
    <row r="17" spans="2:9" ht="78.75">
      <c r="B17" s="85" t="s">
        <v>685</v>
      </c>
      <c r="C17" s="84" t="s">
        <v>497</v>
      </c>
      <c r="D17" s="82" t="s">
        <v>2377</v>
      </c>
      <c r="E17" s="84" t="s">
        <v>497</v>
      </c>
      <c r="F17" s="84" t="s">
        <v>992</v>
      </c>
      <c r="G17" s="84" t="s">
        <v>497</v>
      </c>
      <c r="H17" s="84" t="s">
        <v>989</v>
      </c>
      <c r="I17" s="86" t="s">
        <v>497</v>
      </c>
    </row>
    <row r="18" spans="2:9" ht="78.75">
      <c r="B18" s="121" t="s">
        <v>687</v>
      </c>
      <c r="C18" s="119" t="s">
        <v>497</v>
      </c>
      <c r="D18" s="112" t="s">
        <v>2375</v>
      </c>
      <c r="E18" s="119" t="s">
        <v>497</v>
      </c>
      <c r="F18" s="119" t="s">
        <v>992</v>
      </c>
      <c r="G18" s="119" t="s">
        <v>497</v>
      </c>
      <c r="H18" s="119" t="s">
        <v>989</v>
      </c>
      <c r="I18" s="158" t="s">
        <v>497</v>
      </c>
    </row>
    <row r="19" spans="2:9" ht="67.5">
      <c r="B19" s="85" t="s">
        <v>683</v>
      </c>
      <c r="C19" s="84" t="s">
        <v>497</v>
      </c>
      <c r="D19" s="82" t="s">
        <v>2376</v>
      </c>
      <c r="E19" s="84" t="s">
        <v>497</v>
      </c>
      <c r="F19" s="84" t="s">
        <v>992</v>
      </c>
      <c r="G19" s="84" t="s">
        <v>497</v>
      </c>
      <c r="H19" s="84" t="s">
        <v>989</v>
      </c>
      <c r="I19" s="86" t="s">
        <v>497</v>
      </c>
    </row>
    <row r="23" spans="2:9">
      <c r="B23" s="11" t="s">
        <v>258</v>
      </c>
    </row>
    <row r="27" spans="2:9" ht="15">
      <c r="C27" s="54"/>
    </row>
  </sheetData>
  <mergeCells count="1">
    <mergeCell ref="B2:I2"/>
  </mergeCells>
  <hyperlinks>
    <hyperlink ref="B23" location="'Table of Contents'!A1" display="Return to Table Tab" xr:uid="{730E0DB5-4264-4BDB-89CA-441413AE9546}"/>
  </hyperlinks>
  <pageMargins left="0.7" right="0.7" top="0.75" bottom="0.75" header="0.3" footer="0.3"/>
  <pageSetup scale="63" fitToHeight="0" orientation="portrait" horizontalDpi="1200" verticalDpi="1200" r:id="rId1"/>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3A98-0B77-444F-87B1-91406C6B0B05}">
  <sheetPr>
    <tabColor rgb="FF6CC24A"/>
    <pageSetUpPr fitToPage="1"/>
  </sheetPr>
  <dimension ref="B2:M25"/>
  <sheetViews>
    <sheetView topLeftCell="A13" zoomScale="118" zoomScaleNormal="118" workbookViewId="0">
      <selection activeCell="E17" sqref="E17"/>
    </sheetView>
  </sheetViews>
  <sheetFormatPr defaultColWidth="8.7109375" defaultRowHeight="11.25"/>
  <cols>
    <col min="1" max="1" width="8.7109375" style="1"/>
    <col min="2" max="2" width="18.140625" style="1" bestFit="1" customWidth="1"/>
    <col min="3" max="3" width="12.28515625" style="1" customWidth="1"/>
    <col min="4" max="4" width="11.5703125" style="1" customWidth="1"/>
    <col min="5" max="5" width="25.140625" style="1" customWidth="1"/>
    <col min="6" max="6" width="12" style="1" bestFit="1" customWidth="1"/>
    <col min="7" max="7" width="13.140625" style="1" bestFit="1" customWidth="1"/>
    <col min="8" max="8" width="8.7109375" style="1"/>
    <col min="9" max="9" width="12.5703125" style="1" customWidth="1"/>
    <col min="10" max="16384" width="8.7109375" style="1"/>
  </cols>
  <sheetData>
    <row r="2" spans="2:13">
      <c r="B2" s="416" t="s">
        <v>1000</v>
      </c>
      <c r="C2" s="416"/>
      <c r="D2" s="416"/>
      <c r="E2" s="416"/>
      <c r="F2" s="416"/>
      <c r="G2" s="416"/>
      <c r="H2" s="416"/>
      <c r="I2" s="416"/>
      <c r="J2" s="416"/>
    </row>
    <row r="3" spans="2:13" ht="56.25">
      <c r="B3" s="49" t="s">
        <v>980</v>
      </c>
      <c r="C3" s="101" t="s">
        <v>1001</v>
      </c>
      <c r="D3" s="101" t="s">
        <v>1002</v>
      </c>
      <c r="E3" s="45" t="s">
        <v>982</v>
      </c>
      <c r="F3" s="45" t="s">
        <v>1003</v>
      </c>
      <c r="G3" s="45" t="s">
        <v>984</v>
      </c>
      <c r="H3" s="45" t="s">
        <v>1004</v>
      </c>
      <c r="I3" s="45" t="s">
        <v>986</v>
      </c>
      <c r="J3" s="46" t="s">
        <v>1005</v>
      </c>
    </row>
    <row r="4" spans="2:13" ht="90">
      <c r="B4" s="85" t="s">
        <v>1006</v>
      </c>
      <c r="C4" s="84">
        <v>0.97</v>
      </c>
      <c r="D4" s="84">
        <v>0.64</v>
      </c>
      <c r="E4" s="82" t="s">
        <v>2354</v>
      </c>
      <c r="F4" s="84" t="s">
        <v>497</v>
      </c>
      <c r="G4" s="84" t="s">
        <v>992</v>
      </c>
      <c r="H4" s="84" t="s">
        <v>497</v>
      </c>
      <c r="I4" s="84" t="s">
        <v>989</v>
      </c>
      <c r="J4" s="86" t="s">
        <v>497</v>
      </c>
    </row>
    <row r="5" spans="2:13" ht="67.5">
      <c r="B5" s="85" t="s">
        <v>1007</v>
      </c>
      <c r="C5" s="84">
        <v>0.96</v>
      </c>
      <c r="D5" s="84">
        <v>0.61</v>
      </c>
      <c r="E5" s="82" t="s">
        <v>2355</v>
      </c>
      <c r="F5" s="84" t="s">
        <v>497</v>
      </c>
      <c r="G5" s="84" t="s">
        <v>992</v>
      </c>
      <c r="H5" s="84" t="s">
        <v>497</v>
      </c>
      <c r="I5" s="84" t="s">
        <v>989</v>
      </c>
      <c r="J5" s="86" t="s">
        <v>497</v>
      </c>
    </row>
    <row r="6" spans="2:13" ht="78.75">
      <c r="B6" s="121" t="s">
        <v>1008</v>
      </c>
      <c r="C6" s="119">
        <v>0.94</v>
      </c>
      <c r="D6" s="119">
        <v>0.46</v>
      </c>
      <c r="E6" s="112" t="s">
        <v>2356</v>
      </c>
      <c r="F6" s="119" t="s">
        <v>497</v>
      </c>
      <c r="G6" s="119" t="s">
        <v>992</v>
      </c>
      <c r="H6" s="119" t="s">
        <v>497</v>
      </c>
      <c r="I6" s="119" t="s">
        <v>989</v>
      </c>
      <c r="J6" s="158" t="s">
        <v>497</v>
      </c>
      <c r="M6" s="38"/>
    </row>
    <row r="7" spans="2:13" ht="67.5">
      <c r="B7" s="85" t="s">
        <v>1009</v>
      </c>
      <c r="C7" s="84">
        <v>0.9</v>
      </c>
      <c r="D7" s="84">
        <v>0.68</v>
      </c>
      <c r="E7" s="82" t="s">
        <v>2357</v>
      </c>
      <c r="F7" s="84" t="s">
        <v>497</v>
      </c>
      <c r="G7" s="84" t="s">
        <v>992</v>
      </c>
      <c r="H7" s="84" t="s">
        <v>497</v>
      </c>
      <c r="I7" s="84" t="s">
        <v>989</v>
      </c>
      <c r="J7" s="86" t="s">
        <v>497</v>
      </c>
    </row>
    <row r="8" spans="2:13" ht="45">
      <c r="B8" s="121" t="s">
        <v>1010</v>
      </c>
      <c r="C8" s="119">
        <v>0.89</v>
      </c>
      <c r="D8" s="119">
        <v>0.49</v>
      </c>
      <c r="E8" s="112" t="s">
        <v>2358</v>
      </c>
      <c r="F8" s="119" t="s">
        <v>497</v>
      </c>
      <c r="G8" s="119" t="s">
        <v>992</v>
      </c>
      <c r="H8" s="119" t="s">
        <v>497</v>
      </c>
      <c r="I8" s="119" t="s">
        <v>989</v>
      </c>
      <c r="J8" s="158" t="s">
        <v>497</v>
      </c>
    </row>
    <row r="9" spans="2:13" ht="78.75">
      <c r="B9" s="85" t="s">
        <v>1011</v>
      </c>
      <c r="C9" s="84">
        <v>0.89</v>
      </c>
      <c r="D9" s="84">
        <v>0.36</v>
      </c>
      <c r="E9" s="82" t="s">
        <v>2359</v>
      </c>
      <c r="F9" s="84" t="s">
        <v>497</v>
      </c>
      <c r="G9" s="84" t="s">
        <v>992</v>
      </c>
      <c r="H9" s="84" t="s">
        <v>497</v>
      </c>
      <c r="I9" s="84" t="s">
        <v>989</v>
      </c>
      <c r="J9" s="86" t="s">
        <v>497</v>
      </c>
    </row>
    <row r="10" spans="2:13" ht="101.25">
      <c r="B10" s="121" t="s">
        <v>1012</v>
      </c>
      <c r="C10" s="119">
        <v>0.88</v>
      </c>
      <c r="D10" s="119">
        <v>0.48</v>
      </c>
      <c r="E10" s="112" t="s">
        <v>2360</v>
      </c>
      <c r="F10" s="119" t="s">
        <v>497</v>
      </c>
      <c r="G10" s="119" t="s">
        <v>992</v>
      </c>
      <c r="H10" s="119" t="s">
        <v>497</v>
      </c>
      <c r="I10" s="119" t="s">
        <v>989</v>
      </c>
      <c r="J10" s="158" t="s">
        <v>497</v>
      </c>
    </row>
    <row r="11" spans="2:13" ht="78.75">
      <c r="B11" s="85" t="s">
        <v>687</v>
      </c>
      <c r="C11" s="84">
        <v>0.84</v>
      </c>
      <c r="D11" s="84">
        <v>0.78</v>
      </c>
      <c r="E11" s="82" t="s">
        <v>2361</v>
      </c>
      <c r="F11" s="84" t="s">
        <v>497</v>
      </c>
      <c r="G11" s="84" t="s">
        <v>992</v>
      </c>
      <c r="H11" s="84" t="s">
        <v>497</v>
      </c>
      <c r="I11" s="84" t="s">
        <v>989</v>
      </c>
      <c r="J11" s="86" t="s">
        <v>497</v>
      </c>
    </row>
    <row r="12" spans="2:13" ht="67.5">
      <c r="B12" s="121" t="s">
        <v>1013</v>
      </c>
      <c r="C12" s="119">
        <v>0.83</v>
      </c>
      <c r="D12" s="119">
        <v>0.42</v>
      </c>
      <c r="E12" s="112" t="s">
        <v>2362</v>
      </c>
      <c r="F12" s="119" t="s">
        <v>497</v>
      </c>
      <c r="G12" s="119" t="s">
        <v>992</v>
      </c>
      <c r="H12" s="119" t="s">
        <v>497</v>
      </c>
      <c r="I12" s="119" t="s">
        <v>989</v>
      </c>
      <c r="J12" s="158" t="s">
        <v>497</v>
      </c>
    </row>
    <row r="13" spans="2:13" ht="67.5">
      <c r="B13" s="236" t="s">
        <v>685</v>
      </c>
      <c r="C13" s="237">
        <v>0.8</v>
      </c>
      <c r="D13" s="237">
        <v>0.62</v>
      </c>
      <c r="E13" s="238" t="s">
        <v>2363</v>
      </c>
      <c r="F13" s="237" t="s">
        <v>497</v>
      </c>
      <c r="G13" s="237" t="s">
        <v>992</v>
      </c>
      <c r="H13" s="237" t="s">
        <v>497</v>
      </c>
      <c r="I13" s="237" t="s">
        <v>989</v>
      </c>
      <c r="J13" s="239" t="s">
        <v>497</v>
      </c>
    </row>
    <row r="14" spans="2:13" ht="90">
      <c r="B14" s="240" t="s">
        <v>663</v>
      </c>
      <c r="C14" s="241">
        <v>0.79</v>
      </c>
      <c r="D14" s="241">
        <v>0.99</v>
      </c>
      <c r="E14" s="242" t="s">
        <v>2364</v>
      </c>
      <c r="F14" s="241" t="s">
        <v>497</v>
      </c>
      <c r="G14" s="241" t="s">
        <v>992</v>
      </c>
      <c r="H14" s="241" t="s">
        <v>497</v>
      </c>
      <c r="I14" s="241" t="s">
        <v>989</v>
      </c>
      <c r="J14" s="243" t="s">
        <v>497</v>
      </c>
    </row>
    <row r="15" spans="2:13" ht="67.5">
      <c r="B15" s="85" t="s">
        <v>1014</v>
      </c>
      <c r="C15" s="84">
        <v>0.78</v>
      </c>
      <c r="D15" s="84">
        <v>0.8</v>
      </c>
      <c r="E15" s="82" t="s">
        <v>2365</v>
      </c>
      <c r="F15" s="84" t="s">
        <v>497</v>
      </c>
      <c r="G15" s="84" t="s">
        <v>992</v>
      </c>
      <c r="H15" s="84" t="s">
        <v>497</v>
      </c>
      <c r="I15" s="84" t="s">
        <v>989</v>
      </c>
      <c r="J15" s="86" t="s">
        <v>497</v>
      </c>
    </row>
    <row r="16" spans="2:13" ht="78.75">
      <c r="B16" s="121" t="s">
        <v>1015</v>
      </c>
      <c r="C16" s="119">
        <v>0.77</v>
      </c>
      <c r="D16" s="119">
        <v>0.41</v>
      </c>
      <c r="E16" s="112" t="s">
        <v>2366</v>
      </c>
      <c r="F16" s="119" t="s">
        <v>497</v>
      </c>
      <c r="G16" s="119" t="s">
        <v>992</v>
      </c>
      <c r="H16" s="119" t="s">
        <v>497</v>
      </c>
      <c r="I16" s="119" t="s">
        <v>989</v>
      </c>
      <c r="J16" s="158" t="s">
        <v>497</v>
      </c>
    </row>
    <row r="17" spans="2:10" ht="78.75">
      <c r="B17" s="236" t="s">
        <v>679</v>
      </c>
      <c r="C17" s="237">
        <v>0.77</v>
      </c>
      <c r="D17" s="237">
        <v>0.96</v>
      </c>
      <c r="E17" s="238" t="s">
        <v>2367</v>
      </c>
      <c r="F17" s="237" t="s">
        <v>497</v>
      </c>
      <c r="G17" s="237" t="s">
        <v>992</v>
      </c>
      <c r="H17" s="237" t="s">
        <v>497</v>
      </c>
      <c r="I17" s="237" t="s">
        <v>989</v>
      </c>
      <c r="J17" s="239" t="s">
        <v>497</v>
      </c>
    </row>
    <row r="18" spans="2:10" ht="78.75">
      <c r="B18" s="140" t="s">
        <v>1016</v>
      </c>
      <c r="C18" s="141">
        <v>0.76</v>
      </c>
      <c r="D18" s="141">
        <v>0.37</v>
      </c>
      <c r="E18" s="115" t="s">
        <v>2368</v>
      </c>
      <c r="F18" s="141" t="s">
        <v>497</v>
      </c>
      <c r="G18" s="141" t="s">
        <v>992</v>
      </c>
      <c r="H18" s="141" t="s">
        <v>497</v>
      </c>
      <c r="I18" s="141" t="s">
        <v>989</v>
      </c>
      <c r="J18" s="163" t="s">
        <v>497</v>
      </c>
    </row>
    <row r="19" spans="2:10">
      <c r="B19" s="436" t="s">
        <v>1017</v>
      </c>
      <c r="C19" s="436"/>
      <c r="D19" s="436"/>
      <c r="E19" s="436"/>
      <c r="F19" s="436"/>
      <c r="G19" s="436"/>
      <c r="H19" s="436"/>
      <c r="I19" s="436"/>
      <c r="J19" s="436"/>
    </row>
    <row r="23" spans="2:10">
      <c r="B23" s="11" t="s">
        <v>258</v>
      </c>
      <c r="C23" s="11"/>
    </row>
    <row r="25" spans="2:10" ht="15">
      <c r="C25" s="54"/>
    </row>
  </sheetData>
  <mergeCells count="2">
    <mergeCell ref="B2:J2"/>
    <mergeCell ref="B19:J19"/>
  </mergeCells>
  <hyperlinks>
    <hyperlink ref="B23" location="'Table of Contents'!A1" display="Return to Table Tab" xr:uid="{5E98449A-F1AE-48CD-99B1-2DBAF36B71BE}"/>
  </hyperlinks>
  <pageMargins left="0.7" right="0.7" top="0.75" bottom="0.75" header="0.3" footer="0.3"/>
  <pageSetup scale="69" fitToHeight="0" orientation="portrait" r:id="rId1"/>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3EB2-CF6A-48EA-8D34-647AECBC45B2}">
  <sheetPr codeName="Sheet14">
    <tabColor rgb="FF0072CE"/>
    <pageSetUpPr fitToPage="1"/>
  </sheetPr>
  <dimension ref="C2:X23"/>
  <sheetViews>
    <sheetView showGridLines="0" topLeftCell="E1" zoomScale="130" zoomScaleNormal="130" workbookViewId="0">
      <selection activeCell="I22" sqref="I22"/>
    </sheetView>
  </sheetViews>
  <sheetFormatPr defaultColWidth="8.7109375" defaultRowHeight="11.25"/>
  <cols>
    <col min="1" max="1" width="2" style="1" customWidth="1"/>
    <col min="2" max="2" width="8.7109375" style="1"/>
    <col min="3" max="3" width="18.140625" style="1" bestFit="1" customWidth="1"/>
    <col min="4" max="4" width="12.7109375" style="1" bestFit="1" customWidth="1"/>
    <col min="5" max="6" width="12" style="1" bestFit="1" customWidth="1"/>
    <col min="7" max="7" width="13.140625" style="1" bestFit="1" customWidth="1"/>
    <col min="8" max="8" width="10.28515625" style="1" customWidth="1"/>
    <col min="9" max="9" width="12.5703125" style="1" customWidth="1"/>
    <col min="10" max="19" width="9" style="1" bestFit="1" customWidth="1"/>
    <col min="20" max="20" width="13" style="1" customWidth="1"/>
    <col min="21" max="24" width="8.85546875" style="1" bestFit="1" customWidth="1"/>
    <col min="25" max="25" width="8.7109375" style="1"/>
    <col min="26" max="30" width="8.85546875" style="1" bestFit="1" customWidth="1"/>
    <col min="31" max="31" width="8.7109375" style="1"/>
    <col min="32" max="44" width="8.85546875" style="1" bestFit="1" customWidth="1"/>
    <col min="45" max="45" width="10" style="1" bestFit="1" customWidth="1"/>
    <col min="46" max="47" width="8.85546875" style="1" bestFit="1" customWidth="1"/>
    <col min="48" max="16384" width="8.7109375" style="1"/>
  </cols>
  <sheetData>
    <row r="2" spans="3:24">
      <c r="C2" s="418" t="s">
        <v>1037</v>
      </c>
      <c r="D2" s="418"/>
      <c r="E2" s="418"/>
      <c r="F2" s="418"/>
      <c r="G2" s="418"/>
      <c r="H2" s="418"/>
      <c r="I2" s="418"/>
      <c r="J2" s="418"/>
      <c r="K2" s="418"/>
      <c r="L2" s="418"/>
      <c r="M2" s="418"/>
      <c r="N2" s="418"/>
      <c r="O2" s="418"/>
      <c r="P2" s="418"/>
      <c r="Q2" s="418"/>
      <c r="R2" s="418"/>
      <c r="S2" s="418"/>
      <c r="T2" s="418"/>
      <c r="U2" s="418"/>
      <c r="V2" s="418"/>
      <c r="W2" s="418"/>
    </row>
    <row r="3" spans="3:24" ht="78.75">
      <c r="C3" s="49" t="s">
        <v>1038</v>
      </c>
      <c r="D3" s="45" t="s">
        <v>1039</v>
      </c>
      <c r="E3" s="45" t="s">
        <v>1040</v>
      </c>
      <c r="F3" s="45" t="s">
        <v>2125</v>
      </c>
      <c r="G3" s="45" t="s">
        <v>1041</v>
      </c>
      <c r="H3" s="45" t="s">
        <v>1042</v>
      </c>
      <c r="I3" s="45" t="s">
        <v>1043</v>
      </c>
      <c r="J3" s="45" t="s">
        <v>1044</v>
      </c>
      <c r="K3" s="45" t="s">
        <v>1045</v>
      </c>
      <c r="L3" s="45" t="s">
        <v>1046</v>
      </c>
      <c r="M3" s="45" t="s">
        <v>1047</v>
      </c>
      <c r="N3" s="45" t="s">
        <v>1048</v>
      </c>
      <c r="O3" s="45" t="s">
        <v>1049</v>
      </c>
      <c r="P3" s="45" t="s">
        <v>1050</v>
      </c>
      <c r="Q3" s="45" t="s">
        <v>1051</v>
      </c>
      <c r="R3" s="45" t="s">
        <v>1052</v>
      </c>
      <c r="S3" s="45" t="s">
        <v>1053</v>
      </c>
      <c r="T3" s="52" t="s">
        <v>1054</v>
      </c>
      <c r="U3" s="45" t="s">
        <v>1055</v>
      </c>
      <c r="V3" s="45" t="s">
        <v>1056</v>
      </c>
      <c r="W3" s="46" t="s">
        <v>1057</v>
      </c>
      <c r="X3" s="15"/>
    </row>
    <row r="4" spans="3:24">
      <c r="C4" s="85" t="s">
        <v>855</v>
      </c>
      <c r="D4" s="84" t="s">
        <v>1058</v>
      </c>
      <c r="E4" s="84" t="s">
        <v>1059</v>
      </c>
      <c r="F4" s="84" t="s">
        <v>2126</v>
      </c>
      <c r="G4" s="84" t="s">
        <v>1060</v>
      </c>
      <c r="H4" s="132">
        <v>616.20000000000005</v>
      </c>
      <c r="I4" s="132">
        <v>5972.0823118018452</v>
      </c>
      <c r="J4" s="132">
        <v>9783.2329247207381</v>
      </c>
      <c r="K4" s="132">
        <v>12324</v>
      </c>
      <c r="L4" s="132">
        <v>616.20000000000005</v>
      </c>
      <c r="M4" s="132">
        <v>5972.0823118018452</v>
      </c>
      <c r="N4" s="132">
        <v>9783.2329247207381</v>
      </c>
      <c r="O4" s="132">
        <v>12324</v>
      </c>
      <c r="P4" s="132">
        <v>616.20000000000005</v>
      </c>
      <c r="Q4" s="132">
        <v>5972.0823118018452</v>
      </c>
      <c r="R4" s="132">
        <v>9783.2329247207381</v>
      </c>
      <c r="S4" s="132">
        <v>12324</v>
      </c>
      <c r="T4" s="133">
        <v>1</v>
      </c>
      <c r="U4" s="134">
        <v>1.4482468971310229E-5</v>
      </c>
      <c r="V4" s="134">
        <v>2.1723703456965344E-4</v>
      </c>
      <c r="W4" s="135">
        <v>2.1723703456965344E-4</v>
      </c>
    </row>
    <row r="5" spans="3:24">
      <c r="C5" s="121" t="s">
        <v>852</v>
      </c>
      <c r="D5" s="119" t="s">
        <v>1058</v>
      </c>
      <c r="E5" s="119" t="s">
        <v>1059</v>
      </c>
      <c r="F5" s="119" t="s">
        <v>2127</v>
      </c>
      <c r="G5" s="84" t="s">
        <v>1060</v>
      </c>
      <c r="H5" s="136">
        <v>2674.9</v>
      </c>
      <c r="I5" s="136">
        <v>13535.096290630974</v>
      </c>
      <c r="J5" s="136">
        <v>37512.838516252392</v>
      </c>
      <c r="K5" s="136">
        <v>53498</v>
      </c>
      <c r="L5" s="136">
        <v>2712.4500000000003</v>
      </c>
      <c r="M5" s="136">
        <v>13725.100726577439</v>
      </c>
      <c r="N5" s="136">
        <v>38039.440290630977</v>
      </c>
      <c r="O5" s="136">
        <v>54249</v>
      </c>
      <c r="P5" s="136">
        <v>2706.7000000000003</v>
      </c>
      <c r="Q5" s="136">
        <v>13696.005506692161</v>
      </c>
      <c r="R5" s="136">
        <v>37958.802202676867</v>
      </c>
      <c r="S5" s="136">
        <v>54134</v>
      </c>
      <c r="T5" s="137">
        <v>1</v>
      </c>
      <c r="U5" s="138">
        <v>3.9640068180917274E-6</v>
      </c>
      <c r="V5" s="138">
        <v>8.5226146588972132E-4</v>
      </c>
      <c r="W5" s="139">
        <v>8.5226146588972132E-4</v>
      </c>
    </row>
    <row r="6" spans="3:24">
      <c r="C6" s="85" t="s">
        <v>855</v>
      </c>
      <c r="D6" s="84" t="s">
        <v>1061</v>
      </c>
      <c r="E6" s="84" t="s">
        <v>1062</v>
      </c>
      <c r="F6" s="84" t="s">
        <v>2127</v>
      </c>
      <c r="G6" s="84" t="s">
        <v>1060</v>
      </c>
      <c r="H6" s="132">
        <v>67.23</v>
      </c>
      <c r="I6" s="132">
        <v>73.740167597765364</v>
      </c>
      <c r="J6" s="132">
        <v>1374.0960670391062</v>
      </c>
      <c r="K6" s="132">
        <v>2241</v>
      </c>
      <c r="L6" s="132">
        <v>49.8</v>
      </c>
      <c r="M6" s="132">
        <v>54.622346368715078</v>
      </c>
      <c r="N6" s="132">
        <v>1017.848938547486</v>
      </c>
      <c r="O6" s="132">
        <v>1660</v>
      </c>
      <c r="P6" s="132">
        <v>76.89</v>
      </c>
      <c r="Q6" s="132">
        <v>84.335586592178771</v>
      </c>
      <c r="R6" s="132">
        <v>1571.5342346368714</v>
      </c>
      <c r="S6" s="132">
        <v>2563</v>
      </c>
      <c r="T6" s="133">
        <v>0.2</v>
      </c>
      <c r="U6" s="134">
        <v>1.6463615409944023E-4</v>
      </c>
      <c r="V6" s="134">
        <v>1.5393480408297662E-2</v>
      </c>
      <c r="W6" s="135">
        <v>1.5393480408297662E-2</v>
      </c>
    </row>
    <row r="7" spans="3:24">
      <c r="C7" s="121" t="s">
        <v>852</v>
      </c>
      <c r="D7" s="119" t="s">
        <v>1061</v>
      </c>
      <c r="E7" s="119" t="s">
        <v>1062</v>
      </c>
      <c r="F7" s="119" t="s">
        <v>2127</v>
      </c>
      <c r="G7" s="84" t="s">
        <v>1060</v>
      </c>
      <c r="H7" s="136">
        <v>1436.213624876387</v>
      </c>
      <c r="I7" s="136">
        <v>2187.5073000900625</v>
      </c>
      <c r="J7" s="136">
        <v>4472.6029200360244</v>
      </c>
      <c r="K7" s="136">
        <v>5996</v>
      </c>
      <c r="L7" s="136">
        <v>1544.4805625755409</v>
      </c>
      <c r="M7" s="136">
        <v>2352.4094514644298</v>
      </c>
      <c r="N7" s="136">
        <v>4809.7637805857721</v>
      </c>
      <c r="O7" s="136">
        <v>6448</v>
      </c>
      <c r="P7" s="132">
        <v>1346.3903911658058</v>
      </c>
      <c r="Q7" s="132">
        <v>2050.6968868923018</v>
      </c>
      <c r="R7" s="136">
        <v>4192.8787547569209</v>
      </c>
      <c r="S7" s="136">
        <v>5621</v>
      </c>
      <c r="T7" s="137">
        <v>0.2</v>
      </c>
      <c r="U7" s="138">
        <v>4.3440486533449174E-5</v>
      </c>
      <c r="V7" s="138">
        <v>0.42276281494352735</v>
      </c>
      <c r="W7" s="139">
        <v>0.42276281494352735</v>
      </c>
    </row>
    <row r="8" spans="3:24">
      <c r="C8" s="85" t="s">
        <v>855</v>
      </c>
      <c r="D8" s="84" t="s">
        <v>1063</v>
      </c>
      <c r="E8" s="84" t="s">
        <v>1064</v>
      </c>
      <c r="F8" s="84" t="s">
        <v>2127</v>
      </c>
      <c r="G8" s="84" t="s">
        <v>1060</v>
      </c>
      <c r="H8" s="273">
        <v>0</v>
      </c>
      <c r="I8" s="273">
        <v>0</v>
      </c>
      <c r="J8" s="132">
        <v>810.6</v>
      </c>
      <c r="K8" s="132">
        <v>1351</v>
      </c>
      <c r="L8" s="273">
        <v>0</v>
      </c>
      <c r="M8" s="273">
        <v>0</v>
      </c>
      <c r="N8" s="132">
        <v>551.4</v>
      </c>
      <c r="O8" s="132">
        <v>919</v>
      </c>
      <c r="P8" s="273">
        <v>0</v>
      </c>
      <c r="Q8" s="273">
        <v>0</v>
      </c>
      <c r="R8" s="132">
        <v>1645.8</v>
      </c>
      <c r="S8" s="132">
        <v>2743</v>
      </c>
      <c r="T8" s="133">
        <v>0.1</v>
      </c>
      <c r="U8" s="134">
        <v>3.8336208548974505E-4</v>
      </c>
      <c r="V8" s="134">
        <v>0.2050987157370136</v>
      </c>
      <c r="W8" s="135">
        <v>0.2050987157370136</v>
      </c>
    </row>
    <row r="9" spans="3:24">
      <c r="C9" s="140" t="s">
        <v>852</v>
      </c>
      <c r="D9" s="141" t="s">
        <v>1063</v>
      </c>
      <c r="E9" s="141" t="s">
        <v>1064</v>
      </c>
      <c r="F9" s="141" t="s">
        <v>2127</v>
      </c>
      <c r="G9" s="84" t="s">
        <v>1060</v>
      </c>
      <c r="H9" s="273">
        <v>0</v>
      </c>
      <c r="I9" s="273">
        <v>0</v>
      </c>
      <c r="J9" s="142">
        <v>3661.2</v>
      </c>
      <c r="K9" s="142">
        <v>6102</v>
      </c>
      <c r="L9" s="273">
        <v>0</v>
      </c>
      <c r="M9" s="273">
        <v>0</v>
      </c>
      <c r="N9" s="142">
        <v>3210.6</v>
      </c>
      <c r="O9" s="142">
        <v>5351</v>
      </c>
      <c r="P9" s="273">
        <v>0</v>
      </c>
      <c r="Q9" s="273">
        <v>0</v>
      </c>
      <c r="R9" s="142">
        <v>3279.6</v>
      </c>
      <c r="S9" s="142">
        <v>5466</v>
      </c>
      <c r="T9" s="143">
        <v>0.1</v>
      </c>
      <c r="U9" s="144">
        <v>1.444460494005489E-4</v>
      </c>
      <c r="V9" s="144">
        <v>0.41643796042178244</v>
      </c>
      <c r="W9" s="145">
        <v>0.41643796042178244</v>
      </c>
    </row>
    <row r="10" spans="3:24">
      <c r="C10" s="85" t="s">
        <v>855</v>
      </c>
      <c r="D10" s="84" t="s">
        <v>1065</v>
      </c>
      <c r="E10" s="84" t="s">
        <v>1066</v>
      </c>
      <c r="F10" s="84" t="s">
        <v>2127</v>
      </c>
      <c r="G10" s="84" t="s">
        <v>1067</v>
      </c>
      <c r="H10" s="146">
        <v>36</v>
      </c>
      <c r="I10" s="146">
        <v>54</v>
      </c>
      <c r="J10" s="146">
        <v>90</v>
      </c>
      <c r="K10" s="146">
        <v>108</v>
      </c>
      <c r="L10" s="146">
        <v>36</v>
      </c>
      <c r="M10" s="146">
        <v>54</v>
      </c>
      <c r="N10" s="146">
        <v>90</v>
      </c>
      <c r="O10" s="146">
        <v>108</v>
      </c>
      <c r="P10" s="146">
        <v>36</v>
      </c>
      <c r="Q10" s="146">
        <v>54</v>
      </c>
      <c r="R10" s="146">
        <v>90</v>
      </c>
      <c r="S10" s="146">
        <v>108</v>
      </c>
      <c r="T10" s="147">
        <v>1</v>
      </c>
      <c r="U10" s="134">
        <v>2.9999999999999997E-4</v>
      </c>
      <c r="V10" s="134">
        <v>0</v>
      </c>
      <c r="W10" s="135">
        <v>3.7000000000000002E-3</v>
      </c>
    </row>
    <row r="11" spans="3:24">
      <c r="C11" s="85" t="s">
        <v>852</v>
      </c>
      <c r="D11" s="84" t="s">
        <v>1065</v>
      </c>
      <c r="E11" s="84" t="s">
        <v>1066</v>
      </c>
      <c r="F11" s="84" t="s">
        <v>2127</v>
      </c>
      <c r="G11" s="84" t="s">
        <v>1067</v>
      </c>
      <c r="H11" s="146">
        <v>129</v>
      </c>
      <c r="I11" s="146">
        <v>172</v>
      </c>
      <c r="J11" s="146">
        <v>301</v>
      </c>
      <c r="K11" s="146">
        <v>344</v>
      </c>
      <c r="L11" s="146">
        <v>129</v>
      </c>
      <c r="M11" s="146">
        <v>172</v>
      </c>
      <c r="N11" s="146">
        <v>301</v>
      </c>
      <c r="O11" s="146">
        <v>344</v>
      </c>
      <c r="P11" s="146">
        <v>129</v>
      </c>
      <c r="Q11" s="146">
        <v>172</v>
      </c>
      <c r="R11" s="146">
        <v>301</v>
      </c>
      <c r="S11" s="146">
        <v>344</v>
      </c>
      <c r="T11" s="147">
        <v>1</v>
      </c>
      <c r="U11" s="134">
        <v>0</v>
      </c>
      <c r="V11" s="134">
        <v>0</v>
      </c>
      <c r="W11" s="135">
        <v>0</v>
      </c>
    </row>
    <row r="12" spans="3:24" ht="22.5">
      <c r="C12" s="329" t="s">
        <v>2378</v>
      </c>
      <c r="D12" s="84" t="s">
        <v>1068</v>
      </c>
      <c r="E12" s="405" t="s">
        <v>2380</v>
      </c>
      <c r="F12" s="326" t="s">
        <v>2381</v>
      </c>
      <c r="G12" s="84" t="s">
        <v>311</v>
      </c>
      <c r="H12" s="326" t="s">
        <v>2382</v>
      </c>
      <c r="I12" s="326" t="s">
        <v>2383</v>
      </c>
      <c r="J12" s="326" t="s">
        <v>2384</v>
      </c>
      <c r="K12" s="326" t="s">
        <v>2385</v>
      </c>
      <c r="L12" s="326" t="s">
        <v>2382</v>
      </c>
      <c r="M12" s="326" t="s">
        <v>2383</v>
      </c>
      <c r="N12" s="326" t="s">
        <v>2384</v>
      </c>
      <c r="O12" s="326" t="s">
        <v>2386</v>
      </c>
      <c r="P12" s="82" t="s">
        <v>2387</v>
      </c>
      <c r="Q12" s="326" t="s">
        <v>2383</v>
      </c>
      <c r="R12" s="326" t="s">
        <v>2384</v>
      </c>
      <c r="S12" s="326" t="s">
        <v>2388</v>
      </c>
      <c r="T12" s="326" t="s">
        <v>2389</v>
      </c>
      <c r="U12" s="84" t="s">
        <v>311</v>
      </c>
      <c r="V12" s="84" t="s">
        <v>311</v>
      </c>
      <c r="W12" s="86" t="s">
        <v>311</v>
      </c>
    </row>
    <row r="13" spans="3:24" ht="21.75" customHeight="1">
      <c r="C13" s="329" t="s">
        <v>2379</v>
      </c>
      <c r="D13" s="84" t="s">
        <v>1068</v>
      </c>
      <c r="E13" s="84" t="s">
        <v>1059</v>
      </c>
      <c r="F13" s="84" t="s">
        <v>2128</v>
      </c>
      <c r="G13" s="84" t="s">
        <v>311</v>
      </c>
      <c r="H13" s="146">
        <v>1400</v>
      </c>
      <c r="I13" s="146">
        <v>1400</v>
      </c>
      <c r="J13" s="146">
        <v>12324</v>
      </c>
      <c r="K13" s="146">
        <v>12324</v>
      </c>
      <c r="L13" s="146">
        <v>1400</v>
      </c>
      <c r="M13" s="146">
        <v>1400</v>
      </c>
      <c r="N13" s="146">
        <v>12324</v>
      </c>
      <c r="O13" s="146">
        <v>12324</v>
      </c>
      <c r="P13" s="146">
        <v>1400</v>
      </c>
      <c r="Q13" s="146">
        <v>1400</v>
      </c>
      <c r="R13" s="146">
        <v>12324</v>
      </c>
      <c r="S13" s="146">
        <v>12324</v>
      </c>
      <c r="T13" s="148">
        <v>1</v>
      </c>
      <c r="U13" s="149">
        <v>0</v>
      </c>
      <c r="V13" s="149">
        <v>4.0000000000000002E-4</v>
      </c>
      <c r="W13" s="150">
        <v>0</v>
      </c>
    </row>
    <row r="17" spans="3:10">
      <c r="C17" s="21" t="s">
        <v>258</v>
      </c>
    </row>
    <row r="23" spans="3:10">
      <c r="J23" s="136"/>
    </row>
  </sheetData>
  <mergeCells count="1">
    <mergeCell ref="C2:W2"/>
  </mergeCells>
  <hyperlinks>
    <hyperlink ref="C17" location="'Table of Contents'!A1" display="Return to Table Tab" xr:uid="{D23ABA28-5FB5-4881-A0DC-C0C974A9CDE2}"/>
  </hyperlinks>
  <pageMargins left="0.7" right="0.7" top="0.75" bottom="0.75" header="0.3" footer="0.3"/>
  <pageSetup scale="53" fitToHeight="0" orientation="landscape" horizontalDpi="1200" verticalDpi="1200" r:id="rId1"/>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06AE-68EC-42BA-8CAF-93B580C6FFFA}">
  <sheetPr codeName="Sheet16">
    <tabColor rgb="FF0072CE"/>
  </sheetPr>
  <dimension ref="B2:N20"/>
  <sheetViews>
    <sheetView topLeftCell="B1" zoomScale="112" zoomScaleNormal="112" workbookViewId="0">
      <selection activeCell="C14" sqref="C14"/>
    </sheetView>
  </sheetViews>
  <sheetFormatPr defaultColWidth="8.7109375" defaultRowHeight="11.25"/>
  <cols>
    <col min="1" max="1" width="8.7109375" style="1"/>
    <col min="2" max="2" width="42.28515625" style="1" customWidth="1"/>
    <col min="3" max="4" width="12" style="1" bestFit="1" customWidth="1"/>
    <col min="5" max="5" width="26.85546875" style="1" bestFit="1" customWidth="1"/>
    <col min="6" max="6" width="8.7109375" style="1"/>
    <col min="7" max="7" width="33.140625" style="1" bestFit="1" customWidth="1"/>
    <col min="8" max="8" width="15.42578125" style="1" bestFit="1" customWidth="1"/>
    <col min="9" max="9" width="12.5703125" style="1" bestFit="1" customWidth="1"/>
    <col min="10" max="10" width="14.42578125" style="1" bestFit="1" customWidth="1"/>
    <col min="11" max="11" width="33.140625" style="1" bestFit="1" customWidth="1"/>
    <col min="12" max="12" width="36.5703125" style="1" bestFit="1" customWidth="1"/>
    <col min="13" max="13" width="27" style="1" bestFit="1" customWidth="1"/>
    <col min="14" max="14" width="36.5703125" style="1" bestFit="1" customWidth="1"/>
    <col min="15" max="15" width="16" style="1" bestFit="1" customWidth="1"/>
    <col min="16" max="16384" width="8.7109375" style="1"/>
  </cols>
  <sheetData>
    <row r="2" spans="2:14" ht="17.25" customHeight="1">
      <c r="B2" s="437" t="s">
        <v>1069</v>
      </c>
      <c r="C2" s="437"/>
      <c r="D2" s="437"/>
      <c r="E2" s="437"/>
    </row>
    <row r="3" spans="2:14" ht="33.75">
      <c r="B3" s="39" t="s">
        <v>1070</v>
      </c>
      <c r="C3" s="40" t="s">
        <v>1019</v>
      </c>
      <c r="D3" s="40" t="s">
        <v>1071</v>
      </c>
      <c r="E3" s="41" t="s">
        <v>1072</v>
      </c>
    </row>
    <row r="4" spans="2:14" ht="33.75">
      <c r="B4" s="165" t="s">
        <v>1026</v>
      </c>
      <c r="C4" s="380" t="s">
        <v>2262</v>
      </c>
      <c r="D4" s="84" t="s">
        <v>1073</v>
      </c>
      <c r="E4" s="83" t="s">
        <v>2124</v>
      </c>
    </row>
    <row r="5" spans="2:14" ht="33.75">
      <c r="B5" s="80" t="s">
        <v>1028</v>
      </c>
      <c r="C5" s="381" t="s">
        <v>2263</v>
      </c>
      <c r="D5" s="119" t="s">
        <v>1073</v>
      </c>
      <c r="E5" s="83" t="s">
        <v>2124</v>
      </c>
    </row>
    <row r="6" spans="2:14" ht="33.75">
      <c r="B6" s="111" t="s">
        <v>363</v>
      </c>
      <c r="C6" s="382" t="s">
        <v>2264</v>
      </c>
      <c r="D6" s="84" t="s">
        <v>1073</v>
      </c>
      <c r="E6" s="83" t="s">
        <v>2124</v>
      </c>
    </row>
    <row r="7" spans="2:14" ht="33.75">
      <c r="B7" s="80" t="s">
        <v>1025</v>
      </c>
      <c r="C7" s="381" t="s">
        <v>2265</v>
      </c>
      <c r="D7" s="141" t="s">
        <v>1073</v>
      </c>
      <c r="E7" s="83" t="s">
        <v>2124</v>
      </c>
    </row>
    <row r="8" spans="2:14" ht="33.75">
      <c r="B8" s="80" t="s">
        <v>1027</v>
      </c>
      <c r="C8" s="383" t="s">
        <v>2266</v>
      </c>
      <c r="D8" s="119" t="s">
        <v>1073</v>
      </c>
      <c r="E8" s="83" t="s">
        <v>2124</v>
      </c>
    </row>
    <row r="9" spans="2:14" ht="33.75">
      <c r="B9" s="80" t="s">
        <v>361</v>
      </c>
      <c r="C9" s="381" t="s">
        <v>2267</v>
      </c>
      <c r="D9" s="84" t="s">
        <v>1073</v>
      </c>
      <c r="E9" s="83" t="s">
        <v>2124</v>
      </c>
    </row>
    <row r="10" spans="2:14" ht="18" customHeight="1">
      <c r="B10" s="111" t="s">
        <v>2268</v>
      </c>
      <c r="C10" s="119" t="s">
        <v>401</v>
      </c>
      <c r="D10" s="112" t="s">
        <v>1074</v>
      </c>
      <c r="E10" s="113" t="s">
        <v>1075</v>
      </c>
    </row>
    <row r="11" spans="2:14" ht="22.5">
      <c r="B11" s="329" t="s">
        <v>957</v>
      </c>
      <c r="C11" s="328" t="s">
        <v>2189</v>
      </c>
      <c r="D11" s="326" t="s">
        <v>1074</v>
      </c>
      <c r="E11" s="327" t="s">
        <v>1075</v>
      </c>
    </row>
    <row r="12" spans="2:14" ht="22.5">
      <c r="B12" s="80" t="s">
        <v>1031</v>
      </c>
      <c r="C12" s="84" t="s">
        <v>403</v>
      </c>
      <c r="D12" s="82" t="s">
        <v>1074</v>
      </c>
      <c r="E12" s="83" t="s">
        <v>1075</v>
      </c>
    </row>
    <row r="13" spans="2:14" ht="22.5">
      <c r="B13" s="111" t="s">
        <v>1032</v>
      </c>
      <c r="C13" s="119" t="s">
        <v>405</v>
      </c>
      <c r="D13" s="112" t="s">
        <v>1074</v>
      </c>
      <c r="E13" s="113" t="s">
        <v>1075</v>
      </c>
    </row>
    <row r="14" spans="2:14" ht="22.5">
      <c r="B14" s="80" t="s">
        <v>408</v>
      </c>
      <c r="C14" s="84" t="s">
        <v>407</v>
      </c>
      <c r="D14" s="84" t="s">
        <v>1074</v>
      </c>
      <c r="E14" s="83" t="s">
        <v>1075</v>
      </c>
      <c r="L14" s="38"/>
      <c r="N14" s="38"/>
    </row>
    <row r="15" spans="2:14" ht="22.5">
      <c r="B15" s="111" t="s">
        <v>410</v>
      </c>
      <c r="C15" s="119" t="s">
        <v>409</v>
      </c>
      <c r="D15" s="119" t="s">
        <v>1074</v>
      </c>
      <c r="E15" s="113" t="s">
        <v>1075</v>
      </c>
      <c r="L15" s="38"/>
      <c r="N15" s="38"/>
    </row>
    <row r="16" spans="2:14" ht="22.5">
      <c r="B16" s="80" t="s">
        <v>1035</v>
      </c>
      <c r="C16" s="84" t="s">
        <v>419</v>
      </c>
      <c r="D16" s="84" t="s">
        <v>1074</v>
      </c>
      <c r="E16" s="83" t="s">
        <v>1076</v>
      </c>
      <c r="L16" s="38"/>
      <c r="N16" s="38"/>
    </row>
    <row r="17" spans="2:14">
      <c r="L17" s="38"/>
      <c r="N17" s="38"/>
    </row>
    <row r="18" spans="2:14">
      <c r="L18" s="38"/>
      <c r="N18" s="38"/>
    </row>
    <row r="19" spans="2:14">
      <c r="L19" s="38"/>
      <c r="N19" s="38"/>
    </row>
    <row r="20" spans="2:14">
      <c r="B20" s="11" t="s">
        <v>258</v>
      </c>
    </row>
  </sheetData>
  <sortState xmlns:xlrd2="http://schemas.microsoft.com/office/spreadsheetml/2017/richdata2" ref="B4:E16">
    <sortCondition ref="C4:C16"/>
    <sortCondition ref="B4:B16"/>
  </sortState>
  <mergeCells count="1">
    <mergeCell ref="B2:E2"/>
  </mergeCells>
  <dataValidations count="1">
    <dataValidation type="list" allowBlank="1" showInputMessage="1" showErrorMessage="1" sqref="D4:D16" xr:uid="{1291808A-2EDA-438B-BF68-889B512B12F8}">
      <formula1>#REF!</formula1>
    </dataValidation>
  </dataValidations>
  <hyperlinks>
    <hyperlink ref="B20" location="'Table of Contents'!A1" display="Return to Table Tab" xr:uid="{ED480885-7ECF-4675-8062-47493E6AE2DD}"/>
  </hyperlinks>
  <pageMargins left="0.7" right="0.7" top="0.75" bottom="0.75" header="0.3" footer="0.3"/>
  <pageSetup orientation="portrait" horizontalDpi="1200" verticalDpi="1200" r:id="rId1"/>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47B1-B80F-4C6A-B202-B8BE347BB5AA}">
  <sheetPr codeName="Sheet18">
    <tabColor rgb="FF0072CE"/>
    <pageSetUpPr fitToPage="1"/>
  </sheetPr>
  <dimension ref="B2:AJ21"/>
  <sheetViews>
    <sheetView zoomScaleNormal="100" workbookViewId="0"/>
  </sheetViews>
  <sheetFormatPr defaultColWidth="8.7109375" defaultRowHeight="11.25"/>
  <cols>
    <col min="1" max="1" width="8.7109375" style="1"/>
    <col min="2" max="2" width="18.140625" style="1" bestFit="1" customWidth="1"/>
    <col min="3" max="3" width="12" style="1" bestFit="1" customWidth="1"/>
    <col min="4" max="4" width="16.28515625" style="1" customWidth="1"/>
    <col min="5" max="5" width="13.140625" style="1" bestFit="1" customWidth="1"/>
    <col min="6" max="11" width="8.7109375" style="1"/>
    <col min="12" max="12" width="10.140625" style="1" customWidth="1"/>
    <col min="13" max="16384" width="8.7109375" style="1"/>
  </cols>
  <sheetData>
    <row r="2" spans="2:36">
      <c r="B2" s="437" t="s">
        <v>1077</v>
      </c>
      <c r="C2" s="437"/>
      <c r="D2" s="437"/>
      <c r="E2" s="437"/>
      <c r="F2" s="437"/>
      <c r="G2" s="437"/>
      <c r="H2" s="437"/>
      <c r="I2" s="437"/>
      <c r="J2" s="437"/>
      <c r="K2" s="437"/>
      <c r="L2" s="437"/>
      <c r="M2" s="437"/>
      <c r="N2" s="437"/>
      <c r="O2" s="437"/>
      <c r="S2" s="70"/>
      <c r="T2" s="70"/>
      <c r="U2" s="70"/>
      <c r="V2" s="70"/>
      <c r="W2" s="70"/>
      <c r="X2" s="70"/>
      <c r="Y2" s="70"/>
      <c r="Z2" s="71"/>
      <c r="AA2" s="70"/>
      <c r="AB2" s="70"/>
      <c r="AC2" s="70"/>
      <c r="AD2" s="71"/>
      <c r="AE2" s="70"/>
      <c r="AF2" s="70"/>
      <c r="AG2" s="70"/>
      <c r="AH2" s="71"/>
      <c r="AI2" s="71"/>
      <c r="AJ2" s="71"/>
    </row>
    <row r="3" spans="2:36" ht="45">
      <c r="B3" s="49" t="s">
        <v>1070</v>
      </c>
      <c r="C3" s="45" t="s">
        <v>1078</v>
      </c>
      <c r="D3" s="40" t="s">
        <v>1079</v>
      </c>
      <c r="E3" s="45" t="s">
        <v>1080</v>
      </c>
      <c r="F3" s="45" t="s">
        <v>1081</v>
      </c>
      <c r="G3" s="45" t="s">
        <v>1082</v>
      </c>
      <c r="H3" s="45" t="s">
        <v>1083</v>
      </c>
      <c r="I3" s="45" t="s">
        <v>1084</v>
      </c>
      <c r="J3" s="45" t="s">
        <v>1085</v>
      </c>
      <c r="K3" s="45" t="s">
        <v>1086</v>
      </c>
      <c r="L3" s="45" t="s">
        <v>1087</v>
      </c>
      <c r="M3" s="45" t="s">
        <v>1088</v>
      </c>
      <c r="N3" s="45" t="s">
        <v>1089</v>
      </c>
      <c r="O3" s="46" t="s">
        <v>1090</v>
      </c>
      <c r="P3" s="13"/>
      <c r="W3" s="68"/>
      <c r="X3" s="69"/>
      <c r="Z3" s="2"/>
      <c r="AA3" s="68"/>
      <c r="AD3" s="2"/>
      <c r="AE3" s="68"/>
      <c r="AH3" s="2"/>
    </row>
    <row r="4" spans="2:36">
      <c r="B4" s="371" t="s">
        <v>382</v>
      </c>
      <c r="C4" s="372" t="s">
        <v>1074</v>
      </c>
      <c r="D4" s="373" t="s">
        <v>1024</v>
      </c>
      <c r="E4" s="374">
        <v>15690</v>
      </c>
      <c r="F4" s="375">
        <v>785</v>
      </c>
      <c r="G4" s="376">
        <v>14378</v>
      </c>
      <c r="H4" s="373">
        <v>719</v>
      </c>
      <c r="I4" s="376">
        <v>16393</v>
      </c>
      <c r="J4" s="373">
        <v>820</v>
      </c>
      <c r="K4" s="377">
        <v>0.59318568261552695</v>
      </c>
      <c r="L4" s="373" t="s">
        <v>1091</v>
      </c>
      <c r="M4" s="378">
        <v>0.95</v>
      </c>
      <c r="N4" s="378">
        <v>0.95</v>
      </c>
      <c r="O4" s="379">
        <v>0.95</v>
      </c>
      <c r="W4" s="68"/>
      <c r="X4" s="69"/>
      <c r="Z4" s="2"/>
      <c r="AA4" s="68"/>
      <c r="AD4" s="2"/>
      <c r="AE4" s="68"/>
      <c r="AH4" s="2"/>
    </row>
    <row r="5" spans="2:36" ht="33.75">
      <c r="B5" s="340" t="s">
        <v>2250</v>
      </c>
      <c r="C5" s="399" t="s">
        <v>2251</v>
      </c>
      <c r="D5" s="334" t="s">
        <v>1024</v>
      </c>
      <c r="E5" s="335">
        <v>12324</v>
      </c>
      <c r="F5" s="336">
        <v>124</v>
      </c>
      <c r="G5" s="336">
        <v>12324</v>
      </c>
      <c r="H5" s="336">
        <v>124</v>
      </c>
      <c r="I5" s="336">
        <v>12324</v>
      </c>
      <c r="J5" s="336">
        <v>124</v>
      </c>
      <c r="K5" s="337">
        <v>0.77400000000000002</v>
      </c>
      <c r="L5" s="334">
        <v>0.02</v>
      </c>
      <c r="M5" s="338">
        <v>0.95</v>
      </c>
      <c r="N5" s="338">
        <v>0.95</v>
      </c>
      <c r="O5" s="339">
        <v>0.95</v>
      </c>
      <c r="W5" s="68"/>
      <c r="X5" s="69"/>
      <c r="Z5" s="2"/>
      <c r="AA5" s="68"/>
      <c r="AD5" s="2"/>
      <c r="AE5" s="68"/>
      <c r="AH5" s="2"/>
    </row>
    <row r="6" spans="2:36" ht="33.75">
      <c r="B6" s="340" t="s">
        <v>2252</v>
      </c>
      <c r="C6" s="399" t="s">
        <v>2253</v>
      </c>
      <c r="D6" s="334" t="s">
        <v>1024</v>
      </c>
      <c r="E6" s="335">
        <v>53498</v>
      </c>
      <c r="F6" s="336">
        <v>536</v>
      </c>
      <c r="G6" s="336">
        <v>54249</v>
      </c>
      <c r="H6" s="336">
        <v>544</v>
      </c>
      <c r="I6" s="336">
        <v>54134</v>
      </c>
      <c r="J6" s="336">
        <v>542</v>
      </c>
      <c r="K6" s="337">
        <v>0.251</v>
      </c>
      <c r="L6" s="334">
        <v>0.02</v>
      </c>
      <c r="M6" s="338">
        <v>0.95</v>
      </c>
      <c r="N6" s="338">
        <v>0.95</v>
      </c>
      <c r="O6" s="339">
        <v>0.95</v>
      </c>
      <c r="W6" s="68"/>
      <c r="X6" s="69"/>
      <c r="Z6" s="2"/>
      <c r="AA6" s="68"/>
      <c r="AD6" s="2"/>
      <c r="AE6" s="68"/>
      <c r="AH6" s="2"/>
    </row>
    <row r="7" spans="2:36" ht="33.75">
      <c r="B7" s="340" t="s">
        <v>2254</v>
      </c>
      <c r="C7" s="399" t="s">
        <v>2255</v>
      </c>
      <c r="D7" s="334" t="s">
        <v>1024</v>
      </c>
      <c r="E7" s="335">
        <v>2241</v>
      </c>
      <c r="F7" s="336">
        <v>113</v>
      </c>
      <c r="G7" s="336">
        <v>1660</v>
      </c>
      <c r="H7" s="336">
        <v>84</v>
      </c>
      <c r="I7" s="336">
        <v>2563</v>
      </c>
      <c r="J7" s="336">
        <v>129</v>
      </c>
      <c r="K7" s="337">
        <v>0.81599999999999995</v>
      </c>
      <c r="L7" s="334">
        <v>0.02</v>
      </c>
      <c r="M7" s="338">
        <v>0.95</v>
      </c>
      <c r="N7" s="338">
        <v>0.95</v>
      </c>
      <c r="O7" s="339">
        <v>0.95</v>
      </c>
      <c r="W7" s="68"/>
      <c r="X7" s="69"/>
      <c r="Z7" s="2"/>
      <c r="AA7" s="68"/>
      <c r="AD7" s="2"/>
      <c r="AE7" s="68"/>
      <c r="AH7" s="2"/>
    </row>
    <row r="8" spans="2:36" ht="33.75">
      <c r="B8" s="340" t="s">
        <v>2256</v>
      </c>
      <c r="C8" s="399" t="s">
        <v>2257</v>
      </c>
      <c r="D8" s="334" t="s">
        <v>1024</v>
      </c>
      <c r="E8" s="335">
        <v>5996</v>
      </c>
      <c r="F8" s="336">
        <v>300</v>
      </c>
      <c r="G8" s="336">
        <v>6448</v>
      </c>
      <c r="H8" s="336">
        <v>323</v>
      </c>
      <c r="I8" s="336">
        <v>5621</v>
      </c>
      <c r="J8" s="336">
        <v>282</v>
      </c>
      <c r="K8" s="337">
        <v>0.23300000000000001</v>
      </c>
      <c r="L8" s="334">
        <v>0.02</v>
      </c>
      <c r="M8" s="338">
        <v>0.95</v>
      </c>
      <c r="N8" s="338">
        <v>0.95</v>
      </c>
      <c r="O8" s="339">
        <v>0.95</v>
      </c>
      <c r="W8" s="68"/>
      <c r="X8" s="69"/>
      <c r="Z8" s="2"/>
      <c r="AA8" s="68"/>
      <c r="AD8" s="2"/>
      <c r="AE8" s="68"/>
      <c r="AH8" s="2"/>
    </row>
    <row r="9" spans="2:36" ht="33.75">
      <c r="B9" s="340" t="s">
        <v>2258</v>
      </c>
      <c r="C9" s="399" t="s">
        <v>2259</v>
      </c>
      <c r="D9" s="334" t="s">
        <v>1024</v>
      </c>
      <c r="E9" s="335">
        <v>1351</v>
      </c>
      <c r="F9" s="336">
        <v>69</v>
      </c>
      <c r="G9" s="336">
        <v>919</v>
      </c>
      <c r="H9" s="336">
        <v>46</v>
      </c>
      <c r="I9" s="336">
        <v>2743</v>
      </c>
      <c r="J9" s="336">
        <v>138</v>
      </c>
      <c r="K9" s="337">
        <v>0.66600000000000004</v>
      </c>
      <c r="L9" s="334">
        <v>0.02</v>
      </c>
      <c r="M9" s="338">
        <v>0.95</v>
      </c>
      <c r="N9" s="338">
        <v>0.95</v>
      </c>
      <c r="O9" s="339">
        <v>0.95</v>
      </c>
      <c r="W9" s="68"/>
      <c r="X9" s="69"/>
      <c r="Z9" s="2"/>
      <c r="AA9" s="68"/>
      <c r="AD9" s="2"/>
      <c r="AE9" s="68"/>
      <c r="AH9" s="2"/>
    </row>
    <row r="10" spans="2:36" ht="33.75">
      <c r="B10" s="340" t="s">
        <v>2260</v>
      </c>
      <c r="C10" s="399" t="s">
        <v>2261</v>
      </c>
      <c r="D10" s="334" t="s">
        <v>1024</v>
      </c>
      <c r="E10" s="335">
        <v>6102</v>
      </c>
      <c r="F10" s="336">
        <v>306</v>
      </c>
      <c r="G10" s="336">
        <v>5351</v>
      </c>
      <c r="H10" s="336">
        <v>269</v>
      </c>
      <c r="I10" s="336">
        <v>5466</v>
      </c>
      <c r="J10" s="336">
        <v>274</v>
      </c>
      <c r="K10" s="337">
        <v>0.223</v>
      </c>
      <c r="L10" s="334">
        <v>0.02</v>
      </c>
      <c r="M10" s="338">
        <v>0.95</v>
      </c>
      <c r="N10" s="338">
        <v>0.95</v>
      </c>
      <c r="O10" s="339">
        <v>0.95</v>
      </c>
      <c r="W10" s="68"/>
      <c r="X10" s="69"/>
      <c r="Z10" s="2"/>
      <c r="AA10" s="68"/>
      <c r="AD10" s="2"/>
      <c r="AE10" s="68"/>
      <c r="AH10" s="2"/>
    </row>
    <row r="11" spans="2:36" ht="24" customHeight="1">
      <c r="B11" s="206" t="s">
        <v>401</v>
      </c>
      <c r="C11" s="164" t="s">
        <v>1074</v>
      </c>
      <c r="D11" s="164" t="s">
        <v>1030</v>
      </c>
      <c r="E11" s="330" t="s">
        <v>2190</v>
      </c>
      <c r="F11" s="331" t="s">
        <v>2191</v>
      </c>
      <c r="G11" s="332" t="s">
        <v>2192</v>
      </c>
      <c r="H11" s="333" t="s">
        <v>2193</v>
      </c>
      <c r="I11" s="333" t="s">
        <v>2194</v>
      </c>
      <c r="J11" s="332" t="s">
        <v>2190</v>
      </c>
      <c r="K11" s="247">
        <v>1</v>
      </c>
      <c r="L11" s="280" t="s">
        <v>1091</v>
      </c>
      <c r="M11" s="257">
        <v>0.95</v>
      </c>
      <c r="N11" s="257">
        <v>0.95</v>
      </c>
      <c r="O11" s="251">
        <v>0.95</v>
      </c>
      <c r="W11" s="68"/>
      <c r="X11" s="69"/>
      <c r="Z11" s="2"/>
      <c r="AA11" s="68"/>
      <c r="AD11" s="2"/>
      <c r="AE11" s="68"/>
      <c r="AH11" s="2"/>
    </row>
    <row r="12" spans="2:36" ht="11.1" customHeight="1">
      <c r="B12" s="340" t="s">
        <v>2189</v>
      </c>
      <c r="C12" s="334" t="s">
        <v>1074</v>
      </c>
      <c r="D12" s="334" t="s">
        <v>1030</v>
      </c>
      <c r="E12" s="335">
        <v>4</v>
      </c>
      <c r="F12" s="336">
        <v>4</v>
      </c>
      <c r="G12" s="336">
        <v>2</v>
      </c>
      <c r="H12" s="336">
        <v>2</v>
      </c>
      <c r="I12" s="336">
        <v>4</v>
      </c>
      <c r="J12" s="336">
        <v>4</v>
      </c>
      <c r="K12" s="337">
        <v>1</v>
      </c>
      <c r="L12" s="334" t="s">
        <v>1091</v>
      </c>
      <c r="M12" s="338">
        <v>0.95</v>
      </c>
      <c r="N12" s="338">
        <v>0.95</v>
      </c>
      <c r="O12" s="339">
        <v>0.95</v>
      </c>
      <c r="W12" s="68"/>
      <c r="X12" s="69"/>
      <c r="Z12" s="2"/>
      <c r="AA12" s="68"/>
      <c r="AD12" s="2"/>
      <c r="AE12" s="68"/>
      <c r="AH12" s="2"/>
    </row>
    <row r="13" spans="2:36">
      <c r="B13" s="206" t="s">
        <v>403</v>
      </c>
      <c r="C13" s="164" t="s">
        <v>1074</v>
      </c>
      <c r="D13" s="164" t="s">
        <v>1272</v>
      </c>
      <c r="E13" s="252">
        <v>2400</v>
      </c>
      <c r="F13" s="254">
        <v>2400</v>
      </c>
      <c r="G13" s="254">
        <v>2400</v>
      </c>
      <c r="H13" s="254">
        <v>2400</v>
      </c>
      <c r="I13" s="254">
        <v>2400</v>
      </c>
      <c r="J13" s="254">
        <v>2400</v>
      </c>
      <c r="K13" s="247">
        <v>1</v>
      </c>
      <c r="L13" s="280" t="s">
        <v>1091</v>
      </c>
      <c r="M13" s="245">
        <v>0.95</v>
      </c>
      <c r="N13" s="245">
        <v>0.95</v>
      </c>
      <c r="O13" s="246">
        <v>0.95</v>
      </c>
      <c r="W13" s="68"/>
      <c r="X13" s="69"/>
      <c r="Z13" s="2"/>
      <c r="AA13" s="68"/>
      <c r="AD13" s="2"/>
      <c r="AE13" s="68"/>
      <c r="AH13" s="2"/>
    </row>
    <row r="14" spans="2:36">
      <c r="B14" s="206" t="s">
        <v>405</v>
      </c>
      <c r="C14" s="164" t="s">
        <v>1074</v>
      </c>
      <c r="D14" s="164" t="s">
        <v>2136</v>
      </c>
      <c r="E14" s="252">
        <v>240</v>
      </c>
      <c r="F14" s="248">
        <v>240</v>
      </c>
      <c r="G14" s="248">
        <v>240</v>
      </c>
      <c r="H14" s="248">
        <v>240</v>
      </c>
      <c r="I14" s="248">
        <v>240</v>
      </c>
      <c r="J14" s="248">
        <v>204</v>
      </c>
      <c r="K14" s="247">
        <v>1</v>
      </c>
      <c r="L14" s="280" t="s">
        <v>1091</v>
      </c>
      <c r="M14" s="245">
        <v>0.95</v>
      </c>
      <c r="N14" s="245">
        <v>0.95</v>
      </c>
      <c r="O14" s="249">
        <v>0.95</v>
      </c>
      <c r="S14" s="23"/>
      <c r="T14" s="23"/>
      <c r="U14" s="2"/>
      <c r="V14" s="23"/>
      <c r="W14" s="72"/>
      <c r="X14" s="73"/>
      <c r="Y14" s="2"/>
      <c r="Z14" s="2"/>
      <c r="AA14" s="72"/>
      <c r="AB14" s="2"/>
      <c r="AC14" s="2"/>
      <c r="AD14" s="2"/>
      <c r="AE14" s="72"/>
      <c r="AF14" s="2"/>
      <c r="AG14" s="2"/>
      <c r="AH14" s="2"/>
    </row>
    <row r="15" spans="2:36">
      <c r="B15" s="206" t="s">
        <v>407</v>
      </c>
      <c r="C15" s="164" t="s">
        <v>1074</v>
      </c>
      <c r="D15" s="164" t="s">
        <v>1033</v>
      </c>
      <c r="E15" s="252">
        <v>4</v>
      </c>
      <c r="F15" s="248">
        <v>4</v>
      </c>
      <c r="G15" s="281" t="s">
        <v>497</v>
      </c>
      <c r="H15" s="281" t="s">
        <v>497</v>
      </c>
      <c r="I15" s="281" t="s">
        <v>497</v>
      </c>
      <c r="J15" s="281" t="s">
        <v>497</v>
      </c>
      <c r="K15" s="247">
        <v>1</v>
      </c>
      <c r="L15" s="280" t="s">
        <v>1091</v>
      </c>
      <c r="M15" s="250">
        <v>0.95</v>
      </c>
      <c r="N15" s="250">
        <v>0.95</v>
      </c>
      <c r="O15" s="249">
        <v>0.95</v>
      </c>
      <c r="T15" s="23"/>
      <c r="W15" s="63"/>
      <c r="X15" s="69"/>
      <c r="Y15" s="69"/>
      <c r="Z15" s="2"/>
      <c r="AA15" s="63"/>
      <c r="AB15" s="69"/>
      <c r="AC15" s="69"/>
      <c r="AD15" s="2"/>
      <c r="AE15" s="63"/>
      <c r="AF15" s="69"/>
      <c r="AG15" s="69"/>
      <c r="AH15" s="2"/>
    </row>
    <row r="16" spans="2:36">
      <c r="B16" s="204" t="s">
        <v>409</v>
      </c>
      <c r="C16" s="235" t="s">
        <v>1074</v>
      </c>
      <c r="D16" s="164" t="s">
        <v>1034</v>
      </c>
      <c r="E16" s="253">
        <v>1500</v>
      </c>
      <c r="F16" s="255">
        <v>1500</v>
      </c>
      <c r="G16" s="255" t="s">
        <v>497</v>
      </c>
      <c r="H16" s="235" t="s">
        <v>497</v>
      </c>
      <c r="I16" s="255" t="s">
        <v>497</v>
      </c>
      <c r="J16" s="235" t="s">
        <v>497</v>
      </c>
      <c r="K16" s="256">
        <v>1</v>
      </c>
      <c r="L16" s="280" t="s">
        <v>1091</v>
      </c>
      <c r="M16" s="257">
        <v>0.95</v>
      </c>
      <c r="N16" s="257">
        <v>0.95</v>
      </c>
      <c r="O16" s="251">
        <v>0.95</v>
      </c>
      <c r="T16" s="23"/>
      <c r="W16" s="63"/>
      <c r="X16" s="69"/>
      <c r="Y16" s="69"/>
      <c r="Z16" s="2"/>
      <c r="AA16" s="63"/>
      <c r="AB16" s="69"/>
      <c r="AC16" s="69"/>
      <c r="AD16" s="2"/>
      <c r="AE16" s="63"/>
      <c r="AF16" s="69"/>
      <c r="AG16" s="69"/>
      <c r="AH16" s="2"/>
    </row>
    <row r="17" spans="2:34">
      <c r="B17" s="197" t="s">
        <v>419</v>
      </c>
      <c r="C17" s="164" t="s">
        <v>1074</v>
      </c>
      <c r="D17" s="164" t="s">
        <v>1036</v>
      </c>
      <c r="E17" s="252">
        <v>3</v>
      </c>
      <c r="F17" s="248">
        <v>3</v>
      </c>
      <c r="G17" s="248">
        <v>3</v>
      </c>
      <c r="H17" s="164">
        <v>3</v>
      </c>
      <c r="I17" s="248">
        <v>3</v>
      </c>
      <c r="J17" s="164">
        <v>3</v>
      </c>
      <c r="K17" s="247" t="s">
        <v>497</v>
      </c>
      <c r="L17" s="280" t="s">
        <v>1091</v>
      </c>
      <c r="M17" s="250">
        <v>0.95</v>
      </c>
      <c r="N17" s="250">
        <v>0.95</v>
      </c>
      <c r="O17" s="249">
        <v>0.95</v>
      </c>
      <c r="T17" s="23"/>
      <c r="W17" s="63"/>
      <c r="X17" s="69"/>
      <c r="Y17" s="69"/>
      <c r="Z17" s="2"/>
      <c r="AA17" s="63"/>
      <c r="AB17" s="69"/>
      <c r="AC17" s="69"/>
      <c r="AD17" s="2"/>
      <c r="AE17" s="63"/>
      <c r="AF17" s="69"/>
      <c r="AG17" s="69"/>
      <c r="AH17" s="2"/>
    </row>
    <row r="21" spans="2:34">
      <c r="B21" s="11" t="s">
        <v>258</v>
      </c>
    </row>
  </sheetData>
  <sortState xmlns:xlrd2="http://schemas.microsoft.com/office/spreadsheetml/2017/richdata2" ref="B4:O17">
    <sortCondition ref="B4:B17"/>
  </sortState>
  <mergeCells count="1">
    <mergeCell ref="B2:O2"/>
  </mergeCells>
  <dataValidations count="1">
    <dataValidation type="list" allowBlank="1" showInputMessage="1" showErrorMessage="1" sqref="B11 U3:U13 B13:B14 B4 C4 C11:C17" xr:uid="{02B92235-44CA-4504-BCB6-868D4E66D974}">
      <formula1>#REF!</formula1>
    </dataValidation>
  </dataValidations>
  <hyperlinks>
    <hyperlink ref="B21" location="'Table of Contents'!A1" display="Return to Table Tab" xr:uid="{547365F9-2422-4BD6-8C70-6082956A6595}"/>
  </hyperlinks>
  <pageMargins left="0.7" right="0.7" top="0.75" bottom="0.75" header="0.3" footer="0.3"/>
  <pageSetup scale="81" fitToHeight="0" orientation="landscape" horizontalDpi="1200" verticalDpi="1200"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DA85-86B8-417D-AA56-DB083B3FC7ED}">
  <sheetPr codeName="Sheet23">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11.25" customHeight="1">
      <c r="B2" s="437" t="s">
        <v>1092</v>
      </c>
      <c r="C2" s="437"/>
      <c r="D2" s="437"/>
      <c r="E2" s="437"/>
      <c r="F2" s="437"/>
    </row>
    <row r="3" spans="2:7" ht="22.5">
      <c r="B3" s="39" t="s">
        <v>1093</v>
      </c>
      <c r="C3" s="40" t="s">
        <v>1094</v>
      </c>
      <c r="D3" s="45" t="s">
        <v>1095</v>
      </c>
      <c r="E3" s="45" t="s">
        <v>1096</v>
      </c>
      <c r="F3" s="46" t="s">
        <v>1097</v>
      </c>
      <c r="G3" s="13"/>
    </row>
    <row r="4" spans="2:7">
      <c r="B4" s="204" t="s">
        <v>478</v>
      </c>
      <c r="C4" s="235">
        <v>85</v>
      </c>
      <c r="D4" s="164">
        <v>65</v>
      </c>
      <c r="E4" s="164">
        <v>54</v>
      </c>
      <c r="F4" s="176">
        <v>148</v>
      </c>
    </row>
    <row r="5" spans="2:7">
      <c r="B5" s="206" t="s">
        <v>476</v>
      </c>
      <c r="C5" s="164">
        <v>0</v>
      </c>
      <c r="D5" s="181">
        <v>2</v>
      </c>
      <c r="E5" s="235">
        <v>5</v>
      </c>
      <c r="F5" s="244">
        <v>78</v>
      </c>
    </row>
    <row r="6" spans="2:7">
      <c r="B6" s="205" t="s">
        <v>477</v>
      </c>
      <c r="C6" s="181">
        <v>0</v>
      </c>
      <c r="D6" s="181">
        <v>3</v>
      </c>
      <c r="E6" s="164">
        <v>0</v>
      </c>
      <c r="F6" s="176">
        <v>1</v>
      </c>
    </row>
    <row r="7" spans="2:7">
      <c r="B7" s="303" t="s">
        <v>1098</v>
      </c>
    </row>
    <row r="11" spans="2:7">
      <c r="B11" s="11" t="s">
        <v>258</v>
      </c>
    </row>
  </sheetData>
  <mergeCells count="1">
    <mergeCell ref="B2:F2"/>
  </mergeCells>
  <dataValidations count="1">
    <dataValidation type="list" allowBlank="1" showInputMessage="1" showErrorMessage="1" sqref="C4:C6" xr:uid="{4EF30F3A-C2E6-43AC-837E-E5674F66B5A8}">
      <formula1>#REF!</formula1>
    </dataValidation>
  </dataValidations>
  <hyperlinks>
    <hyperlink ref="B11" location="'Table of Contents'!A1" display="Return to Table Tab" xr:uid="{8FD74449-8E11-4C71-B7FE-40285AA7F7F3}"/>
  </hyperlinks>
  <pageMargins left="0.7" right="0.7" top="0.75" bottom="0.75" header="0.3" footer="0.3"/>
  <pageSetup fitToHeight="0" orientation="portrait" horizontalDpi="1200" verticalDpi="1200"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3040-FD5E-4101-A709-FCA7B35EBA9B}">
  <sheetPr codeName="Sheet25">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7" ht="29.25" customHeight="1">
      <c r="B2" s="437" t="s">
        <v>1099</v>
      </c>
      <c r="C2" s="437"/>
      <c r="D2" s="437"/>
      <c r="E2" s="437"/>
      <c r="F2" s="437"/>
    </row>
    <row r="3" spans="2:7" ht="22.5">
      <c r="B3" s="39" t="s">
        <v>1100</v>
      </c>
      <c r="C3" s="40" t="s">
        <v>1094</v>
      </c>
      <c r="D3" s="45" t="s">
        <v>1095</v>
      </c>
      <c r="E3" s="45" t="s">
        <v>1096</v>
      </c>
      <c r="F3" s="46" t="s">
        <v>1097</v>
      </c>
      <c r="G3" s="13"/>
    </row>
    <row r="4" spans="2:7">
      <c r="B4" s="206" t="s">
        <v>1101</v>
      </c>
      <c r="C4" s="181">
        <v>0</v>
      </c>
      <c r="D4" s="181">
        <v>0</v>
      </c>
      <c r="E4" s="181">
        <v>0</v>
      </c>
      <c r="F4" s="182">
        <v>0</v>
      </c>
    </row>
    <row r="5" spans="2:7">
      <c r="B5" s="189" t="s">
        <v>1102</v>
      </c>
      <c r="C5" s="181">
        <v>85</v>
      </c>
      <c r="D5" s="181">
        <v>70</v>
      </c>
      <c r="E5" s="181">
        <v>59</v>
      </c>
      <c r="F5" s="182">
        <v>227</v>
      </c>
    </row>
    <row r="6" spans="2:7">
      <c r="B6" s="189" t="s">
        <v>1103</v>
      </c>
      <c r="C6" s="181">
        <v>0</v>
      </c>
      <c r="D6" s="181">
        <v>0</v>
      </c>
      <c r="E6" s="181">
        <v>0</v>
      </c>
      <c r="F6" s="182">
        <v>0</v>
      </c>
    </row>
    <row r="7" spans="2:7">
      <c r="B7" s="303" t="s">
        <v>1098</v>
      </c>
    </row>
    <row r="11" spans="2:7">
      <c r="B11" s="11" t="s">
        <v>258</v>
      </c>
    </row>
  </sheetData>
  <mergeCells count="1">
    <mergeCell ref="B2:F2"/>
  </mergeCells>
  <dataValidations count="1">
    <dataValidation type="list" allowBlank="1" showInputMessage="1" showErrorMessage="1" sqref="C4:C6" xr:uid="{A12042DA-2CD8-429A-9880-A0884D9284EF}">
      <formula1>#REF!</formula1>
    </dataValidation>
  </dataValidations>
  <hyperlinks>
    <hyperlink ref="B11" location="'Table of Contents'!A1" display="Return to Table Tab" xr:uid="{6107103F-D7BA-4E5B-B221-1D284BDB20E6}"/>
  </hyperlinks>
  <pageMargins left="0.7" right="0.7" top="0.75" bottom="0.75" header="0.3" footer="0.3"/>
  <pageSetup fitToHeight="0" orientation="portrait" horizontalDpi="1200" verticalDpi="120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E735-FA9C-4E06-A874-128D0D9C2C24}">
  <sheetPr codeName="Sheet5">
    <tabColor rgb="FF0072CE"/>
    <pageSetUpPr fitToPage="1"/>
  </sheetPr>
  <dimension ref="B2:L80"/>
  <sheetViews>
    <sheetView zoomScaleNormal="100" workbookViewId="0">
      <selection activeCell="B2" sqref="B2:F2"/>
    </sheetView>
  </sheetViews>
  <sheetFormatPr defaultRowHeight="15"/>
  <cols>
    <col min="2" max="2" width="19" style="96" bestFit="1" customWidth="1"/>
    <col min="3" max="3" width="31.5703125" style="95" customWidth="1"/>
    <col min="4" max="4" width="29.140625" style="95" customWidth="1"/>
    <col min="5" max="5" width="11.85546875" style="96" customWidth="1"/>
    <col min="6" max="6" width="33" style="95" bestFit="1" customWidth="1"/>
  </cols>
  <sheetData>
    <row r="2" spans="2:12">
      <c r="B2" s="417" t="s">
        <v>259</v>
      </c>
      <c r="C2" s="417"/>
      <c r="D2" s="417"/>
      <c r="E2" s="417"/>
      <c r="F2" s="417"/>
    </row>
    <row r="3" spans="2:12" ht="33.75">
      <c r="B3" s="49" t="s">
        <v>260</v>
      </c>
      <c r="C3" s="45" t="s">
        <v>261</v>
      </c>
      <c r="D3" s="45" t="s">
        <v>262</v>
      </c>
      <c r="E3" s="45" t="s">
        <v>263</v>
      </c>
      <c r="F3" s="46" t="s">
        <v>264</v>
      </c>
    </row>
    <row r="4" spans="2:12">
      <c r="B4" s="123">
        <v>1</v>
      </c>
      <c r="C4" s="125" t="s">
        <v>265</v>
      </c>
      <c r="D4" s="125" t="s">
        <v>265</v>
      </c>
      <c r="E4" s="299">
        <v>0.23810000000000001</v>
      </c>
      <c r="F4" s="222" t="s">
        <v>265</v>
      </c>
    </row>
    <row r="5" spans="2:12">
      <c r="B5" s="123">
        <v>2</v>
      </c>
      <c r="C5" s="125" t="s">
        <v>268</v>
      </c>
      <c r="D5" s="125" t="s">
        <v>269</v>
      </c>
      <c r="E5" s="299">
        <v>0.1429</v>
      </c>
      <c r="F5" s="222" t="s">
        <v>267</v>
      </c>
    </row>
    <row r="6" spans="2:12">
      <c r="B6" s="124">
        <v>3</v>
      </c>
      <c r="C6" s="296" t="s">
        <v>266</v>
      </c>
      <c r="D6" s="296" t="s">
        <v>266</v>
      </c>
      <c r="E6" s="297">
        <v>0.1429</v>
      </c>
      <c r="F6" s="298" t="s">
        <v>267</v>
      </c>
    </row>
    <row r="7" spans="2:12">
      <c r="B7" s="123">
        <v>4</v>
      </c>
      <c r="C7" s="125" t="s">
        <v>272</v>
      </c>
      <c r="D7" s="125" t="s">
        <v>265</v>
      </c>
      <c r="E7" s="299">
        <v>0</v>
      </c>
      <c r="F7" s="222" t="s">
        <v>310</v>
      </c>
    </row>
    <row r="8" spans="2:12">
      <c r="B8" s="124">
        <v>5</v>
      </c>
      <c r="C8" s="296" t="s">
        <v>270</v>
      </c>
      <c r="D8" s="296" t="s">
        <v>276</v>
      </c>
      <c r="E8" s="297">
        <v>4.7600000000000003E-2</v>
      </c>
      <c r="F8" s="298" t="s">
        <v>267</v>
      </c>
      <c r="L8" s="296"/>
    </row>
    <row r="9" spans="2:12">
      <c r="B9" s="123">
        <v>6</v>
      </c>
      <c r="C9" s="125" t="s">
        <v>270</v>
      </c>
      <c r="D9" s="125" t="s">
        <v>277</v>
      </c>
      <c r="E9" s="299">
        <v>4.7600000000000003E-2</v>
      </c>
      <c r="F9" s="222" t="s">
        <v>267</v>
      </c>
    </row>
    <row r="10" spans="2:12">
      <c r="B10" s="124">
        <v>7</v>
      </c>
      <c r="C10" s="296" t="s">
        <v>270</v>
      </c>
      <c r="D10" s="296" t="s">
        <v>271</v>
      </c>
      <c r="E10" s="297">
        <v>9.5200000000000007E-2</v>
      </c>
      <c r="F10" s="298" t="s">
        <v>267</v>
      </c>
    </row>
    <row r="11" spans="2:12">
      <c r="B11" s="123">
        <v>8</v>
      </c>
      <c r="C11" s="125" t="s">
        <v>306</v>
      </c>
      <c r="D11" s="125" t="s">
        <v>306</v>
      </c>
      <c r="E11" s="299">
        <v>0</v>
      </c>
      <c r="F11" s="222" t="s">
        <v>267</v>
      </c>
    </row>
    <row r="12" spans="2:12">
      <c r="B12" s="124">
        <v>9</v>
      </c>
      <c r="C12" s="296" t="s">
        <v>270</v>
      </c>
      <c r="D12" s="296" t="s">
        <v>329</v>
      </c>
      <c r="E12" s="297">
        <v>0</v>
      </c>
      <c r="F12" s="298" t="s">
        <v>310</v>
      </c>
    </row>
    <row r="13" spans="2:12">
      <c r="B13" s="123">
        <v>10</v>
      </c>
      <c r="C13" s="125" t="s">
        <v>272</v>
      </c>
      <c r="D13" s="125" t="s">
        <v>273</v>
      </c>
      <c r="E13" s="299">
        <v>4.7600000000000003E-2</v>
      </c>
      <c r="F13" s="222" t="s">
        <v>267</v>
      </c>
    </row>
    <row r="14" spans="2:12">
      <c r="B14" s="124">
        <v>11</v>
      </c>
      <c r="C14" s="296" t="s">
        <v>270</v>
      </c>
      <c r="D14" s="296" t="s">
        <v>317</v>
      </c>
      <c r="E14" s="297">
        <v>0</v>
      </c>
      <c r="F14" s="298" t="s">
        <v>310</v>
      </c>
    </row>
    <row r="15" spans="2:12">
      <c r="B15" s="123">
        <v>12</v>
      </c>
      <c r="C15" s="125" t="s">
        <v>270</v>
      </c>
      <c r="D15" s="125" t="s">
        <v>315</v>
      </c>
      <c r="E15" s="299">
        <v>0</v>
      </c>
      <c r="F15" s="222" t="s">
        <v>310</v>
      </c>
    </row>
    <row r="16" spans="2:12">
      <c r="B16" s="124">
        <v>13</v>
      </c>
      <c r="C16" s="296" t="s">
        <v>272</v>
      </c>
      <c r="D16" s="296" t="s">
        <v>274</v>
      </c>
      <c r="E16" s="297">
        <v>4.7600000000000003E-2</v>
      </c>
      <c r="F16" s="298" t="s">
        <v>267</v>
      </c>
    </row>
    <row r="17" spans="2:6">
      <c r="B17" s="123">
        <v>14</v>
      </c>
      <c r="C17" s="125" t="s">
        <v>275</v>
      </c>
      <c r="D17" s="125" t="s">
        <v>275</v>
      </c>
      <c r="E17" s="299">
        <v>4.7600000000000003E-2</v>
      </c>
      <c r="F17" s="222" t="s">
        <v>267</v>
      </c>
    </row>
    <row r="18" spans="2:6">
      <c r="B18" s="124">
        <v>15</v>
      </c>
      <c r="C18" s="296" t="s">
        <v>270</v>
      </c>
      <c r="D18" s="296" t="s">
        <v>278</v>
      </c>
      <c r="E18" s="297">
        <v>4.7600000000000003E-2</v>
      </c>
      <c r="F18" s="298" t="s">
        <v>267</v>
      </c>
    </row>
    <row r="19" spans="2:6">
      <c r="B19" s="123">
        <v>16</v>
      </c>
      <c r="C19" s="125" t="s">
        <v>270</v>
      </c>
      <c r="D19" s="125" t="s">
        <v>280</v>
      </c>
      <c r="E19" s="299">
        <v>4.7600000000000003E-2</v>
      </c>
      <c r="F19" s="222" t="s">
        <v>267</v>
      </c>
    </row>
    <row r="20" spans="2:6">
      <c r="B20" s="124">
        <v>17</v>
      </c>
      <c r="C20" s="296" t="s">
        <v>270</v>
      </c>
      <c r="D20" s="296" t="s">
        <v>279</v>
      </c>
      <c r="E20" s="297">
        <v>4.7600000000000003E-2</v>
      </c>
      <c r="F20" s="298" t="s">
        <v>267</v>
      </c>
    </row>
    <row r="21" spans="2:6">
      <c r="B21" s="123">
        <v>18</v>
      </c>
      <c r="C21" s="125" t="s">
        <v>281</v>
      </c>
      <c r="D21" s="125" t="s">
        <v>285</v>
      </c>
      <c r="E21" s="299">
        <v>0</v>
      </c>
      <c r="F21" s="222" t="s">
        <v>267</v>
      </c>
    </row>
    <row r="22" spans="2:6">
      <c r="B22" s="124">
        <v>19</v>
      </c>
      <c r="C22" s="296" t="s">
        <v>270</v>
      </c>
      <c r="D22" s="296" t="s">
        <v>318</v>
      </c>
      <c r="E22" s="297">
        <v>0</v>
      </c>
      <c r="F22" s="298" t="s">
        <v>310</v>
      </c>
    </row>
    <row r="23" spans="2:6">
      <c r="B23" s="123">
        <v>20</v>
      </c>
      <c r="C23" s="125" t="s">
        <v>305</v>
      </c>
      <c r="D23" s="125" t="s">
        <v>305</v>
      </c>
      <c r="E23" s="299">
        <v>0</v>
      </c>
      <c r="F23" s="222" t="s">
        <v>267</v>
      </c>
    </row>
    <row r="24" spans="2:6">
      <c r="B24" s="124">
        <v>21</v>
      </c>
      <c r="C24" s="296" t="s">
        <v>270</v>
      </c>
      <c r="D24" s="296" t="s">
        <v>290</v>
      </c>
      <c r="E24" s="297">
        <v>0</v>
      </c>
      <c r="F24" s="298" t="s">
        <v>267</v>
      </c>
    </row>
    <row r="25" spans="2:6">
      <c r="B25" s="123">
        <v>22</v>
      </c>
      <c r="C25" s="125" t="s">
        <v>270</v>
      </c>
      <c r="D25" s="125" t="s">
        <v>314</v>
      </c>
      <c r="E25" s="299">
        <v>0</v>
      </c>
      <c r="F25" s="222" t="s">
        <v>310</v>
      </c>
    </row>
    <row r="26" spans="2:6">
      <c r="B26" s="124">
        <v>23</v>
      </c>
      <c r="C26" s="296" t="s">
        <v>270</v>
      </c>
      <c r="D26" s="296" t="s">
        <v>301</v>
      </c>
      <c r="E26" s="297">
        <v>0</v>
      </c>
      <c r="F26" s="298" t="s">
        <v>267</v>
      </c>
    </row>
    <row r="27" spans="2:6">
      <c r="B27" s="123">
        <v>24</v>
      </c>
      <c r="C27" s="125" t="s">
        <v>337</v>
      </c>
      <c r="D27" s="125" t="s">
        <v>337</v>
      </c>
      <c r="E27" s="299">
        <v>0</v>
      </c>
      <c r="F27" s="222" t="s">
        <v>310</v>
      </c>
    </row>
    <row r="28" spans="2:6">
      <c r="B28" s="124">
        <v>25</v>
      </c>
      <c r="C28" s="296" t="s">
        <v>281</v>
      </c>
      <c r="D28" s="296" t="s">
        <v>283</v>
      </c>
      <c r="E28" s="297">
        <v>0</v>
      </c>
      <c r="F28" s="298" t="s">
        <v>267</v>
      </c>
    </row>
    <row r="29" spans="2:6">
      <c r="B29" s="123">
        <v>26</v>
      </c>
      <c r="C29" s="125" t="s">
        <v>270</v>
      </c>
      <c r="D29" s="125" t="s">
        <v>319</v>
      </c>
      <c r="E29" s="299">
        <v>0</v>
      </c>
      <c r="F29" s="222" t="s">
        <v>310</v>
      </c>
    </row>
    <row r="30" spans="2:6">
      <c r="B30" s="124">
        <v>27</v>
      </c>
      <c r="C30" s="296" t="s">
        <v>306</v>
      </c>
      <c r="D30" s="296" t="s">
        <v>307</v>
      </c>
      <c r="E30" s="297">
        <v>0</v>
      </c>
      <c r="F30" s="298" t="s">
        <v>267</v>
      </c>
    </row>
    <row r="31" spans="2:6">
      <c r="B31" s="123">
        <v>28</v>
      </c>
      <c r="C31" s="125" t="s">
        <v>268</v>
      </c>
      <c r="D31" s="125" t="s">
        <v>309</v>
      </c>
      <c r="E31" s="299">
        <v>0</v>
      </c>
      <c r="F31" s="222" t="s">
        <v>267</v>
      </c>
    </row>
    <row r="32" spans="2:6">
      <c r="B32" s="124">
        <v>29</v>
      </c>
      <c r="C32" s="296" t="s">
        <v>270</v>
      </c>
      <c r="D32" s="296" t="s">
        <v>316</v>
      </c>
      <c r="E32" s="297">
        <v>0</v>
      </c>
      <c r="F32" s="298" t="s">
        <v>310</v>
      </c>
    </row>
    <row r="33" spans="2:6">
      <c r="B33" s="123">
        <v>30</v>
      </c>
      <c r="C33" s="125" t="s">
        <v>308</v>
      </c>
      <c r="D33" s="125" t="s">
        <v>308</v>
      </c>
      <c r="E33" s="299">
        <v>0</v>
      </c>
      <c r="F33" s="222" t="s">
        <v>267</v>
      </c>
    </row>
    <row r="34" spans="2:6">
      <c r="B34" s="124">
        <v>31</v>
      </c>
      <c r="C34" s="296" t="s">
        <v>270</v>
      </c>
      <c r="D34" s="296" t="s">
        <v>291</v>
      </c>
      <c r="E34" s="297">
        <v>0</v>
      </c>
      <c r="F34" s="298" t="s">
        <v>267</v>
      </c>
    </row>
    <row r="35" spans="2:6">
      <c r="B35" s="123">
        <v>32</v>
      </c>
      <c r="C35" s="125" t="s">
        <v>330</v>
      </c>
      <c r="D35" s="125" t="s">
        <v>330</v>
      </c>
      <c r="E35" s="299">
        <v>0</v>
      </c>
      <c r="F35" s="222" t="s">
        <v>310</v>
      </c>
    </row>
    <row r="36" spans="2:6">
      <c r="B36" s="124">
        <v>33</v>
      </c>
      <c r="C36" s="296" t="s">
        <v>270</v>
      </c>
      <c r="D36" s="296" t="s">
        <v>304</v>
      </c>
      <c r="E36" s="297">
        <v>0</v>
      </c>
      <c r="F36" s="298" t="s">
        <v>267</v>
      </c>
    </row>
    <row r="37" spans="2:6">
      <c r="B37" s="123">
        <v>34</v>
      </c>
      <c r="C37" s="125" t="s">
        <v>281</v>
      </c>
      <c r="D37" s="125" t="s">
        <v>286</v>
      </c>
      <c r="E37" s="299">
        <v>0</v>
      </c>
      <c r="F37" s="222" t="s">
        <v>267</v>
      </c>
    </row>
    <row r="38" spans="2:6">
      <c r="B38" s="124">
        <v>35</v>
      </c>
      <c r="C38" s="296" t="s">
        <v>270</v>
      </c>
      <c r="D38" s="296" t="s">
        <v>320</v>
      </c>
      <c r="E38" s="297">
        <v>0</v>
      </c>
      <c r="F38" s="298" t="s">
        <v>310</v>
      </c>
    </row>
    <row r="39" spans="2:6">
      <c r="B39" s="123">
        <v>36</v>
      </c>
      <c r="C39" s="125" t="s">
        <v>270</v>
      </c>
      <c r="D39" s="125" t="s">
        <v>292</v>
      </c>
      <c r="E39" s="299">
        <v>0</v>
      </c>
      <c r="F39" s="222" t="s">
        <v>267</v>
      </c>
    </row>
    <row r="40" spans="2:6">
      <c r="B40" s="124">
        <v>37</v>
      </c>
      <c r="C40" s="296" t="s">
        <v>288</v>
      </c>
      <c r="D40" s="296" t="s">
        <v>288</v>
      </c>
      <c r="E40" s="297">
        <v>0</v>
      </c>
      <c r="F40" s="298" t="s">
        <v>267</v>
      </c>
    </row>
    <row r="41" spans="2:6">
      <c r="B41" s="123">
        <v>38</v>
      </c>
      <c r="C41" s="125" t="s">
        <v>270</v>
      </c>
      <c r="D41" s="125" t="s">
        <v>325</v>
      </c>
      <c r="E41" s="299">
        <v>0</v>
      </c>
      <c r="F41" s="222" t="s">
        <v>310</v>
      </c>
    </row>
    <row r="42" spans="2:6">
      <c r="B42" s="124">
        <v>39</v>
      </c>
      <c r="C42" s="296" t="s">
        <v>270</v>
      </c>
      <c r="D42" s="296" t="s">
        <v>321</v>
      </c>
      <c r="E42" s="297">
        <v>0</v>
      </c>
      <c r="F42" s="298" t="s">
        <v>310</v>
      </c>
    </row>
    <row r="43" spans="2:6">
      <c r="B43" s="123">
        <v>40</v>
      </c>
      <c r="C43" s="125" t="s">
        <v>270</v>
      </c>
      <c r="D43" s="125" t="s">
        <v>299</v>
      </c>
      <c r="E43" s="299">
        <v>0</v>
      </c>
      <c r="F43" s="222" t="s">
        <v>267</v>
      </c>
    </row>
    <row r="44" spans="2:6">
      <c r="B44" s="124">
        <v>40</v>
      </c>
      <c r="C44" s="296" t="s">
        <v>270</v>
      </c>
      <c r="D44" s="296" t="s">
        <v>303</v>
      </c>
      <c r="E44" s="297">
        <v>0</v>
      </c>
      <c r="F44" s="298" t="s">
        <v>267</v>
      </c>
    </row>
    <row r="45" spans="2:6">
      <c r="B45" s="123">
        <v>40</v>
      </c>
      <c r="C45" s="125" t="s">
        <v>270</v>
      </c>
      <c r="D45" s="125" t="s">
        <v>298</v>
      </c>
      <c r="E45" s="299">
        <v>0</v>
      </c>
      <c r="F45" s="222" t="s">
        <v>267</v>
      </c>
    </row>
    <row r="46" spans="2:6">
      <c r="B46" s="124">
        <v>40</v>
      </c>
      <c r="C46" s="296" t="s">
        <v>270</v>
      </c>
      <c r="D46" s="296" t="s">
        <v>295</v>
      </c>
      <c r="E46" s="297">
        <v>0</v>
      </c>
      <c r="F46" s="298" t="s">
        <v>267</v>
      </c>
    </row>
    <row r="47" spans="2:6">
      <c r="B47" s="123">
        <v>40</v>
      </c>
      <c r="C47" s="125" t="s">
        <v>270</v>
      </c>
      <c r="D47" s="125" t="s">
        <v>296</v>
      </c>
      <c r="E47" s="299">
        <v>0</v>
      </c>
      <c r="F47" s="222" t="s">
        <v>267</v>
      </c>
    </row>
    <row r="48" spans="2:6">
      <c r="B48" s="124">
        <v>40</v>
      </c>
      <c r="C48" s="296" t="s">
        <v>270</v>
      </c>
      <c r="D48" s="296" t="s">
        <v>300</v>
      </c>
      <c r="E48" s="297">
        <v>0</v>
      </c>
      <c r="F48" s="298" t="s">
        <v>267</v>
      </c>
    </row>
    <row r="49" spans="2:6">
      <c r="B49" s="123">
        <v>40</v>
      </c>
      <c r="C49" s="125" t="s">
        <v>270</v>
      </c>
      <c r="D49" s="125" t="s">
        <v>293</v>
      </c>
      <c r="E49" s="299">
        <v>0</v>
      </c>
      <c r="F49" s="222" t="s">
        <v>267</v>
      </c>
    </row>
    <row r="50" spans="2:6">
      <c r="B50" s="124">
        <v>40</v>
      </c>
      <c r="C50" s="296" t="s">
        <v>270</v>
      </c>
      <c r="D50" s="296" t="s">
        <v>2141</v>
      </c>
      <c r="E50" s="297">
        <v>0</v>
      </c>
      <c r="F50" s="298" t="s">
        <v>267</v>
      </c>
    </row>
    <row r="51" spans="2:6">
      <c r="B51" s="123">
        <v>40</v>
      </c>
      <c r="C51" s="125" t="s">
        <v>270</v>
      </c>
      <c r="D51" s="125" t="s">
        <v>294</v>
      </c>
      <c r="E51" s="299">
        <v>0</v>
      </c>
      <c r="F51" s="222" t="s">
        <v>267</v>
      </c>
    </row>
    <row r="52" spans="2:6">
      <c r="B52" s="124">
        <v>40</v>
      </c>
      <c r="C52" s="296" t="s">
        <v>289</v>
      </c>
      <c r="D52" s="296" t="s">
        <v>289</v>
      </c>
      <c r="E52" s="297">
        <v>0</v>
      </c>
      <c r="F52" s="298" t="s">
        <v>267</v>
      </c>
    </row>
    <row r="53" spans="2:6">
      <c r="B53" s="123">
        <v>40</v>
      </c>
      <c r="C53" s="125" t="s">
        <v>281</v>
      </c>
      <c r="D53" s="125" t="s">
        <v>282</v>
      </c>
      <c r="E53" s="299">
        <v>0</v>
      </c>
      <c r="F53" s="222" t="s">
        <v>267</v>
      </c>
    </row>
    <row r="54" spans="2:6">
      <c r="B54" s="124">
        <v>40</v>
      </c>
      <c r="C54" s="296" t="s">
        <v>281</v>
      </c>
      <c r="D54" s="296" t="s">
        <v>284</v>
      </c>
      <c r="E54" s="297">
        <v>0</v>
      </c>
      <c r="F54" s="298" t="s">
        <v>267</v>
      </c>
    </row>
    <row r="55" spans="2:6">
      <c r="B55" s="123">
        <v>40</v>
      </c>
      <c r="C55" s="125" t="s">
        <v>287</v>
      </c>
      <c r="D55" s="125" t="s">
        <v>287</v>
      </c>
      <c r="E55" s="299">
        <v>0</v>
      </c>
      <c r="F55" s="222" t="s">
        <v>267</v>
      </c>
    </row>
    <row r="56" spans="2:6">
      <c r="B56" s="124">
        <v>40</v>
      </c>
      <c r="C56" s="296" t="s">
        <v>270</v>
      </c>
      <c r="D56" s="296" t="s">
        <v>297</v>
      </c>
      <c r="E56" s="297">
        <v>0</v>
      </c>
      <c r="F56" s="298" t="s">
        <v>267</v>
      </c>
    </row>
    <row r="57" spans="2:6">
      <c r="B57" s="123">
        <v>40</v>
      </c>
      <c r="C57" s="125" t="s">
        <v>270</v>
      </c>
      <c r="D57" s="125" t="s">
        <v>302</v>
      </c>
      <c r="E57" s="299">
        <v>0</v>
      </c>
      <c r="F57" s="222" t="s">
        <v>267</v>
      </c>
    </row>
    <row r="58" spans="2:6">
      <c r="B58" s="124">
        <v>40</v>
      </c>
      <c r="C58" s="296" t="s">
        <v>270</v>
      </c>
      <c r="D58" s="296" t="s">
        <v>312</v>
      </c>
      <c r="E58" s="297">
        <v>0</v>
      </c>
      <c r="F58" s="298" t="s">
        <v>310</v>
      </c>
    </row>
    <row r="59" spans="2:6">
      <c r="B59" s="123">
        <v>40</v>
      </c>
      <c r="C59" s="125" t="s">
        <v>270</v>
      </c>
      <c r="D59" s="125" t="s">
        <v>313</v>
      </c>
      <c r="E59" s="299">
        <v>0</v>
      </c>
      <c r="F59" s="222" t="s">
        <v>310</v>
      </c>
    </row>
    <row r="60" spans="2:6">
      <c r="B60" s="124">
        <v>40</v>
      </c>
      <c r="C60" s="296" t="s">
        <v>268</v>
      </c>
      <c r="D60" s="296" t="s">
        <v>306</v>
      </c>
      <c r="E60" s="297">
        <v>0</v>
      </c>
      <c r="F60" s="298" t="s">
        <v>267</v>
      </c>
    </row>
    <row r="61" spans="2:6">
      <c r="B61" s="123">
        <v>40</v>
      </c>
      <c r="C61" s="125" t="s">
        <v>270</v>
      </c>
      <c r="D61" s="125" t="s">
        <v>324</v>
      </c>
      <c r="E61" s="299">
        <v>0</v>
      </c>
      <c r="F61" s="222" t="s">
        <v>310</v>
      </c>
    </row>
    <row r="62" spans="2:6">
      <c r="B62" s="124">
        <v>40</v>
      </c>
      <c r="C62" s="296" t="s">
        <v>270</v>
      </c>
      <c r="D62" s="296" t="s">
        <v>326</v>
      </c>
      <c r="E62" s="297">
        <v>0</v>
      </c>
      <c r="F62" s="298" t="s">
        <v>310</v>
      </c>
    </row>
    <row r="63" spans="2:6">
      <c r="B63" s="123">
        <v>40</v>
      </c>
      <c r="C63" s="125" t="s">
        <v>270</v>
      </c>
      <c r="D63" s="125" t="s">
        <v>323</v>
      </c>
      <c r="E63" s="299">
        <v>0</v>
      </c>
      <c r="F63" s="222" t="s">
        <v>310</v>
      </c>
    </row>
    <row r="64" spans="2:6">
      <c r="B64" s="124">
        <v>40</v>
      </c>
      <c r="C64" s="296" t="s">
        <v>270</v>
      </c>
      <c r="D64" s="296" t="s">
        <v>322</v>
      </c>
      <c r="E64" s="297">
        <v>0</v>
      </c>
      <c r="F64" s="298" t="s">
        <v>310</v>
      </c>
    </row>
    <row r="65" spans="2:6">
      <c r="B65" s="123">
        <v>40</v>
      </c>
      <c r="C65" s="125" t="s">
        <v>270</v>
      </c>
      <c r="D65" s="125" t="s">
        <v>328</v>
      </c>
      <c r="E65" s="299">
        <v>0</v>
      </c>
      <c r="F65" s="222" t="s">
        <v>310</v>
      </c>
    </row>
    <row r="66" spans="2:6">
      <c r="B66" s="124">
        <v>40</v>
      </c>
      <c r="C66" s="296" t="s">
        <v>270</v>
      </c>
      <c r="D66" s="296" t="s">
        <v>327</v>
      </c>
      <c r="E66" s="297">
        <v>0</v>
      </c>
      <c r="F66" s="298" t="s">
        <v>310</v>
      </c>
    </row>
    <row r="67" spans="2:6">
      <c r="B67" s="123">
        <v>40</v>
      </c>
      <c r="C67" s="125" t="s">
        <v>331</v>
      </c>
      <c r="D67" s="125" t="s">
        <v>332</v>
      </c>
      <c r="E67" s="299">
        <v>0</v>
      </c>
      <c r="F67" s="222" t="s">
        <v>310</v>
      </c>
    </row>
    <row r="68" spans="2:6">
      <c r="B68" s="124">
        <v>40</v>
      </c>
      <c r="C68" s="296" t="s">
        <v>270</v>
      </c>
      <c r="D68" s="296" t="s">
        <v>265</v>
      </c>
      <c r="E68" s="297">
        <v>0</v>
      </c>
      <c r="F68" s="298" t="s">
        <v>310</v>
      </c>
    </row>
    <row r="69" spans="2:6">
      <c r="B69" s="123">
        <v>40</v>
      </c>
      <c r="C69" s="125" t="s">
        <v>331</v>
      </c>
      <c r="D69" s="125" t="s">
        <v>333</v>
      </c>
      <c r="E69" s="299">
        <v>0</v>
      </c>
      <c r="F69" s="222" t="s">
        <v>310</v>
      </c>
    </row>
    <row r="70" spans="2:6">
      <c r="B70" s="124">
        <v>40</v>
      </c>
      <c r="C70" s="296" t="s">
        <v>331</v>
      </c>
      <c r="D70" s="296" t="s">
        <v>334</v>
      </c>
      <c r="E70" s="297">
        <v>0</v>
      </c>
      <c r="F70" s="298" t="s">
        <v>310</v>
      </c>
    </row>
    <row r="71" spans="2:6">
      <c r="B71" s="123">
        <v>40</v>
      </c>
      <c r="C71" s="125" t="s">
        <v>331</v>
      </c>
      <c r="D71" s="125" t="s">
        <v>335</v>
      </c>
      <c r="E71" s="299">
        <v>0</v>
      </c>
      <c r="F71" s="222" t="s">
        <v>310</v>
      </c>
    </row>
    <row r="72" spans="2:6">
      <c r="B72" s="123">
        <v>40</v>
      </c>
      <c r="C72" s="125" t="s">
        <v>331</v>
      </c>
      <c r="D72" s="125" t="s">
        <v>336</v>
      </c>
      <c r="E72" s="299">
        <v>0</v>
      </c>
      <c r="F72" s="222" t="s">
        <v>310</v>
      </c>
    </row>
    <row r="76" spans="2:6">
      <c r="B76" s="77" t="s">
        <v>258</v>
      </c>
    </row>
    <row r="80" spans="2:6">
      <c r="C80" s="54"/>
      <c r="D80" s="97"/>
    </row>
  </sheetData>
  <sortState xmlns:xlrd2="http://schemas.microsoft.com/office/spreadsheetml/2017/richdata2" ref="B4:F72">
    <sortCondition descending="1" ref="E4:E72"/>
    <sortCondition ref="C4:C72"/>
    <sortCondition ref="D4:D72"/>
  </sortState>
  <mergeCells count="1">
    <mergeCell ref="B2:F2"/>
  </mergeCells>
  <hyperlinks>
    <hyperlink ref="B76" location="'Table of Contents'!A1" display="Return to Table Tab" xr:uid="{17A3DF8A-F6AB-47AB-B069-C137D26B6251}"/>
  </hyperlinks>
  <pageMargins left="0.7" right="0.7" top="0.75" bottom="0.75" header="0.3" footer="0.3"/>
  <pageSetup scale="68" fitToHeight="0" orientation="portrait" horizontalDpi="1200"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F7125-43F7-4AAB-B5D3-B22104D553A3}">
  <sheetPr codeName="Sheet28">
    <tabColor rgb="FF0072CE"/>
    <pageSetUpPr fitToPage="1"/>
  </sheetPr>
  <dimension ref="B2:G17"/>
  <sheetViews>
    <sheetView workbookViewId="0">
      <selection activeCell="B2" sqref="B2:G2"/>
    </sheetView>
  </sheetViews>
  <sheetFormatPr defaultColWidth="8.7109375" defaultRowHeight="11.25"/>
  <cols>
    <col min="1" max="1" width="8.7109375" style="1"/>
    <col min="2" max="2" width="12.85546875" style="1" customWidth="1"/>
    <col min="3" max="3" width="12" style="1" bestFit="1" customWidth="1"/>
    <col min="4" max="4" width="10.28515625" style="1" bestFit="1" customWidth="1"/>
    <col min="5" max="6" width="8.7109375" style="1"/>
    <col min="7" max="7" width="14.42578125" style="1" customWidth="1"/>
    <col min="8" max="16384" width="8.7109375" style="1"/>
  </cols>
  <sheetData>
    <row r="2" spans="2:7">
      <c r="B2" s="438" t="s">
        <v>1104</v>
      </c>
      <c r="C2" s="438"/>
      <c r="D2" s="438"/>
      <c r="E2" s="438"/>
      <c r="F2" s="438"/>
      <c r="G2" s="438"/>
    </row>
    <row r="3" spans="2:7" ht="78.75">
      <c r="B3" s="39" t="s">
        <v>1105</v>
      </c>
      <c r="C3" s="40" t="s">
        <v>1106</v>
      </c>
      <c r="D3" s="45" t="s">
        <v>1107</v>
      </c>
      <c r="E3" s="45" t="s">
        <v>1108</v>
      </c>
      <c r="F3" s="45" t="s">
        <v>1109</v>
      </c>
      <c r="G3" s="53" t="s">
        <v>1110</v>
      </c>
    </row>
    <row r="4" spans="2:7">
      <c r="B4" s="121" t="s">
        <v>665</v>
      </c>
      <c r="C4" s="119" t="s">
        <v>665</v>
      </c>
      <c r="D4" s="210">
        <v>26</v>
      </c>
      <c r="E4" s="84">
        <v>38</v>
      </c>
      <c r="F4" s="84">
        <v>141.6</v>
      </c>
      <c r="G4" s="258">
        <v>10089</v>
      </c>
    </row>
    <row r="5" spans="2:7">
      <c r="B5" s="85" t="s">
        <v>1111</v>
      </c>
      <c r="C5" s="84" t="s">
        <v>1111</v>
      </c>
      <c r="D5" s="141">
        <v>52.4</v>
      </c>
      <c r="E5" s="119">
        <v>35</v>
      </c>
      <c r="F5" s="84">
        <v>196.8</v>
      </c>
      <c r="G5" s="258">
        <v>2766</v>
      </c>
    </row>
    <row r="6" spans="2:7">
      <c r="B6" s="85" t="s">
        <v>1112</v>
      </c>
      <c r="C6" s="141" t="s">
        <v>1112</v>
      </c>
      <c r="D6" s="141">
        <v>94.7</v>
      </c>
      <c r="E6" s="84">
        <v>31</v>
      </c>
      <c r="F6" s="141">
        <v>99.4</v>
      </c>
      <c r="G6" s="259">
        <v>6565</v>
      </c>
    </row>
    <row r="7" spans="2:7">
      <c r="B7" s="121" t="s">
        <v>1015</v>
      </c>
      <c r="C7" s="119" t="s">
        <v>1015</v>
      </c>
      <c r="D7" s="119">
        <v>33.9</v>
      </c>
      <c r="E7" s="119">
        <v>30</v>
      </c>
      <c r="F7" s="119">
        <v>112.3</v>
      </c>
      <c r="G7" s="260">
        <v>21496</v>
      </c>
    </row>
    <row r="8" spans="2:7">
      <c r="B8" s="85" t="s">
        <v>671</v>
      </c>
      <c r="C8" s="84" t="s">
        <v>671</v>
      </c>
      <c r="D8" s="84">
        <v>66.3</v>
      </c>
      <c r="E8" s="84">
        <v>28</v>
      </c>
      <c r="F8" s="84">
        <v>87.5</v>
      </c>
      <c r="G8" s="258">
        <v>10867</v>
      </c>
    </row>
    <row r="9" spans="2:7">
      <c r="B9" s="121" t="s">
        <v>679</v>
      </c>
      <c r="C9" s="119" t="s">
        <v>679</v>
      </c>
      <c r="D9" s="119">
        <v>78.099999999999994</v>
      </c>
      <c r="E9" s="119">
        <v>23</v>
      </c>
      <c r="F9" s="119">
        <v>62.9</v>
      </c>
      <c r="G9" s="260">
        <v>5126</v>
      </c>
    </row>
    <row r="10" spans="2:7">
      <c r="B10" s="85" t="s">
        <v>661</v>
      </c>
      <c r="C10" s="84" t="s">
        <v>661</v>
      </c>
      <c r="D10" s="84">
        <v>97.1</v>
      </c>
      <c r="E10" s="84">
        <v>23</v>
      </c>
      <c r="F10" s="84">
        <v>59.2</v>
      </c>
      <c r="G10" s="258">
        <v>7713</v>
      </c>
    </row>
    <row r="11" spans="2:7">
      <c r="B11" s="121" t="s">
        <v>663</v>
      </c>
      <c r="C11" s="119" t="s">
        <v>663</v>
      </c>
      <c r="D11" s="119">
        <v>78.900000000000006</v>
      </c>
      <c r="E11" s="119">
        <v>23</v>
      </c>
      <c r="F11" s="119">
        <v>78.7</v>
      </c>
      <c r="G11" s="260">
        <v>7582</v>
      </c>
    </row>
    <row r="12" spans="2:7">
      <c r="B12" s="85" t="s">
        <v>1014</v>
      </c>
      <c r="C12" s="84" t="s">
        <v>1014</v>
      </c>
      <c r="D12" s="84">
        <v>88.2</v>
      </c>
      <c r="E12" s="84">
        <v>19</v>
      </c>
      <c r="F12" s="84">
        <v>83.3</v>
      </c>
      <c r="G12" s="258">
        <v>3951</v>
      </c>
    </row>
    <row r="13" spans="2:7">
      <c r="B13" s="140" t="s">
        <v>1113</v>
      </c>
      <c r="C13" s="141" t="s">
        <v>1113</v>
      </c>
      <c r="D13" s="141">
        <v>49.9</v>
      </c>
      <c r="E13" s="141">
        <v>17</v>
      </c>
      <c r="F13" s="141">
        <v>112.7</v>
      </c>
      <c r="G13" s="259">
        <v>7300</v>
      </c>
    </row>
    <row r="17" spans="2:2">
      <c r="B17" s="11" t="s">
        <v>258</v>
      </c>
    </row>
  </sheetData>
  <mergeCells count="1">
    <mergeCell ref="B2:G2"/>
  </mergeCells>
  <hyperlinks>
    <hyperlink ref="B17" location="'Table of Contents'!A1" display="Return to Table Tab" xr:uid="{0B749181-0791-454B-8604-AE0C3335CD10}"/>
  </hyperlinks>
  <pageMargins left="0.7" right="0.7" top="0.75" bottom="0.75" header="0.3" footer="0.3"/>
  <pageSetup fitToHeight="0" orientation="portrait" horizontalDpi="1200" verticalDpi="1200"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086A6-85FD-4FBA-89B0-A37624639274}">
  <sheetPr codeName="Sheet29">
    <tabColor rgb="FF6CC24A"/>
    <pageSetUpPr fitToPage="1"/>
  </sheetPr>
  <dimension ref="B2:H21"/>
  <sheetViews>
    <sheetView zoomScaleNormal="100" workbookViewId="0">
      <selection activeCell="B2" sqref="B2:H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8.7109375" style="1"/>
    <col min="6" max="6" width="12.5703125" style="1" customWidth="1"/>
    <col min="7" max="7" width="16.140625" style="1" customWidth="1"/>
    <col min="8" max="8" width="23.140625" style="1" customWidth="1"/>
    <col min="9" max="16384" width="8.7109375" style="1"/>
  </cols>
  <sheetData>
    <row r="2" spans="2:8">
      <c r="B2" s="438" t="s">
        <v>1114</v>
      </c>
      <c r="C2" s="438"/>
      <c r="D2" s="438"/>
      <c r="E2" s="438"/>
      <c r="F2" s="438"/>
      <c r="G2" s="438"/>
      <c r="H2" s="438"/>
    </row>
    <row r="3" spans="2:8" ht="33.75">
      <c r="B3" s="39" t="s">
        <v>323</v>
      </c>
      <c r="C3" s="40" t="s">
        <v>1115</v>
      </c>
      <c r="D3" s="40" t="s">
        <v>1116</v>
      </c>
      <c r="E3" s="40" t="s">
        <v>1117</v>
      </c>
      <c r="F3" s="40" t="s">
        <v>1118</v>
      </c>
      <c r="G3" s="40" t="s">
        <v>1119</v>
      </c>
      <c r="H3" s="41" t="s">
        <v>1120</v>
      </c>
    </row>
    <row r="4" spans="2:8" ht="22.5">
      <c r="B4" s="111" t="s">
        <v>1121</v>
      </c>
      <c r="C4" s="112" t="s">
        <v>1122</v>
      </c>
      <c r="D4" s="115" t="s">
        <v>1123</v>
      </c>
      <c r="E4" s="115" t="s">
        <v>768</v>
      </c>
      <c r="F4" s="115" t="s">
        <v>768</v>
      </c>
      <c r="G4" s="115" t="s">
        <v>1124</v>
      </c>
      <c r="H4" s="116" t="s">
        <v>1125</v>
      </c>
    </row>
    <row r="5" spans="2:8" ht="22.5">
      <c r="B5" s="80" t="s">
        <v>1126</v>
      </c>
      <c r="C5" s="82" t="s">
        <v>1122</v>
      </c>
      <c r="D5" s="115" t="s">
        <v>1123</v>
      </c>
      <c r="E5" s="112" t="s">
        <v>768</v>
      </c>
      <c r="F5" s="82" t="s">
        <v>768</v>
      </c>
      <c r="G5" s="82" t="s">
        <v>1124</v>
      </c>
      <c r="H5" s="83" t="s">
        <v>1125</v>
      </c>
    </row>
    <row r="6" spans="2:8" ht="45">
      <c r="B6" s="80" t="s">
        <v>1127</v>
      </c>
      <c r="C6" s="115" t="s">
        <v>1128</v>
      </c>
      <c r="D6" s="115" t="s">
        <v>1129</v>
      </c>
      <c r="E6" s="82" t="s">
        <v>772</v>
      </c>
      <c r="F6" s="115" t="s">
        <v>772</v>
      </c>
      <c r="G6" s="115" t="s">
        <v>1130</v>
      </c>
      <c r="H6" s="116" t="s">
        <v>1131</v>
      </c>
    </row>
    <row r="7" spans="2:8" ht="22.5">
      <c r="B7" s="80" t="s">
        <v>1132</v>
      </c>
      <c r="C7" s="82" t="s">
        <v>1122</v>
      </c>
      <c r="D7" s="82" t="s">
        <v>1133</v>
      </c>
      <c r="E7" s="82" t="s">
        <v>768</v>
      </c>
      <c r="F7" s="82" t="s">
        <v>768</v>
      </c>
      <c r="G7" s="82" t="s">
        <v>1124</v>
      </c>
      <c r="H7" s="83" t="s">
        <v>1134</v>
      </c>
    </row>
    <row r="8" spans="2:8" ht="22.5">
      <c r="B8" s="111" t="s">
        <v>1135</v>
      </c>
      <c r="C8" s="112" t="s">
        <v>1122</v>
      </c>
      <c r="D8" s="112" t="s">
        <v>1133</v>
      </c>
      <c r="E8" s="112" t="s">
        <v>768</v>
      </c>
      <c r="F8" s="112" t="s">
        <v>768</v>
      </c>
      <c r="G8" s="112" t="s">
        <v>1124</v>
      </c>
      <c r="H8" s="113" t="s">
        <v>1134</v>
      </c>
    </row>
    <row r="9" spans="2:8">
      <c r="B9" s="80" t="s">
        <v>1136</v>
      </c>
      <c r="C9" s="82" t="s">
        <v>1130</v>
      </c>
      <c r="D9" s="82" t="s">
        <v>1129</v>
      </c>
      <c r="E9" s="82" t="s">
        <v>772</v>
      </c>
      <c r="F9" s="82" t="s">
        <v>772</v>
      </c>
      <c r="G9" s="82" t="s">
        <v>1130</v>
      </c>
      <c r="H9" s="83"/>
    </row>
    <row r="10" spans="2:8">
      <c r="B10" s="114" t="s">
        <v>1137</v>
      </c>
      <c r="C10" s="115" t="s">
        <v>1130</v>
      </c>
      <c r="D10" s="115" t="s">
        <v>1129</v>
      </c>
      <c r="E10" s="115" t="s">
        <v>772</v>
      </c>
      <c r="F10" s="115" t="s">
        <v>772</v>
      </c>
      <c r="G10" s="115" t="s">
        <v>1130</v>
      </c>
      <c r="H10" s="116"/>
    </row>
    <row r="11" spans="2:8">
      <c r="B11" s="111" t="s">
        <v>1138</v>
      </c>
      <c r="C11" s="112" t="s">
        <v>1139</v>
      </c>
      <c r="D11" s="112" t="s">
        <v>1129</v>
      </c>
      <c r="E11" s="112" t="s">
        <v>772</v>
      </c>
      <c r="F11" s="112" t="s">
        <v>772</v>
      </c>
      <c r="G11" s="112" t="s">
        <v>1130</v>
      </c>
      <c r="H11" s="113"/>
    </row>
    <row r="12" spans="2:8" ht="22.5">
      <c r="B12" s="80" t="s">
        <v>1140</v>
      </c>
      <c r="C12" s="82" t="s">
        <v>1122</v>
      </c>
      <c r="D12" s="82" t="s">
        <v>1123</v>
      </c>
      <c r="E12" s="82" t="s">
        <v>768</v>
      </c>
      <c r="F12" s="82" t="s">
        <v>768</v>
      </c>
      <c r="G12" s="82" t="s">
        <v>1130</v>
      </c>
      <c r="H12" s="83" t="s">
        <v>1134</v>
      </c>
    </row>
    <row r="13" spans="2:8" ht="22.5">
      <c r="B13" s="111" t="s">
        <v>1141</v>
      </c>
      <c r="C13" s="112" t="s">
        <v>1142</v>
      </c>
      <c r="D13" s="112" t="s">
        <v>1129</v>
      </c>
      <c r="E13" s="112" t="s">
        <v>772</v>
      </c>
      <c r="F13" s="112" t="s">
        <v>772</v>
      </c>
      <c r="G13" s="112" t="s">
        <v>1143</v>
      </c>
      <c r="H13" s="113"/>
    </row>
    <row r="14" spans="2:8" ht="45">
      <c r="B14" s="80" t="s">
        <v>1144</v>
      </c>
      <c r="C14" s="82" t="s">
        <v>1128</v>
      </c>
      <c r="D14" s="82" t="s">
        <v>1129</v>
      </c>
      <c r="E14" s="82" t="s">
        <v>772</v>
      </c>
      <c r="F14" s="82" t="s">
        <v>772</v>
      </c>
      <c r="G14" s="82" t="s">
        <v>1130</v>
      </c>
      <c r="H14" s="83" t="s">
        <v>1131</v>
      </c>
    </row>
    <row r="15" spans="2:8" ht="45">
      <c r="B15" s="111" t="s">
        <v>1145</v>
      </c>
      <c r="C15" s="112" t="s">
        <v>1128</v>
      </c>
      <c r="D15" s="112" t="s">
        <v>1129</v>
      </c>
      <c r="E15" s="112" t="s">
        <v>772</v>
      </c>
      <c r="F15" s="112" t="s">
        <v>772</v>
      </c>
      <c r="G15" s="112" t="s">
        <v>1130</v>
      </c>
      <c r="H15" s="113" t="s">
        <v>1131</v>
      </c>
    </row>
    <row r="16" spans="2:8" ht="45">
      <c r="B16" s="80" t="s">
        <v>1146</v>
      </c>
      <c r="C16" s="82" t="s">
        <v>1128</v>
      </c>
      <c r="D16" s="82" t="s">
        <v>1129</v>
      </c>
      <c r="E16" s="82" t="s">
        <v>772</v>
      </c>
      <c r="F16" s="82" t="s">
        <v>772</v>
      </c>
      <c r="G16" s="82" t="s">
        <v>1130</v>
      </c>
      <c r="H16" s="83" t="s">
        <v>1131</v>
      </c>
    </row>
    <row r="17" spans="2:8" ht="45">
      <c r="B17" s="114" t="s">
        <v>1147</v>
      </c>
      <c r="C17" s="115" t="s">
        <v>1128</v>
      </c>
      <c r="D17" s="115" t="s">
        <v>1129</v>
      </c>
      <c r="E17" s="115" t="s">
        <v>772</v>
      </c>
      <c r="F17" s="115" t="s">
        <v>772</v>
      </c>
      <c r="G17" s="115" t="s">
        <v>1130</v>
      </c>
      <c r="H17" s="116" t="s">
        <v>1131</v>
      </c>
    </row>
    <row r="21" spans="2:8">
      <c r="B21" s="11" t="s">
        <v>258</v>
      </c>
    </row>
  </sheetData>
  <mergeCells count="1">
    <mergeCell ref="B2:H2"/>
  </mergeCells>
  <hyperlinks>
    <hyperlink ref="B21" location="'Table of Contents'!A1" display="Return to Table Tab" xr:uid="{43E1A384-DEDB-42AB-98D9-21A9DF2B1E4D}"/>
  </hyperlinks>
  <pageMargins left="0.7" right="0.7" top="0.75" bottom="0.75" header="0.3" footer="0.3"/>
  <pageSetup fitToHeight="0" orientation="landscape" horizontalDpi="1200" verticalDpi="1200"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EA93-714C-432B-AE39-3C088CDC914F}">
  <sheetPr>
    <tabColor rgb="FF6CC24A"/>
    <pageSetUpPr fitToPage="1"/>
  </sheetPr>
  <dimension ref="B2:C12"/>
  <sheetViews>
    <sheetView workbookViewId="0">
      <selection activeCell="B2" sqref="B2:C2"/>
    </sheetView>
  </sheetViews>
  <sheetFormatPr defaultColWidth="8.7109375" defaultRowHeight="11.25"/>
  <cols>
    <col min="1" max="1" width="8.7109375" style="1"/>
    <col min="2" max="2" width="36.5703125" style="1" customWidth="1"/>
    <col min="3" max="3" width="17.140625" style="1" customWidth="1"/>
    <col min="4" max="16384" width="8.7109375" style="1"/>
  </cols>
  <sheetData>
    <row r="2" spans="2:3" ht="29.25" customHeight="1">
      <c r="B2" s="438" t="s">
        <v>1148</v>
      </c>
      <c r="C2" s="438"/>
    </row>
    <row r="3" spans="2:3">
      <c r="B3" s="49" t="s">
        <v>1149</v>
      </c>
      <c r="C3" s="46" t="s">
        <v>1150</v>
      </c>
    </row>
    <row r="4" spans="2:3">
      <c r="B4" s="111" t="s">
        <v>1151</v>
      </c>
      <c r="C4" s="113">
        <v>354</v>
      </c>
    </row>
    <row r="5" spans="2:3">
      <c r="B5" s="80" t="s">
        <v>1152</v>
      </c>
      <c r="C5" s="83">
        <v>219.62</v>
      </c>
    </row>
    <row r="6" spans="2:3">
      <c r="B6" s="111" t="s">
        <v>1153</v>
      </c>
      <c r="C6" s="113">
        <v>6.81</v>
      </c>
    </row>
    <row r="7" spans="2:3">
      <c r="B7" s="80" t="s">
        <v>1154</v>
      </c>
      <c r="C7" s="190">
        <v>115224</v>
      </c>
    </row>
    <row r="8" spans="2:3">
      <c r="B8" s="114" t="s">
        <v>1155</v>
      </c>
      <c r="C8" s="116">
        <v>81.61</v>
      </c>
    </row>
    <row r="12" spans="2:3">
      <c r="B12" s="11" t="s">
        <v>258</v>
      </c>
    </row>
  </sheetData>
  <mergeCells count="1">
    <mergeCell ref="B2:C2"/>
  </mergeCells>
  <hyperlinks>
    <hyperlink ref="B12" location="'Table of Contents'!A1" display="Return to Table Tab" xr:uid="{8D7BC56D-3847-4D20-9B76-366344FFBBCA}"/>
  </hyperlinks>
  <pageMargins left="0.7" right="0.7" top="0.75" bottom="0.75" header="0.3" footer="0.3"/>
  <pageSetup fitToHeight="0" orientation="portrait" horizontalDpi="1200" verticalDpi="1200"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D6C7-D047-4678-9540-7112BAC40DBA}">
  <sheetPr>
    <tabColor rgb="FF6CC24A"/>
    <pageSetUpPr fitToPage="1"/>
  </sheetPr>
  <dimension ref="B2:C14"/>
  <sheetViews>
    <sheetView workbookViewId="0">
      <selection activeCell="B2" sqref="B2:C2"/>
    </sheetView>
  </sheetViews>
  <sheetFormatPr defaultRowHeight="15"/>
  <cols>
    <col min="2" max="2" width="37.85546875" customWidth="1"/>
    <col min="3" max="3" width="36.42578125" customWidth="1"/>
  </cols>
  <sheetData>
    <row r="2" spans="2:3" ht="15" customHeight="1">
      <c r="B2" s="437" t="s">
        <v>1156</v>
      </c>
      <c r="C2" s="437"/>
    </row>
    <row r="3" spans="2:3">
      <c r="B3" s="49" t="s">
        <v>1157</v>
      </c>
      <c r="C3" s="46" t="s">
        <v>1158</v>
      </c>
    </row>
    <row r="4" spans="2:3">
      <c r="B4" s="165" t="s">
        <v>1159</v>
      </c>
      <c r="C4" s="439" t="s">
        <v>1160</v>
      </c>
    </row>
    <row r="5" spans="2:3" ht="22.5">
      <c r="B5" s="111" t="s">
        <v>1161</v>
      </c>
      <c r="C5" s="440"/>
    </row>
    <row r="6" spans="2:3">
      <c r="B6" s="111" t="s">
        <v>1162</v>
      </c>
      <c r="C6" s="440"/>
    </row>
    <row r="7" spans="2:3">
      <c r="B7" s="111" t="s">
        <v>1163</v>
      </c>
      <c r="C7" s="440"/>
    </row>
    <row r="8" spans="2:3" ht="45">
      <c r="B8" s="114" t="s">
        <v>1164</v>
      </c>
      <c r="C8" s="441"/>
    </row>
    <row r="9" spans="2:3">
      <c r="B9" s="111" t="s">
        <v>1165</v>
      </c>
      <c r="C9" s="215" t="s">
        <v>1166</v>
      </c>
    </row>
    <row r="10" spans="2:3">
      <c r="B10" s="80" t="s">
        <v>1165</v>
      </c>
      <c r="C10" s="216" t="s">
        <v>1167</v>
      </c>
    </row>
    <row r="14" spans="2:3">
      <c r="B14" s="11" t="s">
        <v>258</v>
      </c>
    </row>
  </sheetData>
  <mergeCells count="2">
    <mergeCell ref="C4:C8"/>
    <mergeCell ref="B2:C2"/>
  </mergeCells>
  <hyperlinks>
    <hyperlink ref="B14" location="'Table of Contents'!A1" display="Return to Table Tab" xr:uid="{CE435463-E19D-4162-95C8-0107C5593175}"/>
  </hyperlinks>
  <pageMargins left="0.7" right="0.7" top="0.75" bottom="0.75" header="0.3" footer="0.3"/>
  <pageSetup fitToHeight="0"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94F3-DE61-4CE1-8316-B3F30EF40FC0}">
  <sheetPr codeName="Sheet31">
    <tabColor rgb="FF6CC24A"/>
  </sheetPr>
  <dimension ref="B2:E12"/>
  <sheetViews>
    <sheetView workbookViewId="0">
      <selection activeCell="B12" sqref="B1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38" t="s">
        <v>1168</v>
      </c>
      <c r="C2" s="438"/>
      <c r="D2" s="438"/>
      <c r="E2" s="438"/>
    </row>
    <row r="3" spans="2:5" ht="15" customHeight="1">
      <c r="B3" s="442" t="s">
        <v>1169</v>
      </c>
      <c r="C3" s="442"/>
      <c r="D3" s="442"/>
      <c r="E3" s="442"/>
    </row>
    <row r="4" spans="2:5" ht="12" customHeight="1">
      <c r="B4" s="67" t="s">
        <v>1170</v>
      </c>
      <c r="C4" s="66" t="s">
        <v>1171</v>
      </c>
      <c r="D4" s="64" t="s">
        <v>1172</v>
      </c>
      <c r="E4" s="65" t="s">
        <v>1173</v>
      </c>
    </row>
    <row r="5" spans="2:5" ht="22.5">
      <c r="B5" s="166" t="s">
        <v>1174</v>
      </c>
      <c r="C5" s="261" t="s">
        <v>1175</v>
      </c>
      <c r="D5" s="261" t="s">
        <v>1175</v>
      </c>
      <c r="E5" s="262" t="s">
        <v>1175</v>
      </c>
    </row>
    <row r="6" spans="2:5" ht="22.5">
      <c r="B6" s="110" t="s">
        <v>2145</v>
      </c>
      <c r="C6" s="263" t="s">
        <v>1175</v>
      </c>
      <c r="D6" s="263" t="s">
        <v>1175</v>
      </c>
      <c r="E6" s="264" t="s">
        <v>1175</v>
      </c>
    </row>
    <row r="7" spans="2:5" ht="22.5">
      <c r="B7" s="110" t="s">
        <v>2146</v>
      </c>
      <c r="C7" s="263"/>
      <c r="D7" s="265" t="s">
        <v>1175</v>
      </c>
      <c r="E7" s="264" t="s">
        <v>1175</v>
      </c>
    </row>
    <row r="8" spans="2:5">
      <c r="B8" s="110" t="s">
        <v>1176</v>
      </c>
      <c r="C8" s="263"/>
      <c r="D8" s="196"/>
      <c r="E8" s="264" t="s">
        <v>1175</v>
      </c>
    </row>
    <row r="12" spans="2:5">
      <c r="B12" s="11" t="s">
        <v>258</v>
      </c>
    </row>
  </sheetData>
  <mergeCells count="2">
    <mergeCell ref="B2:E2"/>
    <mergeCell ref="B3:E3"/>
  </mergeCells>
  <hyperlinks>
    <hyperlink ref="B12" location="'Table of Contents'!A1" display="Return to Table Tab" xr:uid="{D35612D1-BCBC-4C54-8C1B-D10238FEE198}"/>
  </hyperlinks>
  <pageMargins left="0.7" right="0.7" top="0.75" bottom="0.75" header="0.3" footer="0.3"/>
  <pageSetup orientation="portrait" horizontalDpi="1200" verticalDpi="1200" r:id="rId1"/>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9577-7C53-4696-8043-A38F480853D8}">
  <sheetPr>
    <tabColor rgb="FF6CC24A"/>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7" style="1" customWidth="1"/>
    <col min="4" max="4" width="18.7109375" style="1" customWidth="1"/>
    <col min="5" max="5" width="18.28515625" style="1" customWidth="1"/>
    <col min="6" max="16384" width="8.7109375" style="1"/>
  </cols>
  <sheetData>
    <row r="2" spans="2:5">
      <c r="B2" s="438" t="s">
        <v>1177</v>
      </c>
      <c r="C2" s="438"/>
      <c r="D2" s="438"/>
      <c r="E2" s="438"/>
    </row>
    <row r="3" spans="2:5" ht="45">
      <c r="B3" s="39" t="s">
        <v>1178</v>
      </c>
      <c r="C3" s="40" t="s">
        <v>1179</v>
      </c>
      <c r="D3" s="40" t="s">
        <v>1180</v>
      </c>
      <c r="E3" s="41" t="s">
        <v>1181</v>
      </c>
    </row>
    <row r="4" spans="2:5" ht="22.5">
      <c r="B4" s="111" t="s">
        <v>1182</v>
      </c>
      <c r="C4" s="183" t="s">
        <v>1183</v>
      </c>
      <c r="D4" s="183" t="s">
        <v>1184</v>
      </c>
      <c r="E4" s="184" t="s">
        <v>1185</v>
      </c>
    </row>
    <row r="5" spans="2:5" ht="33.75">
      <c r="B5" s="80" t="s">
        <v>1186</v>
      </c>
      <c r="C5" s="185" t="s">
        <v>1183</v>
      </c>
      <c r="D5" s="185" t="s">
        <v>1187</v>
      </c>
      <c r="E5" s="186" t="s">
        <v>1185</v>
      </c>
    </row>
    <row r="6" spans="2:5" ht="22.5">
      <c r="B6" s="80" t="s">
        <v>1188</v>
      </c>
      <c r="C6" s="185" t="s">
        <v>1183</v>
      </c>
      <c r="D6" s="82" t="s">
        <v>1189</v>
      </c>
      <c r="E6" s="186" t="s">
        <v>1185</v>
      </c>
    </row>
    <row r="7" spans="2:5" ht="33.75">
      <c r="B7" s="80" t="s">
        <v>1186</v>
      </c>
      <c r="C7" s="185" t="s">
        <v>1187</v>
      </c>
      <c r="D7" s="82" t="s">
        <v>1190</v>
      </c>
      <c r="E7" s="186" t="s">
        <v>1185</v>
      </c>
    </row>
    <row r="8" spans="2:5" ht="22.5">
      <c r="B8" s="187" t="s">
        <v>1191</v>
      </c>
      <c r="C8" s="188" t="s">
        <v>1183</v>
      </c>
      <c r="D8" s="185" t="s">
        <v>1184</v>
      </c>
      <c r="E8" s="186" t="s">
        <v>1185</v>
      </c>
    </row>
    <row r="12" spans="2:5">
      <c r="B12" s="11" t="s">
        <v>258</v>
      </c>
    </row>
  </sheetData>
  <mergeCells count="1">
    <mergeCell ref="B2:E2"/>
  </mergeCells>
  <hyperlinks>
    <hyperlink ref="B12" location="'Table of Contents'!A1" display="Return to Table Tab" xr:uid="{CC74C587-81CB-4178-88F6-0F55C6C6A241}"/>
  </hyperlinks>
  <pageMargins left="0.7" right="0.7" top="0.75" bottom="0.75" header="0.3" footer="0.3"/>
  <pageSetup fitToHeight="0" orientation="portrait" horizontalDpi="1200" verticalDpi="1200"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3C0A-5AB2-4388-BDCE-655F3EF893D0}">
  <sheetPr codeName="Sheet34">
    <tabColor rgb="FF0072CE"/>
    <pageSetUpPr fitToPage="1"/>
  </sheetPr>
  <dimension ref="B2:N12"/>
  <sheetViews>
    <sheetView topLeftCell="B1" zoomScaleNormal="100" workbookViewId="0">
      <selection activeCell="C7" sqref="C7"/>
    </sheetView>
  </sheetViews>
  <sheetFormatPr defaultColWidth="8.7109375" defaultRowHeight="11.25"/>
  <cols>
    <col min="1" max="1" width="8.7109375" style="1"/>
    <col min="2" max="2" width="39" style="1" customWidth="1"/>
    <col min="3" max="3" width="12" style="1" customWidth="1"/>
    <col min="4" max="4" width="13.140625" style="1" customWidth="1"/>
    <col min="5" max="5" width="11.7109375" style="1" customWidth="1"/>
    <col min="6" max="6" width="8.7109375" style="1" customWidth="1"/>
    <col min="7" max="7" width="15.140625" style="1" customWidth="1"/>
    <col min="8" max="8" width="8.7109375" style="1" customWidth="1"/>
    <col min="9" max="9" width="13.5703125" style="1" customWidth="1"/>
    <col min="10" max="10" width="8.7109375" style="1" customWidth="1"/>
    <col min="11" max="11" width="13.140625" style="1" customWidth="1"/>
    <col min="12" max="13" width="8.7109375" style="1" customWidth="1"/>
    <col min="14" max="16384" width="8.7109375" style="1"/>
  </cols>
  <sheetData>
    <row r="2" spans="2:14">
      <c r="B2" s="438" t="s">
        <v>1192</v>
      </c>
      <c r="C2" s="438"/>
      <c r="D2" s="438"/>
      <c r="E2" s="438"/>
      <c r="F2" s="438"/>
      <c r="G2" s="438"/>
      <c r="H2" s="438"/>
      <c r="I2" s="438"/>
      <c r="J2" s="438"/>
      <c r="K2" s="438"/>
      <c r="L2" s="438"/>
      <c r="M2" s="438"/>
      <c r="N2" s="438"/>
    </row>
    <row r="3" spans="2:14" ht="33.75">
      <c r="B3" s="39" t="s">
        <v>1018</v>
      </c>
      <c r="C3" s="40" t="s">
        <v>1193</v>
      </c>
      <c r="D3" s="40" t="s">
        <v>1194</v>
      </c>
      <c r="E3" s="40" t="s">
        <v>1195</v>
      </c>
      <c r="F3" s="40" t="s">
        <v>1020</v>
      </c>
      <c r="G3" s="40" t="s">
        <v>1196</v>
      </c>
      <c r="H3" s="40" t="s">
        <v>1197</v>
      </c>
      <c r="I3" s="40" t="s">
        <v>1198</v>
      </c>
      <c r="J3" s="40" t="s">
        <v>1199</v>
      </c>
      <c r="K3" s="40" t="s">
        <v>1200</v>
      </c>
      <c r="L3" s="40" t="s">
        <v>1201</v>
      </c>
      <c r="M3" s="40" t="s">
        <v>1202</v>
      </c>
      <c r="N3" s="41" t="s">
        <v>1022</v>
      </c>
    </row>
    <row r="4" spans="2:14" ht="98.45" customHeight="1">
      <c r="B4" s="346" t="s">
        <v>1204</v>
      </c>
      <c r="C4" s="347" t="s">
        <v>1203</v>
      </c>
      <c r="D4" s="347" t="s">
        <v>462</v>
      </c>
      <c r="E4" s="347" t="s">
        <v>311</v>
      </c>
      <c r="F4" s="347" t="s">
        <v>311</v>
      </c>
      <c r="G4" s="342" t="s">
        <v>2195</v>
      </c>
      <c r="H4" s="347" t="s">
        <v>497</v>
      </c>
      <c r="I4" s="342" t="s">
        <v>2196</v>
      </c>
      <c r="J4" s="347" t="s">
        <v>497</v>
      </c>
      <c r="K4" s="343" t="s">
        <v>2199</v>
      </c>
      <c r="L4" s="347" t="s">
        <v>497</v>
      </c>
      <c r="M4" s="348" t="s">
        <v>311</v>
      </c>
      <c r="N4" s="349" t="s">
        <v>2153</v>
      </c>
    </row>
    <row r="5" spans="2:14" ht="123.75">
      <c r="B5" s="350" t="s">
        <v>2197</v>
      </c>
      <c r="C5" s="351" t="s">
        <v>1203</v>
      </c>
      <c r="D5" s="356" t="s">
        <v>2294</v>
      </c>
      <c r="E5" s="351" t="s">
        <v>311</v>
      </c>
      <c r="F5" s="351" t="s">
        <v>311</v>
      </c>
      <c r="G5" s="345" t="s">
        <v>2209</v>
      </c>
      <c r="H5" s="351" t="s">
        <v>497</v>
      </c>
      <c r="I5" s="345" t="s">
        <v>2198</v>
      </c>
      <c r="J5" s="351" t="s">
        <v>497</v>
      </c>
      <c r="K5" s="351" t="s">
        <v>311</v>
      </c>
      <c r="L5" s="351" t="s">
        <v>497</v>
      </c>
      <c r="M5" s="351" t="s">
        <v>311</v>
      </c>
      <c r="N5" s="352" t="s">
        <v>2154</v>
      </c>
    </row>
    <row r="6" spans="2:14" ht="168.75">
      <c r="B6" s="350" t="s">
        <v>1205</v>
      </c>
      <c r="C6" s="351" t="s">
        <v>1203</v>
      </c>
      <c r="D6" s="356" t="s">
        <v>2295</v>
      </c>
      <c r="E6" s="351" t="s">
        <v>311</v>
      </c>
      <c r="F6" s="351" t="s">
        <v>311</v>
      </c>
      <c r="G6" s="354" t="s">
        <v>2200</v>
      </c>
      <c r="H6" s="351" t="s">
        <v>497</v>
      </c>
      <c r="I6" s="354" t="s">
        <v>2203</v>
      </c>
      <c r="J6" s="351" t="s">
        <v>497</v>
      </c>
      <c r="K6" s="345" t="s">
        <v>2204</v>
      </c>
      <c r="L6" s="351" t="s">
        <v>497</v>
      </c>
      <c r="M6" s="353" t="s">
        <v>311</v>
      </c>
      <c r="N6" s="352" t="s">
        <v>2155</v>
      </c>
    </row>
    <row r="7" spans="2:14" ht="101.25">
      <c r="B7" s="350" t="s">
        <v>1206</v>
      </c>
      <c r="C7" s="351" t="s">
        <v>1203</v>
      </c>
      <c r="D7" s="356" t="s">
        <v>2296</v>
      </c>
      <c r="E7" s="351" t="s">
        <v>311</v>
      </c>
      <c r="F7" s="351" t="s">
        <v>311</v>
      </c>
      <c r="G7" s="354" t="s">
        <v>2201</v>
      </c>
      <c r="H7" s="351" t="s">
        <v>497</v>
      </c>
      <c r="I7" s="354" t="s">
        <v>2205</v>
      </c>
      <c r="J7" s="351" t="s">
        <v>497</v>
      </c>
      <c r="K7" s="356" t="s">
        <v>2202</v>
      </c>
      <c r="L7" s="351" t="s">
        <v>497</v>
      </c>
      <c r="M7" s="353" t="s">
        <v>311</v>
      </c>
      <c r="N7" s="352" t="s">
        <v>2156</v>
      </c>
    </row>
    <row r="8" spans="2:14" ht="101.25">
      <c r="B8" s="346" t="s">
        <v>1207</v>
      </c>
      <c r="C8" s="347" t="s">
        <v>1203</v>
      </c>
      <c r="D8" s="347" t="s">
        <v>468</v>
      </c>
      <c r="E8" s="347" t="s">
        <v>311</v>
      </c>
      <c r="F8" s="347" t="s">
        <v>311</v>
      </c>
      <c r="G8" s="357" t="s">
        <v>2208</v>
      </c>
      <c r="H8" s="347" t="s">
        <v>497</v>
      </c>
      <c r="I8" s="348" t="s">
        <v>2206</v>
      </c>
      <c r="J8" s="347" t="s">
        <v>497</v>
      </c>
      <c r="K8" s="358" t="s">
        <v>2207</v>
      </c>
      <c r="L8" s="347" t="s">
        <v>497</v>
      </c>
      <c r="M8" s="348" t="s">
        <v>311</v>
      </c>
      <c r="N8" s="349" t="s">
        <v>2157</v>
      </c>
    </row>
    <row r="12" spans="2:14">
      <c r="B12" s="11" t="s">
        <v>258</v>
      </c>
    </row>
  </sheetData>
  <sortState xmlns:xlrd2="http://schemas.microsoft.com/office/spreadsheetml/2017/richdata2" ref="B4:N8">
    <sortCondition ref="D3:D8"/>
  </sortState>
  <mergeCells count="1">
    <mergeCell ref="B2:N2"/>
  </mergeCells>
  <dataValidations count="1">
    <dataValidation type="list" allowBlank="1" showInputMessage="1" showErrorMessage="1" sqref="C4:C8 E4:E8" xr:uid="{3EC1CE24-A745-4B91-A0FE-6F9FF7972ED0}">
      <formula1>#REF!</formula1>
    </dataValidation>
  </dataValidations>
  <hyperlinks>
    <hyperlink ref="B12" location="'Table of Contents'!A1" display="Return to Table Tab" xr:uid="{F59BD66C-C35D-4433-844E-3C8A1B38E39B}"/>
  </hyperlinks>
  <pageMargins left="0.7" right="0.7" top="0.75" bottom="0.75" header="0.3" footer="0.3"/>
  <pageSetup scale="71" fitToHeight="0" orientation="landscape" horizontalDpi="1200" verticalDpi="1200"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7A3E-6E34-44D0-8932-FFBEEF930C8B}">
  <sheetPr codeName="Sheet35">
    <tabColor rgb="FF0072CE"/>
    <pageSetUpPr fitToPage="1"/>
  </sheetPr>
  <dimension ref="B2:X21"/>
  <sheetViews>
    <sheetView zoomScaleNormal="100" workbookViewId="0">
      <selection activeCell="D17" sqref="D17:E17"/>
    </sheetView>
  </sheetViews>
  <sheetFormatPr defaultColWidth="8.7109375" defaultRowHeight="11.25"/>
  <cols>
    <col min="1" max="1" width="8.7109375" style="1"/>
    <col min="2" max="2" width="34.140625" style="1" customWidth="1"/>
    <col min="3" max="3" width="12" style="1" bestFit="1" customWidth="1"/>
    <col min="4" max="4" width="13.140625" style="1" customWidth="1"/>
    <col min="5" max="5" width="8.7109375" style="1" customWidth="1"/>
    <col min="6" max="7" width="9" style="1" customWidth="1"/>
    <col min="8" max="9" width="9.42578125" style="1" customWidth="1"/>
    <col min="10" max="11" width="9" style="1" customWidth="1"/>
    <col min="12" max="13" width="9.42578125" style="1" customWidth="1"/>
    <col min="14" max="14" width="11.28515625" style="1" customWidth="1"/>
    <col min="15" max="15" width="9" style="1" customWidth="1"/>
    <col min="16" max="17" width="9.42578125" style="1" customWidth="1"/>
    <col min="18" max="23" width="8.7109375" style="1" customWidth="1"/>
    <col min="24" max="24" width="9.85546875" style="1" bestFit="1" customWidth="1"/>
    <col min="25" max="16384" width="8.7109375" style="1"/>
  </cols>
  <sheetData>
    <row r="2" spans="2:24">
      <c r="B2" s="437" t="s">
        <v>1208</v>
      </c>
      <c r="C2" s="437"/>
      <c r="D2" s="437"/>
      <c r="E2" s="437"/>
      <c r="F2" s="437"/>
      <c r="G2" s="437"/>
      <c r="H2" s="437"/>
      <c r="I2" s="437"/>
      <c r="J2" s="437"/>
      <c r="K2" s="437"/>
      <c r="L2" s="437"/>
      <c r="M2" s="437"/>
      <c r="N2" s="437"/>
      <c r="O2" s="437"/>
      <c r="P2" s="437"/>
      <c r="Q2" s="437"/>
      <c r="R2" s="437"/>
      <c r="S2" s="437"/>
      <c r="T2" s="437"/>
      <c r="U2" s="437"/>
      <c r="V2" s="437"/>
      <c r="W2" s="437"/>
      <c r="X2" s="437"/>
    </row>
    <row r="3" spans="2:24" ht="56.25">
      <c r="B3" s="49" t="s">
        <v>1209</v>
      </c>
      <c r="C3" s="45" t="s">
        <v>1210</v>
      </c>
      <c r="D3" s="45" t="s">
        <v>1195</v>
      </c>
      <c r="E3" s="45" t="s">
        <v>1020</v>
      </c>
      <c r="F3" s="45" t="s">
        <v>1211</v>
      </c>
      <c r="G3" s="45" t="s">
        <v>1212</v>
      </c>
      <c r="H3" s="45" t="s">
        <v>1213</v>
      </c>
      <c r="I3" s="45" t="s">
        <v>1214</v>
      </c>
      <c r="J3" s="45" t="s">
        <v>1215</v>
      </c>
      <c r="K3" s="45" t="s">
        <v>1216</v>
      </c>
      <c r="L3" s="45" t="s">
        <v>1217</v>
      </c>
      <c r="M3" s="45" t="s">
        <v>1218</v>
      </c>
      <c r="N3" s="45" t="s">
        <v>1219</v>
      </c>
      <c r="O3" s="45" t="s">
        <v>1220</v>
      </c>
      <c r="P3" s="45" t="s">
        <v>1221</v>
      </c>
      <c r="Q3" s="45" t="s">
        <v>1222</v>
      </c>
      <c r="R3" s="45" t="s">
        <v>2115</v>
      </c>
      <c r="S3" s="45" t="s">
        <v>1197</v>
      </c>
      <c r="T3" s="45" t="s">
        <v>1199</v>
      </c>
      <c r="U3" s="45" t="s">
        <v>1201</v>
      </c>
      <c r="V3" s="45" t="s">
        <v>1202</v>
      </c>
      <c r="W3" s="45" t="s">
        <v>2112</v>
      </c>
      <c r="X3" s="59" t="s">
        <v>1022</v>
      </c>
    </row>
    <row r="4" spans="2:24" ht="22.5">
      <c r="B4" s="165" t="s">
        <v>1223</v>
      </c>
      <c r="C4" s="179" t="s">
        <v>446</v>
      </c>
      <c r="D4" s="179" t="s">
        <v>311</v>
      </c>
      <c r="E4" s="130" t="s">
        <v>2111</v>
      </c>
      <c r="F4" s="266">
        <v>378</v>
      </c>
      <c r="G4" s="266">
        <v>464</v>
      </c>
      <c r="H4" s="266">
        <v>731</v>
      </c>
      <c r="I4" s="266">
        <v>824</v>
      </c>
      <c r="J4" s="266">
        <v>301.08</v>
      </c>
      <c r="K4" s="266">
        <f>202.31+J4</f>
        <v>503.39</v>
      </c>
      <c r="L4" s="266">
        <f>351.42+K4</f>
        <v>854.81</v>
      </c>
      <c r="M4" s="266">
        <f>20.01+L4</f>
        <v>874.81999999999994</v>
      </c>
      <c r="N4" s="266">
        <v>373.97</v>
      </c>
      <c r="O4" s="266">
        <f>33.86+374</f>
        <v>407.86</v>
      </c>
      <c r="P4" s="266">
        <f>417.95+O4</f>
        <v>825.81</v>
      </c>
      <c r="Q4" s="192">
        <f>7.96+P4</f>
        <v>833.77</v>
      </c>
      <c r="R4" s="193">
        <v>0.42</v>
      </c>
      <c r="S4" s="179" t="s">
        <v>497</v>
      </c>
      <c r="T4" s="179" t="s">
        <v>497</v>
      </c>
      <c r="U4" s="179" t="s">
        <v>497</v>
      </c>
      <c r="V4" s="266">
        <f t="shared" ref="V4:V11" si="0">I4+M4+Q4</f>
        <v>2532.59</v>
      </c>
      <c r="W4" s="266" t="s">
        <v>2113</v>
      </c>
      <c r="X4" s="180" t="s">
        <v>2158</v>
      </c>
    </row>
    <row r="5" spans="2:24" ht="22.5">
      <c r="B5" s="80" t="s">
        <v>1225</v>
      </c>
      <c r="C5" s="326" t="s">
        <v>2289</v>
      </c>
      <c r="D5" s="84" t="s">
        <v>448</v>
      </c>
      <c r="E5" s="130" t="s">
        <v>2111</v>
      </c>
      <c r="F5" s="267">
        <v>19</v>
      </c>
      <c r="G5" s="267">
        <v>114</v>
      </c>
      <c r="H5" s="267">
        <v>134</v>
      </c>
      <c r="I5" s="267">
        <v>134</v>
      </c>
      <c r="J5" s="267">
        <v>160.79</v>
      </c>
      <c r="K5" s="267">
        <f>300.53+J5</f>
        <v>461.31999999999994</v>
      </c>
      <c r="L5" s="267">
        <f>17.22+K5</f>
        <v>478.53999999999996</v>
      </c>
      <c r="M5" s="267">
        <f t="shared" ref="M5:M10" si="1">L5</f>
        <v>478.53999999999996</v>
      </c>
      <c r="N5" s="267">
        <v>83.14</v>
      </c>
      <c r="O5" s="267">
        <f>50.98+N5</f>
        <v>134.12</v>
      </c>
      <c r="P5" s="267">
        <f>7.5+O5</f>
        <v>141.62</v>
      </c>
      <c r="Q5" s="132">
        <f t="shared" ref="Q5:Q10" si="2">P5</f>
        <v>141.62</v>
      </c>
      <c r="R5" s="148">
        <v>0.43</v>
      </c>
      <c r="S5" s="84" t="s">
        <v>497</v>
      </c>
      <c r="T5" s="84" t="s">
        <v>497</v>
      </c>
      <c r="U5" s="84" t="s">
        <v>497</v>
      </c>
      <c r="V5" s="267">
        <f t="shared" si="0"/>
        <v>754.16</v>
      </c>
      <c r="W5" s="266" t="s">
        <v>2113</v>
      </c>
      <c r="X5" s="86" t="s">
        <v>2159</v>
      </c>
    </row>
    <row r="6" spans="2:24" ht="22.5">
      <c r="B6" s="111" t="s">
        <v>1226</v>
      </c>
      <c r="C6" s="326" t="s">
        <v>2290</v>
      </c>
      <c r="D6" s="84" t="s">
        <v>448</v>
      </c>
      <c r="E6" s="130" t="s">
        <v>2111</v>
      </c>
      <c r="F6" s="301">
        <v>83</v>
      </c>
      <c r="G6" s="301">
        <v>130</v>
      </c>
      <c r="H6" s="301">
        <v>130</v>
      </c>
      <c r="I6" s="301">
        <v>130</v>
      </c>
      <c r="J6" s="301">
        <v>44.99</v>
      </c>
      <c r="K6" s="301">
        <f>85.45+J6</f>
        <v>130.44</v>
      </c>
      <c r="L6" s="301">
        <f>K6</f>
        <v>130.44</v>
      </c>
      <c r="M6" s="267">
        <f t="shared" si="1"/>
        <v>130.44</v>
      </c>
      <c r="N6" s="301">
        <v>83.28</v>
      </c>
      <c r="O6" s="267">
        <f>50.98+N6</f>
        <v>134.26</v>
      </c>
      <c r="P6" s="267">
        <f>7.5+O6</f>
        <v>141.76</v>
      </c>
      <c r="Q6" s="136">
        <f t="shared" si="2"/>
        <v>141.76</v>
      </c>
      <c r="R6" s="195">
        <v>0.71</v>
      </c>
      <c r="S6" s="119" t="s">
        <v>497</v>
      </c>
      <c r="T6" s="119" t="s">
        <v>497</v>
      </c>
      <c r="U6" s="119" t="s">
        <v>497</v>
      </c>
      <c r="V6" s="301">
        <f t="shared" si="0"/>
        <v>402.2</v>
      </c>
      <c r="W6" s="266" t="s">
        <v>2113</v>
      </c>
      <c r="X6" s="158" t="s">
        <v>2160</v>
      </c>
    </row>
    <row r="7" spans="2:24" ht="22.5">
      <c r="B7" s="80" t="s">
        <v>1224</v>
      </c>
      <c r="C7" s="84" t="s">
        <v>450</v>
      </c>
      <c r="D7" s="119" t="s">
        <v>311</v>
      </c>
      <c r="E7" s="130" t="s">
        <v>2111</v>
      </c>
      <c r="F7" s="267">
        <v>681</v>
      </c>
      <c r="G7" s="267">
        <v>1109</v>
      </c>
      <c r="H7" s="267">
        <v>1109</v>
      </c>
      <c r="I7" s="267">
        <v>1109</v>
      </c>
      <c r="J7" s="267">
        <v>481.27</v>
      </c>
      <c r="K7" s="267">
        <f>514.94+J7</f>
        <v>996.21</v>
      </c>
      <c r="L7" s="267">
        <f>39.62+K7</f>
        <v>1035.83</v>
      </c>
      <c r="M7" s="267">
        <f t="shared" si="1"/>
        <v>1035.83</v>
      </c>
      <c r="N7" s="267">
        <v>761.12</v>
      </c>
      <c r="O7" s="301">
        <f>363.14+N7</f>
        <v>1124.26</v>
      </c>
      <c r="P7" s="301">
        <f>58.9+O7</f>
        <v>1183.1600000000001</v>
      </c>
      <c r="Q7" s="132">
        <f t="shared" si="2"/>
        <v>1183.1600000000001</v>
      </c>
      <c r="R7" s="148">
        <v>0.86</v>
      </c>
      <c r="S7" s="84" t="s">
        <v>497</v>
      </c>
      <c r="T7" s="84" t="s">
        <v>497</v>
      </c>
      <c r="U7" s="84" t="s">
        <v>497</v>
      </c>
      <c r="V7" s="267">
        <f t="shared" si="0"/>
        <v>3327.99</v>
      </c>
      <c r="W7" s="266" t="s">
        <v>2113</v>
      </c>
      <c r="X7" s="180" t="s">
        <v>2161</v>
      </c>
    </row>
    <row r="8" spans="2:24" ht="22.5">
      <c r="B8" s="80" t="s">
        <v>1227</v>
      </c>
      <c r="C8" s="84" t="s">
        <v>452</v>
      </c>
      <c r="D8" s="84" t="s">
        <v>311</v>
      </c>
      <c r="E8" s="82" t="s">
        <v>2111</v>
      </c>
      <c r="F8" s="267">
        <v>104</v>
      </c>
      <c r="G8" s="267">
        <v>329</v>
      </c>
      <c r="H8" s="267">
        <v>329</v>
      </c>
      <c r="I8" s="267">
        <v>329</v>
      </c>
      <c r="J8" s="267">
        <v>67.680000000000007</v>
      </c>
      <c r="K8" s="267">
        <f>47.9+J8</f>
        <v>115.58000000000001</v>
      </c>
      <c r="L8" s="267">
        <f>K8</f>
        <v>115.58000000000001</v>
      </c>
      <c r="M8" s="267">
        <f t="shared" si="1"/>
        <v>115.58000000000001</v>
      </c>
      <c r="N8" s="267">
        <v>83.14</v>
      </c>
      <c r="O8" s="267">
        <f>50.98+N8</f>
        <v>134.12</v>
      </c>
      <c r="P8" s="387" t="s">
        <v>2288</v>
      </c>
      <c r="Q8" s="387" t="s">
        <v>2288</v>
      </c>
      <c r="R8" s="148">
        <v>0.91</v>
      </c>
      <c r="S8" s="84" t="s">
        <v>497</v>
      </c>
      <c r="T8" s="84" t="s">
        <v>497</v>
      </c>
      <c r="U8" s="84" t="s">
        <v>497</v>
      </c>
      <c r="V8" s="267" t="e">
        <f t="shared" si="0"/>
        <v>#VALUE!</v>
      </c>
      <c r="W8" s="266" t="s">
        <v>2113</v>
      </c>
      <c r="X8" s="86" t="s">
        <v>2162</v>
      </c>
    </row>
    <row r="9" spans="2:24" ht="22.5">
      <c r="B9" s="111" t="s">
        <v>1228</v>
      </c>
      <c r="C9" s="326" t="s">
        <v>2291</v>
      </c>
      <c r="D9" s="119" t="s">
        <v>311</v>
      </c>
      <c r="E9" s="115" t="s">
        <v>1272</v>
      </c>
      <c r="F9" s="268">
        <v>3999</v>
      </c>
      <c r="G9" s="268">
        <f>3999+F9</f>
        <v>7998</v>
      </c>
      <c r="H9" s="268">
        <f>4001+G9</f>
        <v>11999</v>
      </c>
      <c r="I9" s="268">
        <f>H9</f>
        <v>11999</v>
      </c>
      <c r="J9" s="268">
        <v>3999</v>
      </c>
      <c r="K9" s="268">
        <f>3999+J9</f>
        <v>7998</v>
      </c>
      <c r="L9" s="268">
        <f>4001+K9</f>
        <v>11999</v>
      </c>
      <c r="M9" s="268">
        <f t="shared" si="1"/>
        <v>11999</v>
      </c>
      <c r="N9" s="268">
        <v>3999</v>
      </c>
      <c r="O9" s="268">
        <f>3999+N9</f>
        <v>7998</v>
      </c>
      <c r="P9" s="268">
        <f>4001+O9</f>
        <v>11999</v>
      </c>
      <c r="Q9" s="194">
        <f t="shared" si="2"/>
        <v>11999</v>
      </c>
      <c r="R9" s="195" t="s">
        <v>1229</v>
      </c>
      <c r="S9" s="84" t="s">
        <v>497</v>
      </c>
      <c r="T9" s="84" t="s">
        <v>497</v>
      </c>
      <c r="U9" s="84" t="s">
        <v>497</v>
      </c>
      <c r="V9" s="267">
        <f t="shared" si="0"/>
        <v>35997</v>
      </c>
      <c r="W9" s="266" t="s">
        <v>2114</v>
      </c>
      <c r="X9" s="86" t="s">
        <v>2163</v>
      </c>
    </row>
    <row r="10" spans="2:24" ht="22.5">
      <c r="B10" s="80" t="s">
        <v>1230</v>
      </c>
      <c r="C10" s="326" t="s">
        <v>2292</v>
      </c>
      <c r="D10" s="84" t="s">
        <v>311</v>
      </c>
      <c r="E10" s="112" t="s">
        <v>1272</v>
      </c>
      <c r="F10" s="267">
        <v>1064</v>
      </c>
      <c r="G10" s="267">
        <f>1064+F10</f>
        <v>2128</v>
      </c>
      <c r="H10" s="267">
        <f>1064+G10</f>
        <v>3192</v>
      </c>
      <c r="I10" s="267">
        <f>H10</f>
        <v>3192</v>
      </c>
      <c r="J10" s="267">
        <v>1064</v>
      </c>
      <c r="K10" s="267">
        <f>1064+J10</f>
        <v>2128</v>
      </c>
      <c r="L10" s="267">
        <f>1064+K10</f>
        <v>3192</v>
      </c>
      <c r="M10" s="267">
        <f t="shared" si="1"/>
        <v>3192</v>
      </c>
      <c r="N10" s="267">
        <v>1064</v>
      </c>
      <c r="O10" s="267">
        <f>1064+N10</f>
        <v>2128</v>
      </c>
      <c r="P10" s="267">
        <f>1064+O10</f>
        <v>3192</v>
      </c>
      <c r="Q10" s="132">
        <f t="shared" si="2"/>
        <v>3192</v>
      </c>
      <c r="R10" s="84" t="s">
        <v>1231</v>
      </c>
      <c r="S10" s="84" t="s">
        <v>497</v>
      </c>
      <c r="T10" s="84" t="s">
        <v>497</v>
      </c>
      <c r="U10" s="84" t="s">
        <v>497</v>
      </c>
      <c r="V10" s="267">
        <f t="shared" si="0"/>
        <v>9576</v>
      </c>
      <c r="W10" s="266" t="s">
        <v>2114</v>
      </c>
      <c r="X10" s="86" t="s">
        <v>2163</v>
      </c>
    </row>
    <row r="11" spans="2:24" ht="22.5">
      <c r="B11" s="80" t="s">
        <v>465</v>
      </c>
      <c r="C11" s="326" t="s">
        <v>2293</v>
      </c>
      <c r="D11" s="84" t="s">
        <v>311</v>
      </c>
      <c r="E11" s="84" t="s">
        <v>1029</v>
      </c>
      <c r="F11" s="267">
        <v>14</v>
      </c>
      <c r="G11" s="267">
        <f>F11+14</f>
        <v>28</v>
      </c>
      <c r="H11" s="267">
        <f>G11+14</f>
        <v>42</v>
      </c>
      <c r="I11" s="267">
        <f>H11+13</f>
        <v>55</v>
      </c>
      <c r="J11" s="267">
        <v>14</v>
      </c>
      <c r="K11" s="267">
        <f>J11+14</f>
        <v>28</v>
      </c>
      <c r="L11" s="267">
        <f>K11+14</f>
        <v>42</v>
      </c>
      <c r="M11" s="267">
        <f>L11+13</f>
        <v>55</v>
      </c>
      <c r="N11" s="267">
        <v>14</v>
      </c>
      <c r="O11" s="267">
        <f>N11+14</f>
        <v>28</v>
      </c>
      <c r="P11" s="267">
        <f>O11+14</f>
        <v>42</v>
      </c>
      <c r="Q11" s="132">
        <f>P11+13</f>
        <v>55</v>
      </c>
      <c r="R11" s="148">
        <v>1</v>
      </c>
      <c r="S11" s="84" t="s">
        <v>497</v>
      </c>
      <c r="T11" s="84" t="s">
        <v>497</v>
      </c>
      <c r="U11" s="84" t="s">
        <v>497</v>
      </c>
      <c r="V11" s="267">
        <f t="shared" si="0"/>
        <v>165</v>
      </c>
      <c r="W11" s="267" t="s">
        <v>2113</v>
      </c>
      <c r="X11" s="86" t="s">
        <v>2164</v>
      </c>
    </row>
    <row r="12" spans="2:24">
      <c r="F12" s="63"/>
      <c r="G12" s="63"/>
      <c r="H12" s="63"/>
      <c r="I12" s="63"/>
      <c r="J12" s="63"/>
      <c r="K12" s="63"/>
      <c r="L12" s="63"/>
      <c r="M12" s="63"/>
      <c r="N12" s="63"/>
      <c r="O12" s="63"/>
      <c r="P12" s="63"/>
    </row>
    <row r="14" spans="2:24">
      <c r="F14" s="48"/>
      <c r="G14" s="48"/>
      <c r="H14" s="48"/>
      <c r="I14" s="48"/>
    </row>
    <row r="15" spans="2:24">
      <c r="B15" s="11" t="s">
        <v>258</v>
      </c>
      <c r="F15" s="48"/>
      <c r="G15" s="48"/>
      <c r="H15" s="48"/>
      <c r="I15" s="48"/>
    </row>
    <row r="16" spans="2:24">
      <c r="F16" s="48"/>
      <c r="G16" s="48"/>
      <c r="H16" s="48"/>
      <c r="I16" s="48"/>
    </row>
    <row r="17" spans="6:9">
      <c r="F17" s="48"/>
      <c r="G17" s="48"/>
      <c r="H17" s="48"/>
      <c r="I17" s="48"/>
    </row>
    <row r="18" spans="6:9">
      <c r="F18" s="48"/>
      <c r="G18" s="48"/>
      <c r="H18" s="48"/>
      <c r="I18" s="48"/>
    </row>
    <row r="19" spans="6:9">
      <c r="F19" s="48"/>
      <c r="G19" s="48"/>
      <c r="H19" s="48"/>
      <c r="I19" s="48"/>
    </row>
    <row r="20" spans="6:9">
      <c r="F20" s="48"/>
      <c r="G20" s="48"/>
      <c r="H20" s="48"/>
      <c r="I20" s="48"/>
    </row>
    <row r="21" spans="6:9">
      <c r="F21" s="48"/>
      <c r="G21" s="48"/>
      <c r="H21" s="48"/>
      <c r="I21" s="48"/>
    </row>
  </sheetData>
  <sortState xmlns:xlrd2="http://schemas.microsoft.com/office/spreadsheetml/2017/richdata2" ref="B4:X11">
    <sortCondition ref="C3:C11"/>
  </sortState>
  <mergeCells count="1">
    <mergeCell ref="B2:X2"/>
  </mergeCells>
  <dataValidations count="1">
    <dataValidation type="list" allowBlank="1" showInputMessage="1" showErrorMessage="1" sqref="D4:D11" xr:uid="{2CDC827E-B9D1-4D9C-A45F-E484CFF4B84B}">
      <formula1>#REF!</formula1>
    </dataValidation>
  </dataValidations>
  <hyperlinks>
    <hyperlink ref="B15" location="'Table of Contents'!A1" display="Return to Table Tab" xr:uid="{055F8DCA-C0A4-4C26-B0C6-C0EF8591FECE}"/>
  </hyperlinks>
  <pageMargins left="0.7" right="0.7" top="0.75" bottom="0.75" header="0.3" footer="0.3"/>
  <pageSetup scale="49" fitToHeight="0" orientation="landscape" horizontalDpi="1200"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B9DE-CDE5-4FF4-9A11-50E8FA5C6387}">
  <sheetPr codeName="Sheet38">
    <tabColor rgb="FF0072CE"/>
    <pageSetUpPr fitToPage="1"/>
  </sheetPr>
  <dimension ref="B2:E12"/>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23" style="1" customWidth="1"/>
    <col min="5" max="5" width="11" style="1" customWidth="1"/>
    <col min="6" max="16384" width="8.7109375" style="1"/>
  </cols>
  <sheetData>
    <row r="2" spans="2:5">
      <c r="B2" s="438" t="s">
        <v>1232</v>
      </c>
      <c r="C2" s="438"/>
      <c r="D2" s="438"/>
      <c r="E2" s="438"/>
    </row>
    <row r="3" spans="2:5" ht="33.75">
      <c r="B3" s="49" t="s">
        <v>1038</v>
      </c>
      <c r="C3" s="45" t="s">
        <v>1039</v>
      </c>
      <c r="D3" s="45" t="s">
        <v>1233</v>
      </c>
      <c r="E3" s="46" t="s">
        <v>830</v>
      </c>
    </row>
    <row r="4" spans="2:5" ht="22.5">
      <c r="B4" s="80" t="s">
        <v>852</v>
      </c>
      <c r="C4" s="82" t="s">
        <v>1234</v>
      </c>
      <c r="D4" s="82" t="s">
        <v>1235</v>
      </c>
      <c r="E4" s="83" t="s">
        <v>1236</v>
      </c>
    </row>
    <row r="5" spans="2:5" ht="22.5">
      <c r="B5" s="80" t="s">
        <v>852</v>
      </c>
      <c r="C5" s="82" t="s">
        <v>1237</v>
      </c>
      <c r="D5" s="82" t="s">
        <v>1238</v>
      </c>
      <c r="E5" s="83" t="s">
        <v>1239</v>
      </c>
    </row>
    <row r="6" spans="2:5" ht="22.5">
      <c r="B6" s="80" t="s">
        <v>855</v>
      </c>
      <c r="C6" s="82" t="s">
        <v>1240</v>
      </c>
      <c r="D6" s="82" t="s">
        <v>1235</v>
      </c>
      <c r="E6" s="83" t="s">
        <v>1241</v>
      </c>
    </row>
    <row r="7" spans="2:5" ht="33.75">
      <c r="B7" s="111" t="s">
        <v>855</v>
      </c>
      <c r="C7" s="112" t="s">
        <v>1242</v>
      </c>
      <c r="D7" s="112" t="s">
        <v>1235</v>
      </c>
      <c r="E7" s="113" t="s">
        <v>1243</v>
      </c>
    </row>
    <row r="8" spans="2:5" ht="22.5">
      <c r="B8" s="80" t="s">
        <v>855</v>
      </c>
      <c r="C8" s="82" t="s">
        <v>1244</v>
      </c>
      <c r="D8" s="82" t="s">
        <v>1238</v>
      </c>
      <c r="E8" s="83" t="s">
        <v>1241</v>
      </c>
    </row>
    <row r="12" spans="2:5">
      <c r="B12" s="11" t="s">
        <v>258</v>
      </c>
    </row>
  </sheetData>
  <mergeCells count="1">
    <mergeCell ref="B2:E2"/>
  </mergeCells>
  <hyperlinks>
    <hyperlink ref="B12" location="'Table of Contents'!A1" display="Return to Table Tab" xr:uid="{40CA39D2-8066-484D-9F1A-60C8BA68EADB}"/>
  </hyperlinks>
  <pageMargins left="0.7" right="0.7" top="0.75" bottom="0.75" header="0.3" footer="0.3"/>
  <pageSetup fitToHeight="0" orientation="portrait" horizontalDpi="1200" verticalDpi="1200"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7FFC-4B38-44A4-8B17-62FAD9C59B37}">
  <sheetPr codeName="Sheet39"/>
  <dimension ref="B2:E15"/>
  <sheetViews>
    <sheetView workbookViewId="0">
      <selection activeCell="D11" sqref="D11"/>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 style="1" customWidth="1"/>
    <col min="6" max="16384" width="8.7109375" style="1"/>
  </cols>
  <sheetData>
    <row r="2" spans="2:5" ht="29.25" customHeight="1">
      <c r="B2" s="443" t="s">
        <v>1232</v>
      </c>
      <c r="C2" s="443"/>
      <c r="D2" s="443"/>
      <c r="E2" s="443"/>
    </row>
    <row r="3" spans="2:5" ht="33.75">
      <c r="B3" s="16" t="s">
        <v>1038</v>
      </c>
      <c r="C3" s="17" t="s">
        <v>1039</v>
      </c>
      <c r="D3" s="17" t="s">
        <v>1233</v>
      </c>
      <c r="E3" s="18" t="s">
        <v>830</v>
      </c>
    </row>
    <row r="4" spans="2:5">
      <c r="B4" s="3"/>
      <c r="C4" s="8"/>
      <c r="D4" s="8"/>
      <c r="E4" s="9"/>
    </row>
    <row r="5" spans="2:5">
      <c r="B5" s="14"/>
      <c r="E5" s="4"/>
    </row>
    <row r="6" spans="2:5">
      <c r="B6" s="14"/>
      <c r="C6" s="8"/>
      <c r="D6" s="8"/>
      <c r="E6" s="9"/>
    </row>
    <row r="7" spans="2:5">
      <c r="B7" s="3"/>
      <c r="E7" s="4"/>
    </row>
    <row r="8" spans="2:5">
      <c r="B8" s="14"/>
      <c r="C8" s="8"/>
      <c r="D8" s="8"/>
      <c r="E8" s="9"/>
    </row>
    <row r="9" spans="2:5">
      <c r="B9" s="3"/>
      <c r="E9" s="4"/>
    </row>
    <row r="10" spans="2:5">
      <c r="B10" s="14"/>
      <c r="C10" s="8"/>
      <c r="D10" s="8"/>
      <c r="E10" s="9"/>
    </row>
    <row r="11" spans="2:5">
      <c r="B11" s="3"/>
      <c r="E11" s="4"/>
    </row>
    <row r="12" spans="2:5">
      <c r="B12" s="14"/>
      <c r="C12" s="8"/>
      <c r="D12" s="8"/>
      <c r="E12" s="9"/>
    </row>
    <row r="13" spans="2:5">
      <c r="B13" s="5"/>
      <c r="C13" s="6"/>
      <c r="D13" s="6"/>
      <c r="E13" s="7"/>
    </row>
    <row r="15" spans="2:5">
      <c r="B15" s="11" t="s">
        <v>258</v>
      </c>
    </row>
  </sheetData>
  <mergeCells count="1">
    <mergeCell ref="B2:E2"/>
  </mergeCells>
  <dataValidations count="1">
    <dataValidation type="list" allowBlank="1" showInputMessage="1" showErrorMessage="1" sqref="C4:E13" xr:uid="{D2733931-0B8E-4160-B5E7-EEAC6879694D}">
      <formula1>#REF!</formula1>
    </dataValidation>
  </dataValidations>
  <hyperlinks>
    <hyperlink ref="B15" location="'Table of Contents'!A1" display="Return to Table Tab" xr:uid="{FF1FA3B0-E7AA-4978-8A4A-C18889B27244}"/>
  </hyperlinks>
  <pageMargins left="0.7" right="0.7" top="0.75" bottom="0.75" header="0.3" footer="0.3"/>
  <pageSetup orientation="portrait" horizontalDpi="1200"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CE9-A530-4D11-9088-5B9B112D6471}">
  <sheetPr codeName="Sheet7">
    <tabColor rgb="FF0072CE"/>
    <pageSetUpPr fitToPage="1"/>
  </sheetPr>
  <dimension ref="B2:D13"/>
  <sheetViews>
    <sheetView zoomScale="98" zoomScaleNormal="98" workbookViewId="0">
      <selection activeCell="G7" sqref="G7"/>
    </sheetView>
  </sheetViews>
  <sheetFormatPr defaultRowHeight="15"/>
  <cols>
    <col min="2" max="2" width="37.5703125" customWidth="1"/>
    <col min="3" max="3" width="42.5703125" customWidth="1"/>
    <col min="4" max="4" width="25.7109375" customWidth="1"/>
  </cols>
  <sheetData>
    <row r="2" spans="2:4">
      <c r="B2" s="416" t="s">
        <v>338</v>
      </c>
      <c r="C2" s="416"/>
      <c r="D2" s="416"/>
    </row>
    <row r="3" spans="2:4" ht="48" customHeight="1">
      <c r="B3" s="55" t="s">
        <v>339</v>
      </c>
      <c r="C3" s="42" t="s">
        <v>340</v>
      </c>
      <c r="D3" s="43" t="s">
        <v>341</v>
      </c>
    </row>
    <row r="4" spans="2:4" ht="33.75">
      <c r="B4" s="80" t="s">
        <v>342</v>
      </c>
      <c r="C4" s="126" t="s">
        <v>343</v>
      </c>
      <c r="D4" s="83" t="s">
        <v>344</v>
      </c>
    </row>
    <row r="5" spans="2:4" ht="45">
      <c r="B5" s="80" t="s">
        <v>345</v>
      </c>
      <c r="C5" s="127" t="s">
        <v>346</v>
      </c>
      <c r="D5" s="83" t="s">
        <v>344</v>
      </c>
    </row>
    <row r="6" spans="2:4" ht="33.75">
      <c r="B6" s="80" t="s">
        <v>347</v>
      </c>
      <c r="C6" s="122" t="s">
        <v>348</v>
      </c>
      <c r="D6" s="83" t="s">
        <v>344</v>
      </c>
    </row>
    <row r="7" spans="2:4" ht="22.5">
      <c r="B7" s="80" t="s">
        <v>349</v>
      </c>
      <c r="C7" s="126" t="s">
        <v>350</v>
      </c>
      <c r="D7" s="113" t="s">
        <v>344</v>
      </c>
    </row>
    <row r="8" spans="2:4" ht="78.75">
      <c r="B8" s="80" t="s">
        <v>351</v>
      </c>
      <c r="C8" s="126" t="s">
        <v>352</v>
      </c>
      <c r="D8" s="83" t="s">
        <v>344</v>
      </c>
    </row>
    <row r="9" spans="2:4" ht="45">
      <c r="B9" s="114" t="s">
        <v>353</v>
      </c>
      <c r="C9" s="115" t="s">
        <v>354</v>
      </c>
      <c r="D9" s="116">
        <v>8.3000000000000007</v>
      </c>
    </row>
    <row r="13" spans="2:4">
      <c r="B13" s="11" t="s">
        <v>258</v>
      </c>
    </row>
  </sheetData>
  <mergeCells count="1">
    <mergeCell ref="B2:D2"/>
  </mergeCells>
  <hyperlinks>
    <hyperlink ref="B13" location="'Table of Contents'!A1" display="Return to Table Tab" xr:uid="{96FC7BE8-8B08-4617-BE86-358111EA6A91}"/>
  </hyperlinks>
  <pageMargins left="0.7" right="0.7" top="0.75" bottom="0.75" header="0.3" footer="0.3"/>
  <pageSetup scale="79" fitToHeight="0" orientation="portrait" horizontalDpi="1200" verticalDpi="1200"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38CB-12DA-4D4F-8146-1656B8A88CE3}">
  <sheetPr codeName="Sheet40">
    <tabColor rgb="FF0072CE"/>
    <pageSetUpPr fitToPage="1"/>
  </sheetPr>
  <dimension ref="B2:F8"/>
  <sheetViews>
    <sheetView workbookViewId="0">
      <selection activeCell="B2" sqref="B2:F2"/>
    </sheetView>
  </sheetViews>
  <sheetFormatPr defaultColWidth="8.7109375" defaultRowHeight="11.25"/>
  <cols>
    <col min="1" max="1" width="8.7109375" style="1"/>
    <col min="2" max="2" width="20.140625" style="1" bestFit="1" customWidth="1"/>
    <col min="3" max="3" width="12" style="1" bestFit="1" customWidth="1"/>
    <col min="4" max="4" width="13.140625" style="1" bestFit="1" customWidth="1"/>
    <col min="5" max="5" width="13.140625" style="1" customWidth="1"/>
    <col min="6" max="6" width="16.28515625" style="1" customWidth="1"/>
    <col min="7" max="16384" width="8.7109375" style="1"/>
  </cols>
  <sheetData>
    <row r="2" spans="2:6">
      <c r="B2" s="438" t="s">
        <v>1245</v>
      </c>
      <c r="C2" s="438"/>
      <c r="D2" s="438"/>
      <c r="E2" s="438"/>
      <c r="F2" s="438"/>
    </row>
    <row r="3" spans="2:6" ht="33.75">
      <c r="B3" s="39" t="s">
        <v>1246</v>
      </c>
      <c r="C3" s="45" t="s">
        <v>1247</v>
      </c>
      <c r="D3" s="45" t="s">
        <v>1248</v>
      </c>
      <c r="E3" s="45" t="s">
        <v>1249</v>
      </c>
      <c r="F3" s="41" t="s">
        <v>1250</v>
      </c>
    </row>
    <row r="4" spans="2:6">
      <c r="B4" s="140" t="s">
        <v>311</v>
      </c>
      <c r="C4" s="84" t="s">
        <v>311</v>
      </c>
      <c r="D4" s="84" t="s">
        <v>311</v>
      </c>
      <c r="E4" s="84" t="s">
        <v>311</v>
      </c>
      <c r="F4" s="86" t="s">
        <v>1251</v>
      </c>
    </row>
    <row r="8" spans="2:6">
      <c r="B8" s="11" t="s">
        <v>258</v>
      </c>
    </row>
  </sheetData>
  <mergeCells count="1">
    <mergeCell ref="B2:F2"/>
  </mergeCells>
  <hyperlinks>
    <hyperlink ref="B8" location="'Table of Contents'!A1" display="Return to Table Tab" xr:uid="{87E0D9F2-BE64-4719-86D4-94C1069C9F8F}"/>
  </hyperlinks>
  <pageMargins left="0.7" right="0.7" top="0.75" bottom="0.75" header="0.3" footer="0.3"/>
  <pageSetup fitToHeight="0" orientation="portrait" horizontalDpi="1200" verticalDpi="1200" r:id="rId1"/>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8988-7E1C-4E29-A4C1-B6A6935D859A}">
  <sheetPr codeName="Sheet41">
    <tabColor rgb="FF0072CE"/>
  </sheetPr>
  <dimension ref="B2:E13"/>
  <sheetViews>
    <sheetView workbookViewId="0">
      <selection activeCell="C17" sqref="C17"/>
    </sheetView>
  </sheetViews>
  <sheetFormatPr defaultColWidth="8.7109375" defaultRowHeight="11.25"/>
  <cols>
    <col min="1" max="1" width="8.7109375" style="1"/>
    <col min="2" max="2" width="32" style="1" customWidth="1"/>
    <col min="3" max="3" width="24.85546875" style="1" customWidth="1"/>
    <col min="4" max="4" width="26.42578125" style="1" customWidth="1"/>
    <col min="5" max="5" width="32.5703125" style="1" customWidth="1"/>
    <col min="6" max="16384" width="8.7109375" style="1"/>
  </cols>
  <sheetData>
    <row r="2" spans="2:5">
      <c r="B2" s="437" t="s">
        <v>1252</v>
      </c>
      <c r="C2" s="437"/>
      <c r="D2" s="437"/>
      <c r="E2" s="437"/>
    </row>
    <row r="3" spans="2:5" ht="22.5">
      <c r="B3" s="49" t="s">
        <v>1070</v>
      </c>
      <c r="C3" s="45" t="s">
        <v>1019</v>
      </c>
      <c r="D3" s="45" t="s">
        <v>1071</v>
      </c>
      <c r="E3" s="46" t="s">
        <v>1072</v>
      </c>
    </row>
    <row r="4" spans="2:5" ht="56.25">
      <c r="B4" s="80" t="s">
        <v>1253</v>
      </c>
      <c r="C4" s="326" t="s">
        <v>2341</v>
      </c>
      <c r="D4" s="82" t="s">
        <v>1254</v>
      </c>
      <c r="E4" s="83" t="s">
        <v>1255</v>
      </c>
    </row>
    <row r="5" spans="2:5" ht="67.5">
      <c r="B5" s="362" t="s">
        <v>2236</v>
      </c>
      <c r="C5" s="392" t="s">
        <v>2342</v>
      </c>
      <c r="D5" s="82" t="s">
        <v>1254</v>
      </c>
      <c r="E5" s="83" t="s">
        <v>2237</v>
      </c>
    </row>
    <row r="6" spans="2:5" ht="45">
      <c r="B6" s="323" t="s">
        <v>1256</v>
      </c>
      <c r="C6" s="394" t="s">
        <v>2238</v>
      </c>
      <c r="D6" s="324" t="s">
        <v>1254</v>
      </c>
      <c r="E6" s="325" t="s">
        <v>2239</v>
      </c>
    </row>
    <row r="7" spans="2:5" ht="67.5">
      <c r="B7" s="111" t="s">
        <v>1257</v>
      </c>
      <c r="C7" s="393" t="s">
        <v>2343</v>
      </c>
      <c r="D7" s="112" t="s">
        <v>1254</v>
      </c>
      <c r="E7" s="113" t="s">
        <v>2240</v>
      </c>
    </row>
    <row r="8" spans="2:5" ht="22.5">
      <c r="B8" s="80" t="s">
        <v>455</v>
      </c>
      <c r="C8" s="392" t="s">
        <v>2344</v>
      </c>
      <c r="D8" s="82" t="s">
        <v>1254</v>
      </c>
      <c r="E8" s="83" t="s">
        <v>1258</v>
      </c>
    </row>
    <row r="9" spans="2:5" ht="33.75">
      <c r="B9" s="114" t="s">
        <v>465</v>
      </c>
      <c r="C9" s="115" t="s">
        <v>464</v>
      </c>
      <c r="D9" s="115" t="s">
        <v>1254</v>
      </c>
      <c r="E9" s="116" t="s">
        <v>1259</v>
      </c>
    </row>
    <row r="10" spans="2:5" ht="15">
      <c r="B10" s="60"/>
      <c r="C10"/>
      <c r="D10"/>
      <c r="E10"/>
    </row>
    <row r="11" spans="2:5" ht="15">
      <c r="B11" s="61"/>
      <c r="C11"/>
      <c r="D11"/>
      <c r="E11"/>
    </row>
    <row r="13" spans="2:5">
      <c r="B13" s="11" t="s">
        <v>258</v>
      </c>
    </row>
  </sheetData>
  <mergeCells count="1">
    <mergeCell ref="B2:E2"/>
  </mergeCells>
  <hyperlinks>
    <hyperlink ref="B13" location="'Table of Contents'!A1" display="Return to Table Tab" xr:uid="{03EAFA87-B3C8-489F-B3D9-3A027168F1C6}"/>
  </hyperlinks>
  <pageMargins left="0.7" right="0.7" top="0.75" bottom="0.75" header="0.3" footer="0.3"/>
  <pageSetup orientation="portrait" horizontalDpi="1200" verticalDpi="1200"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EE7A-BBF5-487C-8626-521A8FC9592F}">
  <sheetPr codeName="Sheet42">
    <tabColor rgb="FF0072CE"/>
    <pageSetUpPr fitToPage="1"/>
  </sheetPr>
  <dimension ref="B2:Q14"/>
  <sheetViews>
    <sheetView workbookViewId="0">
      <selection activeCell="F20" sqref="F20"/>
    </sheetView>
  </sheetViews>
  <sheetFormatPr defaultColWidth="8.7109375" defaultRowHeight="11.25"/>
  <cols>
    <col min="1" max="1" width="8.7109375" style="1"/>
    <col min="2" max="2" width="18.140625" style="1" bestFit="1" customWidth="1"/>
    <col min="3" max="3" width="12" style="1" bestFit="1" customWidth="1"/>
    <col min="4" max="4" width="10.28515625" style="1" customWidth="1"/>
    <col min="5" max="5" width="8.7109375" style="1"/>
    <col min="6" max="6" width="13" style="1" customWidth="1"/>
    <col min="7" max="7" width="9" style="1" bestFit="1" customWidth="1"/>
    <col min="8" max="8" width="8.85546875" style="1" bestFit="1" customWidth="1"/>
    <col min="9" max="16384" width="8.7109375" style="1"/>
  </cols>
  <sheetData>
    <row r="2" spans="2:17">
      <c r="B2" s="437" t="s">
        <v>1260</v>
      </c>
      <c r="C2" s="437"/>
      <c r="D2" s="437"/>
      <c r="E2" s="437"/>
      <c r="F2" s="437"/>
      <c r="G2" s="437"/>
      <c r="H2" s="437"/>
      <c r="I2" s="437"/>
      <c r="J2" s="437"/>
      <c r="K2" s="437"/>
      <c r="L2" s="437"/>
      <c r="M2" s="437"/>
      <c r="N2" s="437"/>
      <c r="O2" s="437"/>
      <c r="P2" s="437"/>
    </row>
    <row r="3" spans="2:17" ht="56.25">
      <c r="B3" s="39" t="s">
        <v>1070</v>
      </c>
      <c r="C3" s="40" t="s">
        <v>1079</v>
      </c>
      <c r="D3" s="45" t="s">
        <v>1080</v>
      </c>
      <c r="E3" s="45" t="s">
        <v>1081</v>
      </c>
      <c r="F3" s="45" t="s">
        <v>1261</v>
      </c>
      <c r="G3" s="45" t="s">
        <v>1082</v>
      </c>
      <c r="H3" s="45" t="s">
        <v>1083</v>
      </c>
      <c r="I3" s="45" t="s">
        <v>1262</v>
      </c>
      <c r="J3" s="45" t="s">
        <v>1084</v>
      </c>
      <c r="K3" s="45" t="s">
        <v>1085</v>
      </c>
      <c r="L3" s="45" t="s">
        <v>1263</v>
      </c>
      <c r="M3" s="45" t="s">
        <v>1087</v>
      </c>
      <c r="N3" s="45" t="s">
        <v>1088</v>
      </c>
      <c r="O3" s="45" t="s">
        <v>1089</v>
      </c>
      <c r="P3" s="46" t="s">
        <v>1090</v>
      </c>
      <c r="Q3" s="13"/>
    </row>
    <row r="4" spans="2:17" ht="56.25">
      <c r="B4" s="111" t="s">
        <v>1253</v>
      </c>
      <c r="C4" s="130" t="s">
        <v>2111</v>
      </c>
      <c r="D4" s="365">
        <v>825</v>
      </c>
      <c r="E4" s="365" t="s">
        <v>1264</v>
      </c>
      <c r="F4" s="130" t="s">
        <v>1265</v>
      </c>
      <c r="G4" s="365">
        <v>875</v>
      </c>
      <c r="H4" s="365">
        <v>875</v>
      </c>
      <c r="I4" s="130" t="s">
        <v>1266</v>
      </c>
      <c r="J4" s="365">
        <v>834</v>
      </c>
      <c r="K4" s="365">
        <v>834</v>
      </c>
      <c r="L4" s="130" t="s">
        <v>1267</v>
      </c>
      <c r="M4" s="130" t="s">
        <v>311</v>
      </c>
      <c r="N4" s="366">
        <v>0.95</v>
      </c>
      <c r="O4" s="366">
        <v>0.95</v>
      </c>
      <c r="P4" s="367">
        <v>0.95</v>
      </c>
    </row>
    <row r="5" spans="2:17" ht="56.25">
      <c r="B5" s="329" t="s">
        <v>2241</v>
      </c>
      <c r="C5" s="326" t="s">
        <v>2111</v>
      </c>
      <c r="D5" s="326">
        <v>264</v>
      </c>
      <c r="E5" s="326">
        <v>157</v>
      </c>
      <c r="F5" s="326" t="s">
        <v>2242</v>
      </c>
      <c r="G5" s="326">
        <v>609</v>
      </c>
      <c r="H5" s="326">
        <v>214</v>
      </c>
      <c r="I5" s="326" t="s">
        <v>2242</v>
      </c>
      <c r="J5" s="326">
        <v>284</v>
      </c>
      <c r="K5" s="326">
        <v>164</v>
      </c>
      <c r="L5" s="326" t="s">
        <v>2242</v>
      </c>
      <c r="M5" s="326" t="s">
        <v>2243</v>
      </c>
      <c r="N5" s="326" t="s">
        <v>2244</v>
      </c>
      <c r="O5" s="360">
        <v>0.95</v>
      </c>
      <c r="P5" s="368">
        <v>0.95</v>
      </c>
    </row>
    <row r="6" spans="2:17" ht="56.25">
      <c r="B6" s="388" t="s">
        <v>1256</v>
      </c>
      <c r="C6" s="218" t="s">
        <v>2111</v>
      </c>
      <c r="D6" s="395">
        <v>1109</v>
      </c>
      <c r="E6" s="395">
        <v>1109</v>
      </c>
      <c r="F6" s="218" t="s">
        <v>2351</v>
      </c>
      <c r="G6" s="395">
        <v>1036</v>
      </c>
      <c r="H6" s="395">
        <v>1036</v>
      </c>
      <c r="I6" s="218" t="s">
        <v>2352</v>
      </c>
      <c r="J6" s="395">
        <v>1183</v>
      </c>
      <c r="K6" s="395">
        <v>1183</v>
      </c>
      <c r="L6" s="218" t="s">
        <v>2353</v>
      </c>
      <c r="M6" s="218" t="s">
        <v>311</v>
      </c>
      <c r="N6" s="396">
        <v>0.95</v>
      </c>
      <c r="O6" s="396">
        <v>0.95</v>
      </c>
      <c r="P6" s="397">
        <v>0.95</v>
      </c>
    </row>
    <row r="7" spans="2:17" ht="56.25">
      <c r="B7" s="114" t="s">
        <v>1268</v>
      </c>
      <c r="C7" s="115" t="s">
        <v>2111</v>
      </c>
      <c r="D7" s="274">
        <v>329</v>
      </c>
      <c r="E7" s="274">
        <v>329</v>
      </c>
      <c r="F7" s="115" t="s">
        <v>1269</v>
      </c>
      <c r="G7" s="274">
        <v>116</v>
      </c>
      <c r="H7" s="274">
        <v>116</v>
      </c>
      <c r="I7" s="115" t="s">
        <v>1266</v>
      </c>
      <c r="J7" s="274">
        <v>417</v>
      </c>
      <c r="K7" s="274">
        <v>417</v>
      </c>
      <c r="L7" s="115" t="s">
        <v>1270</v>
      </c>
      <c r="M7" s="115" t="s">
        <v>311</v>
      </c>
      <c r="N7" s="363">
        <v>0.95</v>
      </c>
      <c r="O7" s="363">
        <v>0.95</v>
      </c>
      <c r="P7" s="364">
        <v>0.95</v>
      </c>
    </row>
    <row r="8" spans="2:17" ht="78.75">
      <c r="B8" s="80" t="s">
        <v>1271</v>
      </c>
      <c r="C8" s="82" t="s">
        <v>1272</v>
      </c>
      <c r="D8" s="271">
        <v>15191</v>
      </c>
      <c r="E8" s="293">
        <v>1519</v>
      </c>
      <c r="F8" s="112" t="s">
        <v>1273</v>
      </c>
      <c r="G8" s="293">
        <v>15191</v>
      </c>
      <c r="H8" s="293">
        <v>1519</v>
      </c>
      <c r="I8" s="112" t="s">
        <v>1273</v>
      </c>
      <c r="J8" s="293">
        <v>15191</v>
      </c>
      <c r="K8" s="293" t="s">
        <v>2245</v>
      </c>
      <c r="L8" s="112" t="s">
        <v>1274</v>
      </c>
      <c r="M8" s="202">
        <v>0.99</v>
      </c>
      <c r="N8" s="198">
        <v>0.95</v>
      </c>
      <c r="O8" s="198">
        <v>0.95</v>
      </c>
      <c r="P8" s="199">
        <v>0.95</v>
      </c>
    </row>
    <row r="9" spans="2:17">
      <c r="B9" s="111" t="s">
        <v>977</v>
      </c>
      <c r="C9" s="112" t="s">
        <v>1029</v>
      </c>
      <c r="D9" s="293">
        <v>55</v>
      </c>
      <c r="E9" s="271">
        <v>28</v>
      </c>
      <c r="F9" s="82" t="s">
        <v>1275</v>
      </c>
      <c r="G9" s="271">
        <v>55</v>
      </c>
      <c r="H9" s="271">
        <v>28</v>
      </c>
      <c r="I9" s="81" t="s">
        <v>1275</v>
      </c>
      <c r="J9" s="271">
        <v>55</v>
      </c>
      <c r="K9" s="271">
        <v>28</v>
      </c>
      <c r="L9" s="81" t="s">
        <v>1275</v>
      </c>
      <c r="M9" s="191" t="s">
        <v>311</v>
      </c>
      <c r="N9" s="200" t="s">
        <v>1276</v>
      </c>
      <c r="O9" s="200">
        <v>0.95</v>
      </c>
      <c r="P9" s="201">
        <v>0.95</v>
      </c>
    </row>
    <row r="10" spans="2:17" ht="24.75" customHeight="1">
      <c r="B10" s="444" t="s">
        <v>1277</v>
      </c>
      <c r="C10" s="444"/>
      <c r="D10" s="444"/>
      <c r="E10" s="444"/>
      <c r="F10" s="444"/>
      <c r="G10" s="444"/>
      <c r="H10" s="444"/>
      <c r="I10" s="444"/>
      <c r="J10" s="444"/>
      <c r="K10" s="444"/>
      <c r="L10" s="444"/>
      <c r="M10" s="444"/>
      <c r="N10" s="444"/>
      <c r="O10" s="444"/>
      <c r="P10" s="444"/>
    </row>
    <row r="11" spans="2:17">
      <c r="B11" s="177"/>
      <c r="C11" s="177"/>
      <c r="D11" s="177"/>
      <c r="E11" s="177"/>
      <c r="F11" s="177"/>
      <c r="G11" s="177"/>
      <c r="H11" s="177"/>
      <c r="I11" s="177"/>
      <c r="J11" s="177"/>
      <c r="K11" s="177"/>
      <c r="L11" s="177"/>
      <c r="M11" s="177"/>
      <c r="N11" s="177"/>
      <c r="O11" s="177"/>
      <c r="P11" s="177"/>
    </row>
    <row r="12" spans="2:17">
      <c r="B12" s="11"/>
    </row>
    <row r="14" spans="2:17">
      <c r="B14" s="11" t="s">
        <v>258</v>
      </c>
    </row>
  </sheetData>
  <mergeCells count="2">
    <mergeCell ref="B2:P2"/>
    <mergeCell ref="B10:P10"/>
  </mergeCells>
  <hyperlinks>
    <hyperlink ref="B14" location="'Table of Contents'!A1" display="Return to Table Tab" xr:uid="{68F9AD88-77F1-4A5C-A735-DEEFD864B5E9}"/>
  </hyperlinks>
  <pageMargins left="0.7" right="0.7" top="0.75" bottom="0.75" header="0.3" footer="0.3"/>
  <pageSetup scale="78" fitToHeight="0" orientation="landscape" horizontalDpi="1200" verticalDpi="120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2A07-4A9B-4569-88A2-6555332943D5}">
  <sheetPr codeName="Sheet44">
    <tabColor rgb="FF0072CE"/>
    <pageSetUpPr fitToPage="1"/>
  </sheetPr>
  <dimension ref="B2:G11"/>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1.7109375" style="1" customWidth="1"/>
    <col min="6" max="16384" width="8.7109375" style="1"/>
  </cols>
  <sheetData>
    <row r="2" spans="2:7" ht="30" customHeight="1">
      <c r="B2" s="437" t="s">
        <v>1278</v>
      </c>
      <c r="C2" s="437"/>
      <c r="D2" s="437"/>
      <c r="E2" s="437"/>
      <c r="F2" s="437"/>
    </row>
    <row r="3" spans="2:7">
      <c r="B3" s="39" t="s">
        <v>1093</v>
      </c>
      <c r="C3" s="40" t="s">
        <v>1094</v>
      </c>
      <c r="D3" s="45" t="s">
        <v>1095</v>
      </c>
      <c r="E3" s="45" t="s">
        <v>1096</v>
      </c>
      <c r="F3" s="46" t="s">
        <v>1097</v>
      </c>
      <c r="G3" s="13"/>
    </row>
    <row r="4" spans="2:7">
      <c r="B4" s="121" t="s">
        <v>478</v>
      </c>
      <c r="C4" s="119" t="s">
        <v>497</v>
      </c>
      <c r="D4" s="84" t="s">
        <v>497</v>
      </c>
      <c r="E4" s="84" t="s">
        <v>497</v>
      </c>
      <c r="F4" s="86" t="s">
        <v>497</v>
      </c>
    </row>
    <row r="5" spans="2:7">
      <c r="B5" s="85" t="s">
        <v>476</v>
      </c>
      <c r="C5" s="84" t="s">
        <v>497</v>
      </c>
      <c r="D5" s="141" t="s">
        <v>497</v>
      </c>
      <c r="E5" s="119" t="s">
        <v>497</v>
      </c>
      <c r="F5" s="158" t="s">
        <v>497</v>
      </c>
    </row>
    <row r="6" spans="2:7">
      <c r="B6" s="85" t="s">
        <v>477</v>
      </c>
      <c r="C6" s="141" t="s">
        <v>497</v>
      </c>
      <c r="D6" s="141" t="s">
        <v>497</v>
      </c>
      <c r="E6" s="84" t="s">
        <v>497</v>
      </c>
      <c r="F6" s="86" t="s">
        <v>497</v>
      </c>
    </row>
    <row r="11" spans="2:7">
      <c r="B11" s="11" t="s">
        <v>258</v>
      </c>
    </row>
  </sheetData>
  <mergeCells count="1">
    <mergeCell ref="B2:F2"/>
  </mergeCells>
  <hyperlinks>
    <hyperlink ref="B11" location="'Table of Contents'!A1" display="Return to Table Tab" xr:uid="{27162FFD-CBF1-477B-982F-207906338551}"/>
  </hyperlinks>
  <pageMargins left="0.7" right="0.7" top="0.75" bottom="0.75" header="0.3" footer="0.3"/>
  <pageSetup fitToHeight="0" orientation="portrait" horizontalDpi="1200" verticalDpi="1200" r:id="rId1"/>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E305-B847-4C7A-B4D7-7C4592ED7F62}">
  <sheetPr codeName="Sheet45">
    <tabColor rgb="FF0072CE"/>
    <pageSetUpPr fitToPage="1"/>
  </sheetPr>
  <dimension ref="B2:G10"/>
  <sheetViews>
    <sheetView workbookViewId="0">
      <selection activeCell="B2" sqref="B2:F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5" width="15.140625" style="1" customWidth="1"/>
    <col min="6" max="16384" width="8.7109375" style="1"/>
  </cols>
  <sheetData>
    <row r="2" spans="2:7" ht="29.25" customHeight="1">
      <c r="B2" s="437" t="s">
        <v>1279</v>
      </c>
      <c r="C2" s="437"/>
      <c r="D2" s="437"/>
      <c r="E2" s="437"/>
      <c r="F2" s="437"/>
    </row>
    <row r="3" spans="2:7">
      <c r="B3" s="39" t="s">
        <v>1100</v>
      </c>
      <c r="C3" s="40" t="s">
        <v>1094</v>
      </c>
      <c r="D3" s="45" t="s">
        <v>1095</v>
      </c>
      <c r="E3" s="45" t="s">
        <v>1096</v>
      </c>
      <c r="F3" s="46" t="s">
        <v>1097</v>
      </c>
      <c r="G3" s="13"/>
    </row>
    <row r="4" spans="2:7">
      <c r="B4" s="121" t="s">
        <v>1101</v>
      </c>
      <c r="C4" s="119" t="s">
        <v>497</v>
      </c>
      <c r="D4" s="84" t="s">
        <v>497</v>
      </c>
      <c r="E4" s="84" t="s">
        <v>497</v>
      </c>
      <c r="F4" s="86" t="s">
        <v>497</v>
      </c>
    </row>
    <row r="5" spans="2:7">
      <c r="B5" s="85" t="s">
        <v>1102</v>
      </c>
      <c r="C5" s="84" t="s">
        <v>497</v>
      </c>
      <c r="D5" s="141" t="s">
        <v>497</v>
      </c>
      <c r="E5" s="119" t="s">
        <v>497</v>
      </c>
      <c r="F5" s="158" t="s">
        <v>497</v>
      </c>
    </row>
    <row r="6" spans="2:7">
      <c r="B6" s="85" t="s">
        <v>1103</v>
      </c>
      <c r="C6" s="141" t="s">
        <v>497</v>
      </c>
      <c r="D6" s="141" t="s">
        <v>497</v>
      </c>
      <c r="E6" s="84" t="s">
        <v>497</v>
      </c>
      <c r="F6" s="86" t="s">
        <v>497</v>
      </c>
    </row>
    <row r="10" spans="2:7">
      <c r="B10" s="11" t="s">
        <v>258</v>
      </c>
    </row>
  </sheetData>
  <mergeCells count="1">
    <mergeCell ref="B2:F2"/>
  </mergeCells>
  <hyperlinks>
    <hyperlink ref="B10" location="'Table of Contents'!A1" display="Return to Table Tab" xr:uid="{D341D2D4-B4E1-4D9A-ABA9-2EBCAD7DA47D}"/>
  </hyperlinks>
  <pageMargins left="0.7" right="0.7" top="0.75" bottom="0.75" header="0.3" footer="0.3"/>
  <pageSetup fitToHeight="0" orientation="portrait" horizontalDpi="1200" verticalDpi="120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BCA0-A4ED-46C2-8FF7-A844A24BCDA7}">
  <sheetPr codeName="Sheet46">
    <tabColor rgb="FF0072CE"/>
    <pageSetUpPr fitToPage="1"/>
  </sheetPr>
  <dimension ref="B2:K18"/>
  <sheetViews>
    <sheetView workbookViewId="0">
      <selection activeCell="B2" sqref="B2:J2"/>
    </sheetView>
  </sheetViews>
  <sheetFormatPr defaultColWidth="8.7109375" defaultRowHeight="11.25"/>
  <cols>
    <col min="1" max="1" width="8.7109375" style="1"/>
    <col min="2" max="2" width="18.140625" style="1" bestFit="1" customWidth="1"/>
    <col min="3" max="3" width="20" style="1" customWidth="1"/>
    <col min="4" max="4" width="17.42578125" style="1" customWidth="1"/>
    <col min="5" max="5" width="17.85546875" style="1" customWidth="1"/>
    <col min="6" max="7" width="14.140625" style="1" customWidth="1"/>
    <col min="8" max="8" width="18.7109375" style="1" customWidth="1"/>
    <col min="9" max="9" width="9.42578125" style="1" customWidth="1"/>
    <col min="10" max="10" width="20.42578125" style="1" customWidth="1"/>
    <col min="11" max="16384" width="8.7109375" style="1"/>
  </cols>
  <sheetData>
    <row r="2" spans="2:11">
      <c r="B2" s="437" t="s">
        <v>1280</v>
      </c>
      <c r="C2" s="437"/>
      <c r="D2" s="437"/>
      <c r="E2" s="437"/>
      <c r="F2" s="437"/>
      <c r="G2" s="437"/>
      <c r="H2" s="437"/>
      <c r="I2" s="437"/>
      <c r="J2" s="437"/>
    </row>
    <row r="3" spans="2:11" ht="45">
      <c r="B3" s="58" t="s">
        <v>1178</v>
      </c>
      <c r="C3" s="52" t="s">
        <v>1179</v>
      </c>
      <c r="D3" s="52" t="s">
        <v>1281</v>
      </c>
      <c r="E3" s="52" t="s">
        <v>1282</v>
      </c>
      <c r="F3" s="52" t="s">
        <v>1283</v>
      </c>
      <c r="G3" s="52" t="s">
        <v>1284</v>
      </c>
      <c r="H3" s="52" t="s">
        <v>1285</v>
      </c>
      <c r="I3" s="52" t="s">
        <v>1286</v>
      </c>
      <c r="J3" s="53" t="s">
        <v>1287</v>
      </c>
      <c r="K3" s="13"/>
    </row>
    <row r="4" spans="2:11" ht="56.25">
      <c r="B4" s="80" t="s">
        <v>1288</v>
      </c>
      <c r="C4" s="82" t="s">
        <v>1289</v>
      </c>
      <c r="D4" s="82" t="s">
        <v>1290</v>
      </c>
      <c r="E4" s="82">
        <v>6</v>
      </c>
      <c r="F4" s="82" t="s">
        <v>1291</v>
      </c>
      <c r="G4" s="82" t="s">
        <v>311</v>
      </c>
      <c r="H4" s="82" t="s">
        <v>311</v>
      </c>
      <c r="I4" s="82">
        <v>6</v>
      </c>
      <c r="J4" s="83" t="s">
        <v>1292</v>
      </c>
    </row>
    <row r="5" spans="2:11" ht="78.75">
      <c r="B5" s="111" t="s">
        <v>1293</v>
      </c>
      <c r="C5" s="112" t="s">
        <v>1294</v>
      </c>
      <c r="D5" s="112" t="s">
        <v>1290</v>
      </c>
      <c r="E5" s="112">
        <v>0</v>
      </c>
      <c r="F5" s="112" t="s">
        <v>311</v>
      </c>
      <c r="G5" s="112" t="s">
        <v>311</v>
      </c>
      <c r="H5" s="112" t="s">
        <v>311</v>
      </c>
      <c r="I5" s="112">
        <v>0</v>
      </c>
      <c r="J5" s="113" t="s">
        <v>1292</v>
      </c>
    </row>
    <row r="6" spans="2:11" ht="78.75">
      <c r="B6" s="80" t="s">
        <v>1295</v>
      </c>
      <c r="C6" s="82" t="s">
        <v>1296</v>
      </c>
      <c r="D6" s="82" t="s">
        <v>1290</v>
      </c>
      <c r="E6" s="82">
        <v>2</v>
      </c>
      <c r="F6" s="82">
        <v>2</v>
      </c>
      <c r="G6" s="82" t="s">
        <v>311</v>
      </c>
      <c r="H6" s="82" t="s">
        <v>311</v>
      </c>
      <c r="I6" s="82">
        <v>2</v>
      </c>
      <c r="J6" s="83" t="s">
        <v>1292</v>
      </c>
    </row>
    <row r="7" spans="2:11" ht="78.75">
      <c r="B7" s="80" t="s">
        <v>1297</v>
      </c>
      <c r="C7" s="82" t="s">
        <v>1298</v>
      </c>
      <c r="D7" s="82" t="s">
        <v>1290</v>
      </c>
      <c r="E7" s="82">
        <v>5</v>
      </c>
      <c r="F7" s="82" t="s">
        <v>1299</v>
      </c>
      <c r="G7" s="82" t="s">
        <v>311</v>
      </c>
      <c r="H7" s="82" t="s">
        <v>311</v>
      </c>
      <c r="I7" s="82">
        <v>5</v>
      </c>
      <c r="J7" s="83" t="s">
        <v>1292</v>
      </c>
    </row>
    <row r="8" spans="2:11" ht="101.25">
      <c r="B8" s="80" t="s">
        <v>1300</v>
      </c>
      <c r="C8" s="82" t="s">
        <v>1301</v>
      </c>
      <c r="D8" s="82" t="s">
        <v>1290</v>
      </c>
      <c r="E8" s="82">
        <v>2</v>
      </c>
      <c r="F8" s="82">
        <v>2</v>
      </c>
      <c r="G8" s="82" t="s">
        <v>311</v>
      </c>
      <c r="H8" s="82" t="s">
        <v>311</v>
      </c>
      <c r="I8" s="82">
        <v>2</v>
      </c>
      <c r="J8" s="83" t="s">
        <v>1292</v>
      </c>
    </row>
    <row r="9" spans="2:11" ht="33.75">
      <c r="B9" s="80" t="s">
        <v>1302</v>
      </c>
      <c r="C9" s="82" t="s">
        <v>1303</v>
      </c>
      <c r="D9" s="82" t="s">
        <v>311</v>
      </c>
      <c r="E9" s="82" t="s">
        <v>311</v>
      </c>
      <c r="F9" s="82" t="s">
        <v>311</v>
      </c>
      <c r="G9" s="82" t="s">
        <v>311</v>
      </c>
      <c r="H9" s="82" t="s">
        <v>497</v>
      </c>
      <c r="I9" s="82" t="s">
        <v>497</v>
      </c>
      <c r="J9" s="83" t="s">
        <v>1292</v>
      </c>
    </row>
    <row r="10" spans="2:11" ht="56.25">
      <c r="B10" s="80" t="s">
        <v>1304</v>
      </c>
      <c r="C10" s="82" t="s">
        <v>1305</v>
      </c>
      <c r="D10" s="82" t="s">
        <v>1306</v>
      </c>
      <c r="E10" s="82" t="s">
        <v>311</v>
      </c>
      <c r="F10" s="82" t="s">
        <v>311</v>
      </c>
      <c r="G10" s="82" t="s">
        <v>311</v>
      </c>
      <c r="H10" s="82" t="s">
        <v>497</v>
      </c>
      <c r="I10" s="82" t="s">
        <v>497</v>
      </c>
      <c r="J10" s="83" t="s">
        <v>1292</v>
      </c>
    </row>
    <row r="11" spans="2:11" ht="78" customHeight="1">
      <c r="B11" s="80" t="s">
        <v>1307</v>
      </c>
      <c r="C11" s="82" t="s">
        <v>1308</v>
      </c>
      <c r="D11" s="82" t="s">
        <v>1290</v>
      </c>
      <c r="E11" s="82" t="s">
        <v>311</v>
      </c>
      <c r="F11" s="82" t="s">
        <v>311</v>
      </c>
      <c r="G11" s="82" t="s">
        <v>311</v>
      </c>
      <c r="H11" s="82" t="s">
        <v>497</v>
      </c>
      <c r="I11" s="82" t="s">
        <v>497</v>
      </c>
      <c r="J11" s="83" t="s">
        <v>1292</v>
      </c>
    </row>
    <row r="12" spans="2:11" ht="78" customHeight="1">
      <c r="B12" s="111" t="s">
        <v>1309</v>
      </c>
      <c r="C12" s="112" t="s">
        <v>1308</v>
      </c>
      <c r="D12" s="112" t="s">
        <v>1310</v>
      </c>
      <c r="E12" s="112" t="s">
        <v>311</v>
      </c>
      <c r="F12" s="112" t="s">
        <v>311</v>
      </c>
      <c r="G12" s="112" t="s">
        <v>497</v>
      </c>
      <c r="H12" s="112" t="s">
        <v>497</v>
      </c>
      <c r="I12" s="112" t="s">
        <v>497</v>
      </c>
      <c r="J12" s="113" t="s">
        <v>1292</v>
      </c>
    </row>
    <row r="13" spans="2:11" ht="78" customHeight="1">
      <c r="B13" s="111" t="s">
        <v>1311</v>
      </c>
      <c r="C13" s="112" t="s">
        <v>1312</v>
      </c>
      <c r="D13" s="112" t="s">
        <v>1313</v>
      </c>
      <c r="E13" s="112" t="s">
        <v>311</v>
      </c>
      <c r="F13" s="112" t="s">
        <v>311</v>
      </c>
      <c r="G13" s="112" t="s">
        <v>497</v>
      </c>
      <c r="H13" s="112" t="s">
        <v>497</v>
      </c>
      <c r="I13" s="112" t="s">
        <v>497</v>
      </c>
      <c r="J13" s="113" t="s">
        <v>1292</v>
      </c>
    </row>
    <row r="14" spans="2:11" ht="44.25" customHeight="1">
      <c r="B14" s="80" t="s">
        <v>1314</v>
      </c>
      <c r="C14" s="82" t="s">
        <v>1315</v>
      </c>
      <c r="D14" s="82" t="s">
        <v>1316</v>
      </c>
      <c r="E14" s="82" t="s">
        <v>311</v>
      </c>
      <c r="F14" s="82" t="s">
        <v>311</v>
      </c>
      <c r="G14" s="82" t="s">
        <v>497</v>
      </c>
      <c r="H14" s="82" t="s">
        <v>497</v>
      </c>
      <c r="I14" s="82" t="s">
        <v>497</v>
      </c>
      <c r="J14" s="83" t="s">
        <v>1292</v>
      </c>
    </row>
    <row r="18" spans="2:2">
      <c r="B18" s="11" t="s">
        <v>258</v>
      </c>
    </row>
  </sheetData>
  <mergeCells count="1">
    <mergeCell ref="B2:J2"/>
  </mergeCells>
  <hyperlinks>
    <hyperlink ref="B18" location="'Table of Contents'!A1" display="Return to Table Tab" xr:uid="{6D247FDF-5408-46C8-BF08-08897ECAE931}"/>
  </hyperlinks>
  <pageMargins left="0.7" right="0.7" top="0.75" bottom="0.75" header="0.3" footer="0.3"/>
  <pageSetup scale="77" fitToHeight="0" orientation="landscape" horizontalDpi="1200" verticalDpi="120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84CA6-9016-440D-BFE9-A66A83F353F1}">
  <sheetPr codeName="Sheet36">
    <tabColor rgb="FF6CC24A"/>
  </sheetPr>
  <dimension ref="B2:E11"/>
  <sheetViews>
    <sheetView workbookViewId="0">
      <selection activeCell="B2" sqref="B2:E2"/>
    </sheetView>
  </sheetViews>
  <sheetFormatPr defaultColWidth="8.7109375" defaultRowHeight="11.25"/>
  <cols>
    <col min="1" max="1" width="8.7109375" style="1"/>
    <col min="2" max="2" width="18.140625" style="1" bestFit="1" customWidth="1"/>
    <col min="3" max="3" width="12" style="1" bestFit="1" customWidth="1"/>
    <col min="4" max="4" width="13.140625" style="1" bestFit="1" customWidth="1"/>
    <col min="5" max="16384" width="8.7109375" style="1"/>
  </cols>
  <sheetData>
    <row r="2" spans="2:5" ht="24" customHeight="1">
      <c r="B2" s="438" t="s">
        <v>1317</v>
      </c>
      <c r="C2" s="438"/>
      <c r="D2" s="438"/>
      <c r="E2" s="438"/>
    </row>
    <row r="3" spans="2:5" ht="31.5" customHeight="1">
      <c r="B3" s="445" t="s">
        <v>1318</v>
      </c>
      <c r="C3" s="428" t="s">
        <v>1319</v>
      </c>
      <c r="D3" s="428" t="s">
        <v>1320</v>
      </c>
      <c r="E3" s="430" t="s">
        <v>1321</v>
      </c>
    </row>
    <row r="4" spans="2:5" ht="15" customHeight="1">
      <c r="B4" s="446"/>
      <c r="C4" s="442"/>
      <c r="D4" s="442"/>
      <c r="E4" s="447"/>
    </row>
    <row r="5" spans="2:5">
      <c r="B5" s="165" t="s">
        <v>1322</v>
      </c>
      <c r="C5" s="130" t="s">
        <v>1323</v>
      </c>
      <c r="D5" s="130" t="s">
        <v>1323</v>
      </c>
      <c r="E5" s="131" t="s">
        <v>1324</v>
      </c>
    </row>
    <row r="6" spans="2:5">
      <c r="B6" s="80" t="s">
        <v>1325</v>
      </c>
      <c r="C6" s="82" t="s">
        <v>1323</v>
      </c>
      <c r="D6" s="82" t="s">
        <v>1324</v>
      </c>
      <c r="E6" s="83" t="s">
        <v>1326</v>
      </c>
    </row>
    <row r="7" spans="2:5">
      <c r="B7" s="114" t="s">
        <v>1327</v>
      </c>
      <c r="C7" s="115" t="s">
        <v>1323</v>
      </c>
      <c r="D7" s="115" t="s">
        <v>1324</v>
      </c>
      <c r="E7" s="116" t="s">
        <v>1324</v>
      </c>
    </row>
    <row r="11" spans="2:5">
      <c r="B11" s="11" t="s">
        <v>258</v>
      </c>
    </row>
  </sheetData>
  <mergeCells count="5">
    <mergeCell ref="B2:E2"/>
    <mergeCell ref="B3:B4"/>
    <mergeCell ref="C3:C4"/>
    <mergeCell ref="D3:D4"/>
    <mergeCell ref="E3:E4"/>
  </mergeCells>
  <hyperlinks>
    <hyperlink ref="B11" location="'Table of Contents'!A1" display="Return to Table Tab" xr:uid="{3088D403-983A-464B-BEE6-2D2C50D71152}"/>
  </hyperlinks>
  <pageMargins left="0.7" right="0.7" top="0.75" bottom="0.75" header="0.3" footer="0.3"/>
  <pageSetup orientation="portrait" horizontalDpi="1200" verticalDpi="120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E4683-BAC7-4A4B-A315-3C806204789A}">
  <sheetPr>
    <tabColor rgb="FF6CC24A"/>
    <pageSetUpPr fitToPage="1"/>
  </sheetPr>
  <dimension ref="B2:J11"/>
  <sheetViews>
    <sheetView workbookViewId="0">
      <selection activeCell="B2" sqref="B2:J2"/>
    </sheetView>
  </sheetViews>
  <sheetFormatPr defaultColWidth="8.7109375" defaultRowHeight="11.25"/>
  <cols>
    <col min="1" max="1" width="8.7109375" style="1"/>
    <col min="2" max="2" width="26.5703125" style="1" bestFit="1" customWidth="1"/>
    <col min="3" max="8" width="6.140625" style="1" bestFit="1" customWidth="1"/>
    <col min="9" max="9" width="5.42578125" style="1" bestFit="1" customWidth="1"/>
    <col min="10" max="10" width="6.140625" style="1" bestFit="1" customWidth="1"/>
    <col min="11" max="16384" width="8.7109375" style="1"/>
  </cols>
  <sheetData>
    <row r="2" spans="2:10">
      <c r="B2" s="437" t="s">
        <v>1328</v>
      </c>
      <c r="C2" s="437"/>
      <c r="D2" s="437"/>
      <c r="E2" s="437"/>
      <c r="F2" s="437"/>
      <c r="G2" s="437"/>
      <c r="H2" s="437"/>
      <c r="I2" s="437"/>
      <c r="J2" s="437"/>
    </row>
    <row r="3" spans="2:10" ht="24" customHeight="1">
      <c r="B3" s="58"/>
      <c r="C3" s="448" t="s">
        <v>1329</v>
      </c>
      <c r="D3" s="448"/>
      <c r="E3" s="448"/>
      <c r="F3" s="448"/>
      <c r="G3" s="448"/>
      <c r="H3" s="448"/>
      <c r="I3" s="448"/>
      <c r="J3" s="449"/>
    </row>
    <row r="4" spans="2:10" ht="31.5" customHeight="1">
      <c r="B4" s="62"/>
      <c r="C4" s="50" t="s">
        <v>1330</v>
      </c>
      <c r="D4" s="50" t="s">
        <v>1331</v>
      </c>
      <c r="E4" s="50" t="s">
        <v>1332</v>
      </c>
      <c r="F4" s="50" t="s">
        <v>1333</v>
      </c>
      <c r="G4" s="50" t="s">
        <v>1334</v>
      </c>
      <c r="H4" s="50" t="s">
        <v>1335</v>
      </c>
      <c r="I4" s="50" t="s">
        <v>1336</v>
      </c>
      <c r="J4" s="51" t="s">
        <v>1337</v>
      </c>
    </row>
    <row r="5" spans="2:10" ht="15" customHeight="1">
      <c r="B5" s="80" t="s">
        <v>1338</v>
      </c>
      <c r="C5" s="82" t="s">
        <v>1339</v>
      </c>
      <c r="D5" s="82" t="s">
        <v>1340</v>
      </c>
      <c r="E5" s="82" t="s">
        <v>1341</v>
      </c>
      <c r="F5" s="82" t="s">
        <v>1342</v>
      </c>
      <c r="G5" s="82" t="s">
        <v>1343</v>
      </c>
      <c r="H5" s="82" t="s">
        <v>1344</v>
      </c>
      <c r="I5" s="82" t="s">
        <v>1345</v>
      </c>
      <c r="J5" s="83" t="s">
        <v>311</v>
      </c>
    </row>
    <row r="6" spans="2:10">
      <c r="B6" s="111" t="s">
        <v>1346</v>
      </c>
      <c r="C6" s="112" t="s">
        <v>1347</v>
      </c>
      <c r="D6" s="112" t="s">
        <v>1348</v>
      </c>
      <c r="E6" s="112" t="s">
        <v>1349</v>
      </c>
      <c r="F6" s="112" t="s">
        <v>1350</v>
      </c>
      <c r="G6" s="112" t="s">
        <v>1351</v>
      </c>
      <c r="H6" s="112" t="s">
        <v>1352</v>
      </c>
      <c r="I6" s="112" t="s">
        <v>1353</v>
      </c>
      <c r="J6" s="113" t="s">
        <v>1354</v>
      </c>
    </row>
    <row r="7" spans="2:10">
      <c r="B7" s="80" t="s">
        <v>1355</v>
      </c>
      <c r="C7" s="82" t="s">
        <v>1356</v>
      </c>
      <c r="D7" s="82" t="s">
        <v>1357</v>
      </c>
      <c r="E7" s="82" t="s">
        <v>1358</v>
      </c>
      <c r="F7" s="82" t="s">
        <v>1358</v>
      </c>
      <c r="G7" s="82" t="s">
        <v>1358</v>
      </c>
      <c r="H7" s="82" t="s">
        <v>1358</v>
      </c>
      <c r="I7" s="82" t="s">
        <v>1359</v>
      </c>
      <c r="J7" s="83" t="s">
        <v>1360</v>
      </c>
    </row>
    <row r="11" spans="2:10">
      <c r="B11" s="11" t="s">
        <v>258</v>
      </c>
    </row>
  </sheetData>
  <mergeCells count="2">
    <mergeCell ref="C3:J3"/>
    <mergeCell ref="B2:J2"/>
  </mergeCells>
  <hyperlinks>
    <hyperlink ref="B11" location="'Table of Contents'!A1" display="Return to Table Tab" xr:uid="{7C168BD6-612F-4D0A-84D7-0B561530E65A}"/>
  </hyperlinks>
  <pageMargins left="0.7" right="0.7" top="0.75" bottom="0.75" header="0.3" footer="0.3"/>
  <pageSetup fitToHeight="0" orientation="portrait" horizontalDpi="1200" verticalDpi="1200" r:id="rId1"/>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8686-84EC-4F23-92E4-AA572AAEFA44}">
  <sheetPr codeName="Sheet47">
    <tabColor rgb="FF0072CE"/>
    <pageSetUpPr fitToPage="1"/>
  </sheetPr>
  <dimension ref="B2:S18"/>
  <sheetViews>
    <sheetView workbookViewId="0">
      <selection activeCell="P7" sqref="P7"/>
    </sheetView>
  </sheetViews>
  <sheetFormatPr defaultColWidth="8.7109375" defaultRowHeight="11.25"/>
  <cols>
    <col min="1" max="1" width="8.7109375" style="1"/>
    <col min="2" max="2" width="18.140625" style="1" bestFit="1" customWidth="1"/>
    <col min="3" max="3" width="12" style="1" customWidth="1"/>
    <col min="4" max="4" width="13.140625" style="1" customWidth="1"/>
    <col min="5" max="5" width="9.85546875" style="1" customWidth="1"/>
    <col min="6" max="6" width="13.42578125" style="1" customWidth="1"/>
    <col min="7" max="7" width="16.28515625" style="1" customWidth="1"/>
    <col min="8" max="8" width="8.7109375" style="1" customWidth="1"/>
    <col min="9" max="9" width="11.140625" style="1" customWidth="1"/>
    <col min="10" max="13" width="8.7109375" style="1" customWidth="1"/>
    <col min="14" max="14" width="13.5703125" style="1" customWidth="1"/>
    <col min="15" max="15" width="8.7109375" style="1"/>
    <col min="16" max="16" width="36.5703125" style="1" bestFit="1" customWidth="1"/>
    <col min="17" max="16384" width="8.7109375" style="1"/>
  </cols>
  <sheetData>
    <row r="2" spans="2:19">
      <c r="B2" s="437" t="s">
        <v>1361</v>
      </c>
      <c r="C2" s="437"/>
      <c r="D2" s="437"/>
      <c r="E2" s="437"/>
      <c r="F2" s="437"/>
      <c r="G2" s="437"/>
      <c r="H2" s="437"/>
      <c r="I2" s="437"/>
      <c r="J2" s="437"/>
      <c r="K2" s="437"/>
      <c r="L2" s="437"/>
      <c r="M2" s="437"/>
      <c r="N2" s="437"/>
    </row>
    <row r="3" spans="2:19" ht="45">
      <c r="B3" s="49" t="s">
        <v>1018</v>
      </c>
      <c r="C3" s="45" t="s">
        <v>1362</v>
      </c>
      <c r="D3" s="45" t="s">
        <v>1363</v>
      </c>
      <c r="E3" s="45" t="s">
        <v>1364</v>
      </c>
      <c r="F3" s="45" t="s">
        <v>1020</v>
      </c>
      <c r="G3" s="45" t="s">
        <v>1365</v>
      </c>
      <c r="H3" s="45" t="s">
        <v>1197</v>
      </c>
      <c r="I3" s="45" t="s">
        <v>1366</v>
      </c>
      <c r="J3" s="45" t="s">
        <v>1199</v>
      </c>
      <c r="K3" s="45" t="s">
        <v>1367</v>
      </c>
      <c r="L3" s="45" t="s">
        <v>1201</v>
      </c>
      <c r="M3" s="45" t="s">
        <v>1021</v>
      </c>
      <c r="N3" s="46" t="s">
        <v>1368</v>
      </c>
      <c r="O3" s="13"/>
    </row>
    <row r="4" spans="2:19" ht="33" customHeight="1">
      <c r="B4" s="80" t="s">
        <v>1370</v>
      </c>
      <c r="C4" s="84" t="s">
        <v>1203</v>
      </c>
      <c r="D4" s="344" t="s">
        <v>2269</v>
      </c>
      <c r="E4" s="84" t="s">
        <v>442</v>
      </c>
      <c r="F4" s="84" t="s">
        <v>311</v>
      </c>
      <c r="G4" s="203" t="s">
        <v>1371</v>
      </c>
      <c r="H4" s="203" t="s">
        <v>497</v>
      </c>
      <c r="I4" s="203" t="s">
        <v>1371</v>
      </c>
      <c r="J4" s="203" t="s">
        <v>497</v>
      </c>
      <c r="K4" s="203" t="s">
        <v>1371</v>
      </c>
      <c r="L4" s="203" t="s">
        <v>497</v>
      </c>
      <c r="M4" s="84" t="s">
        <v>311</v>
      </c>
      <c r="N4" s="300" t="s">
        <v>2165</v>
      </c>
      <c r="O4" s="13"/>
    </row>
    <row r="5" spans="2:19" ht="22.5">
      <c r="B5" s="114" t="s">
        <v>1372</v>
      </c>
      <c r="C5" s="141" t="s">
        <v>1203</v>
      </c>
      <c r="D5" s="384" t="s">
        <v>2270</v>
      </c>
      <c r="E5" s="141" t="s">
        <v>442</v>
      </c>
      <c r="F5" s="141" t="s">
        <v>311</v>
      </c>
      <c r="G5" s="115" t="s">
        <v>2210</v>
      </c>
      <c r="H5" s="141" t="s">
        <v>497</v>
      </c>
      <c r="I5" s="141" t="s">
        <v>311</v>
      </c>
      <c r="J5" s="141" t="s">
        <v>497</v>
      </c>
      <c r="K5" s="141" t="s">
        <v>311</v>
      </c>
      <c r="L5" s="141" t="s">
        <v>497</v>
      </c>
      <c r="M5" s="142" t="s">
        <v>311</v>
      </c>
      <c r="N5" s="276" t="s">
        <v>2165</v>
      </c>
    </row>
    <row r="6" spans="2:19" ht="123.75">
      <c r="B6" s="80" t="s">
        <v>1373</v>
      </c>
      <c r="C6" s="84" t="s">
        <v>1203</v>
      </c>
      <c r="D6" s="344" t="s">
        <v>2271</v>
      </c>
      <c r="E6" s="84" t="s">
        <v>311</v>
      </c>
      <c r="F6" s="84" t="s">
        <v>311</v>
      </c>
      <c r="G6" s="344" t="s">
        <v>2211</v>
      </c>
      <c r="H6" s="84" t="s">
        <v>497</v>
      </c>
      <c r="I6" s="326" t="s">
        <v>2212</v>
      </c>
      <c r="J6" s="84" t="s">
        <v>497</v>
      </c>
      <c r="K6" s="84" t="s">
        <v>311</v>
      </c>
      <c r="L6" s="84" t="s">
        <v>497</v>
      </c>
      <c r="M6" s="132" t="s">
        <v>311</v>
      </c>
      <c r="N6" s="276" t="s">
        <v>2166</v>
      </c>
    </row>
    <row r="7" spans="2:19" ht="67.5">
      <c r="B7" s="80" t="s">
        <v>1374</v>
      </c>
      <c r="C7" s="84" t="s">
        <v>1203</v>
      </c>
      <c r="D7" s="344" t="s">
        <v>2272</v>
      </c>
      <c r="E7" s="84" t="s">
        <v>311</v>
      </c>
      <c r="F7" s="84" t="s">
        <v>311</v>
      </c>
      <c r="G7" s="82" t="s">
        <v>2213</v>
      </c>
      <c r="H7" s="82" t="s">
        <v>497</v>
      </c>
      <c r="I7" s="82" t="s">
        <v>2214</v>
      </c>
      <c r="J7" s="84" t="s">
        <v>497</v>
      </c>
      <c r="K7" s="326" t="s">
        <v>2215</v>
      </c>
      <c r="L7" s="84" t="s">
        <v>497</v>
      </c>
      <c r="M7" s="84" t="s">
        <v>311</v>
      </c>
      <c r="N7" s="276" t="s">
        <v>2166</v>
      </c>
      <c r="O7" s="73"/>
      <c r="P7" s="73"/>
      <c r="Q7" s="2"/>
      <c r="R7" s="72"/>
      <c r="S7" s="2"/>
    </row>
    <row r="8" spans="2:19" ht="78.75">
      <c r="B8" s="80" t="s">
        <v>1375</v>
      </c>
      <c r="C8" s="84" t="s">
        <v>1203</v>
      </c>
      <c r="D8" s="84" t="s">
        <v>444</v>
      </c>
      <c r="E8" s="84" t="s">
        <v>444</v>
      </c>
      <c r="F8" s="84" t="s">
        <v>311</v>
      </c>
      <c r="G8" s="82" t="s">
        <v>1376</v>
      </c>
      <c r="H8" s="84" t="s">
        <v>497</v>
      </c>
      <c r="I8" s="82" t="s">
        <v>1376</v>
      </c>
      <c r="J8" s="82" t="s">
        <v>497</v>
      </c>
      <c r="K8" s="82" t="s">
        <v>1376</v>
      </c>
      <c r="L8" s="84" t="s">
        <v>497</v>
      </c>
      <c r="M8" s="84" t="s">
        <v>311</v>
      </c>
      <c r="N8" s="279" t="s">
        <v>2167</v>
      </c>
    </row>
    <row r="9" spans="2:19" ht="33.75">
      <c r="B9" s="80" t="s">
        <v>2135</v>
      </c>
      <c r="C9" s="82" t="s">
        <v>1023</v>
      </c>
      <c r="D9" s="82" t="s">
        <v>423</v>
      </c>
      <c r="E9" s="82" t="s">
        <v>423</v>
      </c>
      <c r="F9" s="82" t="s">
        <v>2137</v>
      </c>
      <c r="G9" s="202">
        <v>1</v>
      </c>
      <c r="H9" s="82" t="s">
        <v>497</v>
      </c>
      <c r="I9" s="202">
        <v>1</v>
      </c>
      <c r="J9" s="82" t="s">
        <v>497</v>
      </c>
      <c r="K9" s="202">
        <v>1</v>
      </c>
      <c r="L9" s="82" t="s">
        <v>497</v>
      </c>
      <c r="M9" s="202">
        <v>1</v>
      </c>
      <c r="N9" s="83" t="s">
        <v>2168</v>
      </c>
    </row>
    <row r="10" spans="2:19" ht="22.5">
      <c r="B10" s="114" t="s">
        <v>1377</v>
      </c>
      <c r="C10" s="141" t="s">
        <v>1023</v>
      </c>
      <c r="D10" s="84" t="s">
        <v>435</v>
      </c>
      <c r="E10" s="84" t="s">
        <v>435</v>
      </c>
      <c r="F10" s="141" t="s">
        <v>1378</v>
      </c>
      <c r="G10" s="274">
        <v>5</v>
      </c>
      <c r="H10" s="141" t="s">
        <v>497</v>
      </c>
      <c r="I10" s="275">
        <v>4</v>
      </c>
      <c r="J10" s="141" t="s">
        <v>497</v>
      </c>
      <c r="K10" s="275">
        <v>0</v>
      </c>
      <c r="L10" s="141" t="s">
        <v>497</v>
      </c>
      <c r="M10" s="275">
        <f>G10+I10+K10</f>
        <v>9</v>
      </c>
      <c r="N10" s="278" t="s">
        <v>2171</v>
      </c>
    </row>
    <row r="11" spans="2:19" ht="22.5">
      <c r="B11" s="80" t="s">
        <v>2110</v>
      </c>
      <c r="C11" s="84" t="s">
        <v>1023</v>
      </c>
      <c r="D11" s="344" t="s">
        <v>2273</v>
      </c>
      <c r="E11" s="84" t="s">
        <v>311</v>
      </c>
      <c r="F11" s="84" t="s">
        <v>1033</v>
      </c>
      <c r="G11" s="270">
        <v>30</v>
      </c>
      <c r="H11" s="84" t="s">
        <v>497</v>
      </c>
      <c r="I11" s="272">
        <v>30</v>
      </c>
      <c r="J11" s="84" t="s">
        <v>497</v>
      </c>
      <c r="K11" s="272">
        <v>30</v>
      </c>
      <c r="L11" s="84" t="s">
        <v>497</v>
      </c>
      <c r="M11" s="273">
        <f>G11+I11+K11</f>
        <v>90</v>
      </c>
      <c r="N11" s="277" t="s">
        <v>2169</v>
      </c>
      <c r="P11" s="38"/>
    </row>
    <row r="12" spans="2:19" ht="22.5">
      <c r="B12" s="80" t="s">
        <v>1379</v>
      </c>
      <c r="C12" s="84" t="s">
        <v>1023</v>
      </c>
      <c r="D12" s="344" t="s">
        <v>2274</v>
      </c>
      <c r="E12" s="84" t="s">
        <v>311</v>
      </c>
      <c r="F12" s="84" t="s">
        <v>1380</v>
      </c>
      <c r="G12" s="271">
        <v>20</v>
      </c>
      <c r="H12" s="84" t="s">
        <v>497</v>
      </c>
      <c r="I12" s="273">
        <v>20</v>
      </c>
      <c r="J12" s="84" t="s">
        <v>497</v>
      </c>
      <c r="K12" s="272">
        <v>0</v>
      </c>
      <c r="L12" s="84" t="s">
        <v>497</v>
      </c>
      <c r="M12" s="273">
        <f>G12+I12+K12</f>
        <v>40</v>
      </c>
      <c r="N12" s="277" t="s">
        <v>2169</v>
      </c>
    </row>
    <row r="13" spans="2:19" ht="22.5">
      <c r="B13" s="80" t="s">
        <v>1381</v>
      </c>
      <c r="C13" s="84" t="s">
        <v>1023</v>
      </c>
      <c r="D13" s="344" t="s">
        <v>2275</v>
      </c>
      <c r="E13" s="84" t="s">
        <v>311</v>
      </c>
      <c r="F13" s="146" t="s">
        <v>311</v>
      </c>
      <c r="G13" s="153" t="s">
        <v>497</v>
      </c>
      <c r="H13" s="147" t="s">
        <v>497</v>
      </c>
      <c r="I13" s="147" t="s">
        <v>497</v>
      </c>
      <c r="J13" s="146" t="s">
        <v>497</v>
      </c>
      <c r="K13" s="147" t="s">
        <v>497</v>
      </c>
      <c r="L13" s="147" t="s">
        <v>497</v>
      </c>
      <c r="M13" s="84" t="s">
        <v>311</v>
      </c>
      <c r="N13" s="277" t="s">
        <v>2170</v>
      </c>
    </row>
    <row r="14" spans="2:19" ht="22.5">
      <c r="B14" s="80" t="s">
        <v>1382</v>
      </c>
      <c r="C14" s="84" t="s">
        <v>1023</v>
      </c>
      <c r="D14" s="344" t="s">
        <v>2276</v>
      </c>
      <c r="E14" s="141" t="s">
        <v>311</v>
      </c>
      <c r="F14" s="141" t="s">
        <v>1383</v>
      </c>
      <c r="G14" s="274">
        <v>5000</v>
      </c>
      <c r="H14" s="141" t="s">
        <v>497</v>
      </c>
      <c r="I14" s="272">
        <v>0</v>
      </c>
      <c r="J14" s="141" t="s">
        <v>497</v>
      </c>
      <c r="K14" s="272">
        <v>0</v>
      </c>
      <c r="L14" s="141" t="s">
        <v>497</v>
      </c>
      <c r="M14" s="273">
        <f>G14+I14+K14</f>
        <v>5000</v>
      </c>
      <c r="N14" s="300" t="s">
        <v>2170</v>
      </c>
    </row>
    <row r="18" spans="2:2">
      <c r="B18" s="11" t="s">
        <v>258</v>
      </c>
    </row>
  </sheetData>
  <sortState xmlns:xlrd2="http://schemas.microsoft.com/office/spreadsheetml/2017/richdata2" ref="B3:N14">
    <sortCondition ref="C4:C14"/>
    <sortCondition ref="D4:D14"/>
    <sortCondition ref="N4:N14"/>
  </sortState>
  <mergeCells count="1">
    <mergeCell ref="B2:N2"/>
  </mergeCells>
  <dataValidations count="1">
    <dataValidation type="list" allowBlank="1" showInputMessage="1" showErrorMessage="1" sqref="E5:E14 C5:C14 D8" xr:uid="{A96E781E-C820-41EB-AB15-580DD07CFF08}">
      <formula1>#REF!</formula1>
    </dataValidation>
  </dataValidations>
  <hyperlinks>
    <hyperlink ref="B18" location="'Table of Contents'!A1" display="Return to Table Tab" xr:uid="{A2F42C76-0AE8-45A0-80F9-45370869C75E}"/>
  </hyperlinks>
  <pageMargins left="0.7" right="0.7" top="0.75" bottom="0.75" header="0.3" footer="0.3"/>
  <pageSetup scale="79" fitToHeight="0" orientation="landscape" horizontalDpi="1200" verticalDpi="1200"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A4B2-E581-445D-BBFC-C90524527212}">
  <sheetPr codeName="Sheet48">
    <tabColor rgb="FF0072CE"/>
    <pageSetUpPr fitToPage="1"/>
  </sheetPr>
  <dimension ref="B2:F10"/>
  <sheetViews>
    <sheetView workbookViewId="0">
      <selection activeCell="B2" sqref="B2:E2"/>
    </sheetView>
  </sheetViews>
  <sheetFormatPr defaultColWidth="8.7109375" defaultRowHeight="11.25"/>
  <cols>
    <col min="1" max="1" width="8.7109375" style="1"/>
    <col min="2" max="2" width="18.140625" style="1" bestFit="1" customWidth="1"/>
    <col min="3" max="3" width="36.5703125" style="1" bestFit="1" customWidth="1"/>
    <col min="4" max="4" width="9.85546875" style="1" customWidth="1"/>
    <col min="5" max="5" width="36.5703125" style="1" bestFit="1" customWidth="1"/>
    <col min="6" max="16384" width="8.7109375" style="1"/>
  </cols>
  <sheetData>
    <row r="2" spans="2:6">
      <c r="B2" s="437" t="s">
        <v>1384</v>
      </c>
      <c r="C2" s="437"/>
      <c r="D2" s="437"/>
      <c r="E2" s="437"/>
    </row>
    <row r="3" spans="2:6" ht="22.5">
      <c r="B3" s="39" t="s">
        <v>1385</v>
      </c>
      <c r="C3" s="45" t="s">
        <v>1386</v>
      </c>
      <c r="D3" s="45" t="s">
        <v>830</v>
      </c>
      <c r="E3" s="46" t="s">
        <v>1387</v>
      </c>
      <c r="F3" s="13"/>
    </row>
    <row r="4" spans="2:6" ht="33.75">
      <c r="B4" s="121" t="s">
        <v>1388</v>
      </c>
      <c r="C4" s="82" t="s">
        <v>1389</v>
      </c>
      <c r="D4" s="84" t="s">
        <v>1390</v>
      </c>
      <c r="E4" s="83" t="s">
        <v>1391</v>
      </c>
    </row>
    <row r="5" spans="2:6" ht="33.75">
      <c r="B5" s="178" t="s">
        <v>1392</v>
      </c>
      <c r="C5" s="130" t="s">
        <v>1393</v>
      </c>
      <c r="D5" s="179" t="s">
        <v>1390</v>
      </c>
      <c r="E5" s="131" t="s">
        <v>1394</v>
      </c>
    </row>
    <row r="6" spans="2:6" ht="45">
      <c r="B6" s="85" t="s">
        <v>1395</v>
      </c>
      <c r="C6" s="82" t="s">
        <v>1389</v>
      </c>
      <c r="D6" s="84" t="s">
        <v>1396</v>
      </c>
      <c r="E6" s="83" t="s">
        <v>1397</v>
      </c>
    </row>
    <row r="10" spans="2:6">
      <c r="B10" s="11" t="s">
        <v>258</v>
      </c>
    </row>
  </sheetData>
  <mergeCells count="1">
    <mergeCell ref="B2:E2"/>
  </mergeCells>
  <hyperlinks>
    <hyperlink ref="B10" location="'Table of Contents'!A1" display="Return to Table Tab" xr:uid="{13C84514-F70A-4748-8522-9FE1AB6D2C99}"/>
  </hyperlinks>
  <pageMargins left="0.7" right="0.7" top="0.75" bottom="0.75" header="0.3" footer="0.3"/>
  <pageSetup scale="83" fitToHeight="0" orientation="portrait" horizontalDpi="1200" verticalDpi="1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2327-6F8E-4193-8F63-F3481F353BC3}">
  <sheetPr codeName="Sheet4">
    <tabColor rgb="FF0072CE"/>
    <pageSetUpPr fitToPage="1"/>
  </sheetPr>
  <dimension ref="B2:C10"/>
  <sheetViews>
    <sheetView zoomScale="95" zoomScaleNormal="95" workbookViewId="0">
      <selection activeCell="C7" sqref="C7"/>
    </sheetView>
  </sheetViews>
  <sheetFormatPr defaultColWidth="8.7109375" defaultRowHeight="11.25"/>
  <cols>
    <col min="1" max="2" width="8.7109375" style="1"/>
    <col min="3" max="3" width="36.7109375" style="1" customWidth="1"/>
    <col min="4" max="16384" width="8.7109375" style="1"/>
  </cols>
  <sheetData>
    <row r="2" spans="2:3">
      <c r="B2" s="416" t="s">
        <v>355</v>
      </c>
      <c r="C2" s="416"/>
    </row>
    <row r="3" spans="2:3">
      <c r="B3" s="49" t="s">
        <v>356</v>
      </c>
      <c r="C3" s="46" t="s">
        <v>357</v>
      </c>
    </row>
    <row r="4" spans="2:3">
      <c r="B4" s="223">
        <v>2026</v>
      </c>
      <c r="C4" s="224">
        <v>187648</v>
      </c>
    </row>
    <row r="5" spans="2:3">
      <c r="B5" s="225">
        <v>2027</v>
      </c>
      <c r="C5" s="226">
        <v>183115</v>
      </c>
    </row>
    <row r="6" spans="2:3">
      <c r="B6" s="223">
        <v>2027</v>
      </c>
      <c r="C6" s="224">
        <v>183905</v>
      </c>
    </row>
    <row r="10" spans="2:3">
      <c r="B10" s="11" t="s">
        <v>258</v>
      </c>
    </row>
  </sheetData>
  <mergeCells count="1">
    <mergeCell ref="B2:C2"/>
  </mergeCells>
  <hyperlinks>
    <hyperlink ref="B10" location="'Table of Contents'!A1" display="Return to Table Tab" xr:uid="{8460D9FA-3FB8-412D-9E59-3C7F07C7473F}"/>
  </hyperlinks>
  <pageMargins left="0.7" right="0.7" top="0.75" bottom="0.75" header="0.3" footer="0.3"/>
  <pageSetup fitToHeight="0"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4A46-B606-41B0-A929-50ECFA98107E}">
  <sheetPr codeName="Sheet49">
    <tabColor rgb="FF0072CE"/>
    <pageSetUpPr fitToPage="1"/>
  </sheetPr>
  <dimension ref="B2:H28"/>
  <sheetViews>
    <sheetView workbookViewId="0">
      <selection activeCell="B2" sqref="B2:E2"/>
    </sheetView>
  </sheetViews>
  <sheetFormatPr defaultColWidth="8.7109375" defaultRowHeight="11.25"/>
  <cols>
    <col min="1" max="1" width="8.7109375" style="1"/>
    <col min="2" max="2" width="18.140625" style="1" bestFit="1" customWidth="1"/>
    <col min="3" max="3" width="31.7109375" style="1" customWidth="1"/>
    <col min="4" max="4" width="27.85546875" style="1" customWidth="1"/>
    <col min="5" max="5" width="27.5703125" style="1" customWidth="1"/>
    <col min="6" max="16384" width="8.7109375" style="1"/>
  </cols>
  <sheetData>
    <row r="2" spans="2:6">
      <c r="B2" s="437" t="s">
        <v>1398</v>
      </c>
      <c r="C2" s="437"/>
      <c r="D2" s="437"/>
      <c r="E2" s="437"/>
    </row>
    <row r="3" spans="2:6" ht="22.5">
      <c r="B3" s="39" t="s">
        <v>1385</v>
      </c>
      <c r="C3" s="45" t="s">
        <v>1386</v>
      </c>
      <c r="D3" s="45" t="s">
        <v>830</v>
      </c>
      <c r="E3" s="46" t="s">
        <v>1387</v>
      </c>
      <c r="F3" s="13"/>
    </row>
    <row r="4" spans="2:6" ht="90">
      <c r="B4" s="111" t="s">
        <v>1399</v>
      </c>
      <c r="C4" s="82" t="s">
        <v>1400</v>
      </c>
      <c r="D4" s="82" t="s">
        <v>1401</v>
      </c>
      <c r="E4" s="83" t="s">
        <v>1402</v>
      </c>
    </row>
    <row r="5" spans="2:6" ht="67.5">
      <c r="B5" s="80" t="s">
        <v>1403</v>
      </c>
      <c r="C5" s="115" t="s">
        <v>1404</v>
      </c>
      <c r="D5" s="112" t="s">
        <v>1405</v>
      </c>
      <c r="E5" s="113" t="s">
        <v>1406</v>
      </c>
    </row>
    <row r="6" spans="2:6" ht="33.75">
      <c r="B6" s="111" t="s">
        <v>1407</v>
      </c>
      <c r="C6" s="112" t="s">
        <v>1408</v>
      </c>
      <c r="D6" s="82" t="s">
        <v>1409</v>
      </c>
      <c r="E6" s="83" t="s">
        <v>1410</v>
      </c>
    </row>
    <row r="7" spans="2:6" ht="78.75">
      <c r="B7" s="80" t="s">
        <v>1411</v>
      </c>
      <c r="C7" s="82" t="s">
        <v>1412</v>
      </c>
      <c r="D7" s="112" t="s">
        <v>1413</v>
      </c>
      <c r="E7" s="113" t="s">
        <v>1414</v>
      </c>
    </row>
    <row r="8" spans="2:6" ht="78.75">
      <c r="B8" s="80" t="s">
        <v>1415</v>
      </c>
      <c r="C8" s="82" t="s">
        <v>1416</v>
      </c>
      <c r="D8" s="82" t="s">
        <v>1417</v>
      </c>
      <c r="E8" s="83" t="s">
        <v>1418</v>
      </c>
    </row>
    <row r="12" spans="2:6">
      <c r="B12" s="11" t="s">
        <v>258</v>
      </c>
    </row>
    <row r="15" spans="2:6">
      <c r="B15" s="11"/>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12"/>
      <c r="H23" s="12"/>
    </row>
    <row r="24" spans="5:8">
      <c r="E24" s="12"/>
      <c r="F24" s="12"/>
      <c r="G24" s="12"/>
      <c r="H24" s="12"/>
    </row>
    <row r="25" spans="5:8">
      <c r="E25" s="12"/>
      <c r="F25" s="12"/>
      <c r="G25" s="44"/>
      <c r="H25" s="44"/>
    </row>
    <row r="26" spans="5:8">
      <c r="E26" s="12"/>
      <c r="F26" s="12"/>
      <c r="G26" s="12"/>
      <c r="H26" s="12"/>
    </row>
    <row r="27" spans="5:8">
      <c r="E27" s="12"/>
      <c r="F27" s="12"/>
      <c r="G27" s="12"/>
      <c r="H27" s="44"/>
    </row>
    <row r="28" spans="5:8">
      <c r="E28" s="12"/>
      <c r="F28" s="12"/>
      <c r="G28" s="12"/>
      <c r="H28" s="12"/>
    </row>
  </sheetData>
  <mergeCells count="1">
    <mergeCell ref="B2:E2"/>
  </mergeCells>
  <hyperlinks>
    <hyperlink ref="B12" location="'Table of Contents'!A1" display="Return to Table Tab" xr:uid="{894737A0-BF7C-410A-8A51-FCB84E6BE800}"/>
  </hyperlinks>
  <pageMargins left="0.7" right="0.7" top="0.75" bottom="0.75" header="0.3" footer="0.3"/>
  <pageSetup fitToHeight="0" orientation="landscape" horizontalDpi="1200" verticalDpi="1200" r:id="rId1"/>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3D2D-EDDC-4E99-8389-A7201CC1A72B}">
  <sheetPr codeName="Sheet51">
    <tabColor rgb="FF0072CE"/>
  </sheetPr>
  <dimension ref="B2:F9"/>
  <sheetViews>
    <sheetView workbookViewId="0">
      <selection activeCell="B2" sqref="B2:E2"/>
    </sheetView>
  </sheetViews>
  <sheetFormatPr defaultColWidth="8.7109375" defaultRowHeight="11.25"/>
  <cols>
    <col min="1" max="1" width="8.7109375" style="1"/>
    <col min="2" max="2" width="18.140625" style="1" bestFit="1" customWidth="1"/>
    <col min="3" max="3" width="24.85546875" style="1" bestFit="1" customWidth="1"/>
    <col min="4" max="4" width="17" style="1" customWidth="1"/>
    <col min="5" max="5" width="14.42578125" style="1" customWidth="1"/>
    <col min="6" max="16384" width="8.7109375" style="1"/>
  </cols>
  <sheetData>
    <row r="2" spans="2:6">
      <c r="B2" s="438" t="s">
        <v>1419</v>
      </c>
      <c r="C2" s="438"/>
      <c r="D2" s="438"/>
      <c r="E2" s="438"/>
    </row>
    <row r="3" spans="2:6" ht="45">
      <c r="B3" s="50" t="s">
        <v>1420</v>
      </c>
      <c r="C3" s="50" t="s">
        <v>1421</v>
      </c>
      <c r="D3" s="50" t="s">
        <v>1422</v>
      </c>
      <c r="E3" s="50" t="s">
        <v>1423</v>
      </c>
      <c r="F3" s="13"/>
    </row>
    <row r="4" spans="2:6" ht="45">
      <c r="B4" s="80" t="s">
        <v>1424</v>
      </c>
      <c r="C4" s="82" t="s">
        <v>1425</v>
      </c>
      <c r="D4" s="82" t="s">
        <v>1426</v>
      </c>
      <c r="E4" s="83" t="s">
        <v>1427</v>
      </c>
    </row>
    <row r="5" spans="2:6" ht="67.5">
      <c r="B5" s="114" t="s">
        <v>1428</v>
      </c>
      <c r="C5" s="115" t="s">
        <v>1429</v>
      </c>
      <c r="D5" s="115" t="s">
        <v>1430</v>
      </c>
      <c r="E5" s="116" t="s">
        <v>1431</v>
      </c>
    </row>
    <row r="9" spans="2:6">
      <c r="B9" s="11" t="s">
        <v>258</v>
      </c>
    </row>
  </sheetData>
  <mergeCells count="1">
    <mergeCell ref="B2:E2"/>
  </mergeCells>
  <hyperlinks>
    <hyperlink ref="B9" location="'Table of Contents'!A1" display="Return to Table Tab" xr:uid="{368ABFD4-BAA7-4EF0-B4B6-38BA2DBE4907}"/>
  </hyperlinks>
  <pageMargins left="0.7" right="0.7" top="0.75" bottom="0.75" header="0.3" footer="0.3"/>
  <pageSetup orientation="portrait" horizontalDpi="1200" verticalDpi="1200" r:id="rId1"/>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E3B-21AE-4AAB-9CB9-8A2657394D49}">
  <sheetPr codeName="Sheet52">
    <tabColor rgb="FF0072CE"/>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38" t="s">
        <v>1432</v>
      </c>
      <c r="C2" s="438"/>
      <c r="D2" s="438"/>
      <c r="E2" s="438"/>
      <c r="F2" s="438"/>
      <c r="G2" s="438"/>
      <c r="H2" s="438"/>
      <c r="I2" s="438"/>
    </row>
    <row r="3" spans="2:10" ht="22.5">
      <c r="B3" s="49" t="s">
        <v>1433</v>
      </c>
      <c r="C3" s="45" t="s">
        <v>1434</v>
      </c>
      <c r="D3" s="45" t="s">
        <v>1435</v>
      </c>
      <c r="E3" s="45" t="s">
        <v>1436</v>
      </c>
      <c r="F3" s="45" t="s">
        <v>1437</v>
      </c>
      <c r="G3" s="45" t="s">
        <v>1438</v>
      </c>
      <c r="H3" s="45" t="s">
        <v>1439</v>
      </c>
      <c r="I3" s="46" t="s">
        <v>1440</v>
      </c>
      <c r="J3" s="13"/>
    </row>
    <row r="4" spans="2:10" ht="33.75">
      <c r="B4" s="80" t="s">
        <v>1441</v>
      </c>
      <c r="C4" s="82" t="s">
        <v>1442</v>
      </c>
      <c r="D4" s="82" t="s">
        <v>1443</v>
      </c>
      <c r="E4" s="82" t="s">
        <v>1444</v>
      </c>
      <c r="F4" s="82" t="s">
        <v>1445</v>
      </c>
      <c r="G4" s="82" t="s">
        <v>1446</v>
      </c>
      <c r="H4" s="82" t="s">
        <v>1447</v>
      </c>
      <c r="I4" s="83" t="s">
        <v>1448</v>
      </c>
    </row>
    <row r="5" spans="2:10" ht="22.5">
      <c r="B5" s="80" t="s">
        <v>1449</v>
      </c>
      <c r="C5" s="82" t="s">
        <v>1450</v>
      </c>
      <c r="D5" s="82" t="s">
        <v>1451</v>
      </c>
      <c r="E5" s="82" t="s">
        <v>1452</v>
      </c>
      <c r="F5" s="82" t="s">
        <v>1453</v>
      </c>
      <c r="G5" s="82" t="s">
        <v>1454</v>
      </c>
      <c r="H5" s="82" t="s">
        <v>1455</v>
      </c>
      <c r="I5" s="83" t="s">
        <v>311</v>
      </c>
    </row>
    <row r="6" spans="2:10" ht="33.75">
      <c r="B6" s="111" t="s">
        <v>1441</v>
      </c>
      <c r="C6" s="112" t="s">
        <v>1456</v>
      </c>
      <c r="D6" s="112" t="s">
        <v>1451</v>
      </c>
      <c r="E6" s="112" t="s">
        <v>1457</v>
      </c>
      <c r="F6" s="112" t="s">
        <v>1445</v>
      </c>
      <c r="G6" s="82" t="s">
        <v>1446</v>
      </c>
      <c r="H6" s="112" t="s">
        <v>1447</v>
      </c>
      <c r="I6" s="113" t="s">
        <v>1448</v>
      </c>
    </row>
    <row r="7" spans="2:10" ht="67.5">
      <c r="B7" s="80" t="s">
        <v>1458</v>
      </c>
      <c r="C7" s="82" t="s">
        <v>1459</v>
      </c>
      <c r="D7" s="82" t="s">
        <v>311</v>
      </c>
      <c r="E7" s="82" t="s">
        <v>1460</v>
      </c>
      <c r="F7" s="82" t="s">
        <v>1453</v>
      </c>
      <c r="G7" s="82" t="s">
        <v>1454</v>
      </c>
      <c r="H7" s="82" t="s">
        <v>1455</v>
      </c>
      <c r="I7" s="83" t="s">
        <v>311</v>
      </c>
    </row>
    <row r="8" spans="2:10" ht="33.75">
      <c r="B8" s="80" t="s">
        <v>1461</v>
      </c>
      <c r="C8" s="82" t="s">
        <v>1462</v>
      </c>
      <c r="D8" s="82" t="s">
        <v>1443</v>
      </c>
      <c r="E8" s="82" t="s">
        <v>1463</v>
      </c>
      <c r="F8" s="82" t="s">
        <v>1445</v>
      </c>
      <c r="G8" s="82" t="s">
        <v>1446</v>
      </c>
      <c r="H8" s="82" t="s">
        <v>1447</v>
      </c>
      <c r="I8" s="83" t="s">
        <v>1448</v>
      </c>
    </row>
    <row r="9" spans="2:10" ht="33.75">
      <c r="B9" s="80" t="s">
        <v>1461</v>
      </c>
      <c r="C9" s="115" t="s">
        <v>1464</v>
      </c>
      <c r="D9" s="82" t="s">
        <v>1443</v>
      </c>
      <c r="E9" s="115" t="s">
        <v>1465</v>
      </c>
      <c r="F9" s="115" t="s">
        <v>1466</v>
      </c>
      <c r="G9" s="115" t="s">
        <v>1467</v>
      </c>
      <c r="H9" s="115"/>
      <c r="I9" s="116" t="s">
        <v>1448</v>
      </c>
    </row>
    <row r="13" spans="2:10">
      <c r="B13" s="11" t="s">
        <v>258</v>
      </c>
    </row>
  </sheetData>
  <mergeCells count="1">
    <mergeCell ref="B2:I2"/>
  </mergeCells>
  <hyperlinks>
    <hyperlink ref="B13" location="'Table of Contents'!A1" display="Return to Table Tab" xr:uid="{62640AC4-A17C-4C2C-A948-A48DA75E37DF}"/>
  </hyperlinks>
  <pageMargins left="0.7" right="0.7" top="0.75" bottom="0.75" header="0.3" footer="0.3"/>
  <pageSetup scale="83" fitToHeight="0" orientation="portrait" horizontalDpi="1200" verticalDpi="1200" r:id="rId1"/>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61A8-B740-4D2A-94EF-F2EF8218B215}">
  <sheetPr>
    <tabColor rgb="FF6CC24A"/>
    <pageSetUpPr fitToPage="1"/>
  </sheetPr>
  <dimension ref="B2:H26"/>
  <sheetViews>
    <sheetView workbookViewId="0">
      <selection activeCell="B2" sqref="B2:F2"/>
    </sheetView>
  </sheetViews>
  <sheetFormatPr defaultColWidth="8.7109375" defaultRowHeight="11.25"/>
  <cols>
    <col min="1" max="1" width="8.7109375" style="1"/>
    <col min="2" max="2" width="18.140625" style="1" bestFit="1" customWidth="1"/>
    <col min="3" max="3" width="35.5703125" style="1" customWidth="1"/>
    <col min="4" max="4" width="27.85546875" style="1" customWidth="1"/>
    <col min="5" max="5" width="27.5703125" style="1" customWidth="1"/>
    <col min="6" max="6" width="17.140625" style="1" customWidth="1"/>
    <col min="7" max="16384" width="8.7109375" style="1"/>
  </cols>
  <sheetData>
    <row r="2" spans="2:8" ht="11.25" customHeight="1">
      <c r="B2" s="437" t="s">
        <v>1468</v>
      </c>
      <c r="C2" s="437"/>
      <c r="D2" s="437"/>
      <c r="E2" s="437"/>
      <c r="F2" s="437"/>
    </row>
    <row r="3" spans="2:8" ht="22.5">
      <c r="B3" s="49" t="s">
        <v>1385</v>
      </c>
      <c r="C3" s="45" t="s">
        <v>1436</v>
      </c>
      <c r="D3" s="45" t="s">
        <v>1469</v>
      </c>
      <c r="E3" s="45" t="s">
        <v>2109</v>
      </c>
      <c r="F3" s="46" t="s">
        <v>1470</v>
      </c>
    </row>
    <row r="4" spans="2:8" ht="42" customHeight="1">
      <c r="B4" s="80" t="s">
        <v>1471</v>
      </c>
      <c r="C4" s="82" t="s">
        <v>1472</v>
      </c>
      <c r="D4" s="82" t="s">
        <v>1473</v>
      </c>
      <c r="E4" s="82" t="s">
        <v>497</v>
      </c>
      <c r="F4" s="83" t="s">
        <v>1474</v>
      </c>
    </row>
    <row r="5" spans="2:8" ht="90">
      <c r="B5" s="80" t="s">
        <v>1475</v>
      </c>
      <c r="C5" s="82" t="s">
        <v>1476</v>
      </c>
      <c r="D5" s="82" t="s">
        <v>1477</v>
      </c>
      <c r="E5" s="82" t="s">
        <v>497</v>
      </c>
      <c r="F5" s="83" t="s">
        <v>1478</v>
      </c>
    </row>
    <row r="6" spans="2:8" ht="90">
      <c r="B6" s="111" t="s">
        <v>1479</v>
      </c>
      <c r="C6" s="112" t="s">
        <v>1480</v>
      </c>
      <c r="D6" s="112" t="s">
        <v>1481</v>
      </c>
      <c r="E6" s="112" t="s">
        <v>497</v>
      </c>
      <c r="F6" s="113" t="s">
        <v>1482</v>
      </c>
    </row>
    <row r="7" spans="2:8" ht="78" customHeight="1">
      <c r="B7" s="427" t="s">
        <v>1381</v>
      </c>
      <c r="C7" s="426" t="s">
        <v>1483</v>
      </c>
      <c r="D7" s="426" t="s">
        <v>1484</v>
      </c>
      <c r="E7" s="426" t="s">
        <v>497</v>
      </c>
      <c r="F7" s="423" t="s">
        <v>1485</v>
      </c>
    </row>
    <row r="8" spans="2:8">
      <c r="B8" s="419"/>
      <c r="C8" s="424"/>
      <c r="D8" s="424"/>
      <c r="E8" s="424"/>
      <c r="F8" s="421"/>
    </row>
    <row r="9" spans="2:8" ht="44.25" customHeight="1">
      <c r="B9" s="427" t="s">
        <v>2131</v>
      </c>
      <c r="C9" s="426" t="s">
        <v>2132</v>
      </c>
      <c r="D9" s="426" t="s">
        <v>2134</v>
      </c>
      <c r="E9" s="426" t="s">
        <v>497</v>
      </c>
      <c r="F9" s="423" t="s">
        <v>2133</v>
      </c>
    </row>
    <row r="10" spans="2:8" ht="15" customHeight="1">
      <c r="B10" s="419"/>
      <c r="C10" s="424"/>
      <c r="D10" s="424"/>
      <c r="E10" s="424"/>
      <c r="F10" s="421"/>
    </row>
    <row r="11" spans="2:8" ht="15.75" customHeight="1">
      <c r="B11" s="420"/>
      <c r="C11" s="425"/>
      <c r="D11" s="425"/>
      <c r="E11" s="425"/>
      <c r="F11" s="422"/>
    </row>
    <row r="15" spans="2:8">
      <c r="B15" s="11" t="s">
        <v>258</v>
      </c>
    </row>
    <row r="16" spans="2:8">
      <c r="E16" s="12"/>
      <c r="F16" s="12"/>
      <c r="G16" s="12"/>
      <c r="H16" s="12"/>
    </row>
    <row r="17" spans="5:8">
      <c r="E17" s="12"/>
      <c r="F17" s="12"/>
      <c r="G17" s="12"/>
      <c r="H17" s="12"/>
    </row>
    <row r="18" spans="5:8">
      <c r="E18" s="12"/>
      <c r="F18" s="12"/>
      <c r="G18" s="12"/>
      <c r="H18" s="12"/>
    </row>
    <row r="19" spans="5:8">
      <c r="E19" s="12"/>
      <c r="F19" s="12"/>
      <c r="G19" s="12"/>
      <c r="H19" s="12"/>
    </row>
    <row r="20" spans="5:8">
      <c r="E20" s="12"/>
      <c r="F20" s="12"/>
      <c r="G20" s="12"/>
      <c r="H20" s="12"/>
    </row>
    <row r="21" spans="5:8">
      <c r="E21" s="12"/>
      <c r="F21" s="12"/>
      <c r="G21" s="12"/>
      <c r="H21" s="12"/>
    </row>
    <row r="22" spans="5:8">
      <c r="E22" s="12"/>
      <c r="F22" s="12"/>
      <c r="G22" s="12"/>
      <c r="H22" s="12"/>
    </row>
    <row r="23" spans="5:8">
      <c r="E23" s="12"/>
      <c r="F23" s="12"/>
      <c r="G23" s="44"/>
      <c r="H23" s="44"/>
    </row>
    <row r="24" spans="5:8">
      <c r="E24" s="12"/>
      <c r="F24" s="12"/>
      <c r="G24" s="12"/>
      <c r="H24" s="12"/>
    </row>
    <row r="25" spans="5:8">
      <c r="E25" s="12"/>
      <c r="F25" s="12"/>
      <c r="G25" s="12"/>
      <c r="H25" s="44"/>
    </row>
    <row r="26" spans="5:8">
      <c r="E26" s="12"/>
      <c r="F26" s="12"/>
      <c r="G26" s="12"/>
      <c r="H26" s="12"/>
    </row>
  </sheetData>
  <mergeCells count="11">
    <mergeCell ref="B9:B11"/>
    <mergeCell ref="C9:C11"/>
    <mergeCell ref="D9:D11"/>
    <mergeCell ref="E9:E11"/>
    <mergeCell ref="F9:F11"/>
    <mergeCell ref="B2:F2"/>
    <mergeCell ref="F7:F8"/>
    <mergeCell ref="B7:B8"/>
    <mergeCell ref="C7:C8"/>
    <mergeCell ref="D7:D8"/>
    <mergeCell ref="E7:E8"/>
  </mergeCells>
  <hyperlinks>
    <hyperlink ref="B15" location="'Table of Contents'!A1" display="Return to Table Tab" xr:uid="{C5EE63A1-AE60-4450-81F5-71F782103564}"/>
  </hyperlinks>
  <pageMargins left="0.7" right="0.7" top="0.75" bottom="0.75" header="0.3" footer="0.3"/>
  <pageSetup scale="91" fitToHeight="0" orientation="landscape" horizontalDpi="1200" verticalDpi="120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1411-BCCA-4AC9-A660-7E5846975FF5}">
  <sheetPr codeName="Sheet50">
    <tabColor rgb="FF6CC24A"/>
    <pageSetUpPr fitToPage="1"/>
  </sheetPr>
  <dimension ref="B2:H33"/>
  <sheetViews>
    <sheetView workbookViewId="0">
      <selection activeCell="B2" sqref="B2:G2"/>
    </sheetView>
  </sheetViews>
  <sheetFormatPr defaultColWidth="8.7109375" defaultRowHeight="11.25"/>
  <cols>
    <col min="1" max="1" width="8.7109375" style="1"/>
    <col min="2" max="2" width="19.140625" style="1" bestFit="1" customWidth="1"/>
    <col min="3" max="3" width="18.7109375" style="1" customWidth="1"/>
    <col min="4" max="4" width="9.85546875" style="1" customWidth="1"/>
    <col min="5" max="5" width="18" style="1" customWidth="1"/>
    <col min="6" max="6" width="9.85546875" style="1" customWidth="1"/>
    <col min="7" max="7" width="15.7109375" style="1" customWidth="1"/>
    <col min="8" max="16384" width="8.7109375" style="1"/>
  </cols>
  <sheetData>
    <row r="2" spans="2:8">
      <c r="B2" s="438" t="s">
        <v>1486</v>
      </c>
      <c r="C2" s="438"/>
      <c r="D2" s="438"/>
      <c r="E2" s="438"/>
      <c r="F2" s="438"/>
      <c r="G2" s="438"/>
    </row>
    <row r="3" spans="2:8" ht="33.75">
      <c r="B3" s="87" t="s">
        <v>1433</v>
      </c>
      <c r="C3" s="88" t="s">
        <v>1436</v>
      </c>
      <c r="D3" s="88" t="s">
        <v>1487</v>
      </c>
      <c r="E3" s="88" t="s">
        <v>1440</v>
      </c>
      <c r="F3" s="88" t="s">
        <v>1488</v>
      </c>
      <c r="G3" s="89" t="s">
        <v>1437</v>
      </c>
      <c r="H3" s="13"/>
    </row>
    <row r="4" spans="2:8" ht="33.75">
      <c r="B4" s="80" t="s">
        <v>1489</v>
      </c>
      <c r="C4" s="82" t="s">
        <v>1458</v>
      </c>
      <c r="D4" s="82">
        <v>10</v>
      </c>
      <c r="E4" s="82" t="s">
        <v>1490</v>
      </c>
      <c r="F4" s="82"/>
      <c r="G4" s="83" t="s">
        <v>1491</v>
      </c>
    </row>
    <row r="5" spans="2:8" ht="45">
      <c r="B5" s="111" t="s">
        <v>1489</v>
      </c>
      <c r="C5" s="112" t="s">
        <v>619</v>
      </c>
      <c r="D5" s="112" t="s">
        <v>1492</v>
      </c>
      <c r="E5" s="112" t="s">
        <v>1496</v>
      </c>
      <c r="F5" s="112">
        <v>2020</v>
      </c>
      <c r="G5" s="113" t="s">
        <v>1453</v>
      </c>
    </row>
    <row r="6" spans="2:8" ht="22.5">
      <c r="B6" s="80" t="s">
        <v>1489</v>
      </c>
      <c r="C6" s="82" t="s">
        <v>1493</v>
      </c>
      <c r="D6" s="82" t="s">
        <v>1492</v>
      </c>
      <c r="E6" s="82" t="s">
        <v>1494</v>
      </c>
      <c r="F6" s="82">
        <v>2020</v>
      </c>
      <c r="G6" s="83" t="s">
        <v>1453</v>
      </c>
    </row>
    <row r="7" spans="2:8" ht="45">
      <c r="B7" s="111" t="s">
        <v>1489</v>
      </c>
      <c r="C7" s="112" t="s">
        <v>1495</v>
      </c>
      <c r="D7" s="112" t="s">
        <v>1492</v>
      </c>
      <c r="E7" s="112" t="s">
        <v>1496</v>
      </c>
      <c r="F7" s="112">
        <v>2020</v>
      </c>
      <c r="G7" s="113" t="s">
        <v>1453</v>
      </c>
    </row>
    <row r="8" spans="2:8">
      <c r="B8" s="80" t="s">
        <v>1489</v>
      </c>
      <c r="C8" s="82" t="s">
        <v>1497</v>
      </c>
      <c r="D8" s="82">
        <v>30</v>
      </c>
      <c r="E8" s="82" t="s">
        <v>1490</v>
      </c>
      <c r="F8" s="82"/>
      <c r="G8" s="83" t="s">
        <v>1498</v>
      </c>
    </row>
    <row r="9" spans="2:8">
      <c r="B9" s="111" t="s">
        <v>1489</v>
      </c>
      <c r="C9" s="112" t="s">
        <v>1499</v>
      </c>
      <c r="D9" s="112">
        <v>30</v>
      </c>
      <c r="E9" s="112" t="s">
        <v>1490</v>
      </c>
      <c r="F9" s="112"/>
      <c r="G9" s="113" t="s">
        <v>1498</v>
      </c>
    </row>
    <row r="10" spans="2:8" ht="33.75">
      <c r="B10" s="80" t="s">
        <v>1489</v>
      </c>
      <c r="C10" s="82" t="s">
        <v>1500</v>
      </c>
      <c r="D10" s="82">
        <v>30</v>
      </c>
      <c r="E10" s="82" t="s">
        <v>1490</v>
      </c>
      <c r="F10" s="82">
        <v>1997</v>
      </c>
      <c r="G10" s="83" t="s">
        <v>1501</v>
      </c>
    </row>
    <row r="11" spans="2:8" ht="22.5">
      <c r="B11" s="111" t="s">
        <v>1502</v>
      </c>
      <c r="C11" s="112" t="s">
        <v>1503</v>
      </c>
      <c r="D11" s="112">
        <v>2000</v>
      </c>
      <c r="E11" s="112" t="s">
        <v>1504</v>
      </c>
      <c r="F11" s="112"/>
      <c r="G11" s="113" t="s">
        <v>1453</v>
      </c>
    </row>
    <row r="12" spans="2:8" ht="22.5">
      <c r="B12" s="80" t="s">
        <v>1502</v>
      </c>
      <c r="C12" s="82" t="s">
        <v>1505</v>
      </c>
      <c r="D12" s="82">
        <v>2000</v>
      </c>
      <c r="E12" s="82" t="s">
        <v>1504</v>
      </c>
      <c r="F12" s="82"/>
      <c r="G12" s="83" t="s">
        <v>1453</v>
      </c>
    </row>
    <row r="13" spans="2:8" ht="22.5">
      <c r="B13" s="111" t="s">
        <v>1502</v>
      </c>
      <c r="C13" s="112" t="s">
        <v>1506</v>
      </c>
      <c r="D13" s="112">
        <v>2000</v>
      </c>
      <c r="E13" s="112" t="s">
        <v>1504</v>
      </c>
      <c r="F13" s="112"/>
      <c r="G13" s="113" t="s">
        <v>1453</v>
      </c>
    </row>
    <row r="14" spans="2:8" ht="22.5">
      <c r="B14" s="80" t="s">
        <v>1502</v>
      </c>
      <c r="C14" s="82" t="s">
        <v>1507</v>
      </c>
      <c r="D14" s="82">
        <v>2000</v>
      </c>
      <c r="E14" s="82" t="s">
        <v>1504</v>
      </c>
      <c r="F14" s="82"/>
      <c r="G14" s="83" t="s">
        <v>1453</v>
      </c>
    </row>
    <row r="15" spans="2:8" ht="22.5">
      <c r="B15" s="111" t="s">
        <v>1502</v>
      </c>
      <c r="C15" s="112" t="s">
        <v>1508</v>
      </c>
      <c r="D15" s="112">
        <v>2000</v>
      </c>
      <c r="E15" s="112" t="s">
        <v>1504</v>
      </c>
      <c r="F15" s="112"/>
      <c r="G15" s="113" t="s">
        <v>1453</v>
      </c>
    </row>
    <row r="16" spans="2:8" ht="22.5">
      <c r="B16" s="80" t="s">
        <v>1502</v>
      </c>
      <c r="C16" s="82" t="s">
        <v>1509</v>
      </c>
      <c r="D16" s="82">
        <v>2000</v>
      </c>
      <c r="E16" s="82" t="s">
        <v>1504</v>
      </c>
      <c r="F16" s="82"/>
      <c r="G16" s="83" t="s">
        <v>1453</v>
      </c>
    </row>
    <row r="17" spans="2:7" ht="22.5">
      <c r="B17" s="111" t="s">
        <v>1502</v>
      </c>
      <c r="C17" s="112" t="s">
        <v>1510</v>
      </c>
      <c r="D17" s="112">
        <v>2000</v>
      </c>
      <c r="E17" s="112" t="s">
        <v>1504</v>
      </c>
      <c r="F17" s="112"/>
      <c r="G17" s="113" t="s">
        <v>1453</v>
      </c>
    </row>
    <row r="18" spans="2:7" ht="22.5">
      <c r="B18" s="80" t="s">
        <v>1502</v>
      </c>
      <c r="C18" s="82" t="s">
        <v>1511</v>
      </c>
      <c r="D18" s="82">
        <v>2000</v>
      </c>
      <c r="E18" s="82" t="s">
        <v>1504</v>
      </c>
      <c r="F18" s="82"/>
      <c r="G18" s="83" t="s">
        <v>1453</v>
      </c>
    </row>
    <row r="19" spans="2:7" ht="22.5">
      <c r="B19" s="111" t="s">
        <v>1502</v>
      </c>
      <c r="C19" s="112" t="s">
        <v>1512</v>
      </c>
      <c r="D19" s="112">
        <v>2000</v>
      </c>
      <c r="E19" s="112" t="s">
        <v>1504</v>
      </c>
      <c r="F19" s="112"/>
      <c r="G19" s="113" t="s">
        <v>1453</v>
      </c>
    </row>
    <row r="20" spans="2:7" ht="22.5">
      <c r="B20" s="80" t="s">
        <v>1502</v>
      </c>
      <c r="C20" s="82" t="s">
        <v>1513</v>
      </c>
      <c r="D20" s="82">
        <v>1000</v>
      </c>
      <c r="E20" s="82" t="s">
        <v>1467</v>
      </c>
      <c r="F20" s="82"/>
      <c r="G20" s="83" t="s">
        <v>1514</v>
      </c>
    </row>
    <row r="21" spans="2:7" ht="22.5">
      <c r="B21" s="111" t="s">
        <v>1502</v>
      </c>
      <c r="C21" s="112" t="s">
        <v>1515</v>
      </c>
      <c r="D21" s="112">
        <v>4000</v>
      </c>
      <c r="E21" s="112" t="s">
        <v>1467</v>
      </c>
      <c r="F21" s="112"/>
      <c r="G21" s="113" t="s">
        <v>1514</v>
      </c>
    </row>
    <row r="22" spans="2:7">
      <c r="B22" s="80" t="s">
        <v>1502</v>
      </c>
      <c r="C22" s="82" t="s">
        <v>1516</v>
      </c>
      <c r="D22" s="82">
        <v>10</v>
      </c>
      <c r="E22" s="82" t="s">
        <v>1517</v>
      </c>
      <c r="F22" s="82">
        <v>2000</v>
      </c>
      <c r="G22" s="83" t="s">
        <v>1518</v>
      </c>
    </row>
    <row r="23" spans="2:7" ht="22.5">
      <c r="B23" s="111" t="s">
        <v>1502</v>
      </c>
      <c r="C23" s="112" t="s">
        <v>1519</v>
      </c>
      <c r="D23" s="112" t="s">
        <v>1520</v>
      </c>
      <c r="E23" s="112" t="s">
        <v>1521</v>
      </c>
      <c r="F23" s="112"/>
      <c r="G23" s="113" t="s">
        <v>1522</v>
      </c>
    </row>
    <row r="24" spans="2:7" ht="22.5">
      <c r="B24" s="80" t="s">
        <v>1523</v>
      </c>
      <c r="C24" s="82" t="s">
        <v>1524</v>
      </c>
      <c r="D24" s="82">
        <v>250</v>
      </c>
      <c r="E24" s="82" t="s">
        <v>1525</v>
      </c>
      <c r="F24" s="82">
        <v>2000</v>
      </c>
      <c r="G24" s="83" t="s">
        <v>1453</v>
      </c>
    </row>
    <row r="25" spans="2:7" ht="22.5">
      <c r="B25" s="111" t="s">
        <v>1523</v>
      </c>
      <c r="C25" s="112" t="s">
        <v>1526</v>
      </c>
      <c r="D25" s="112">
        <v>250</v>
      </c>
      <c r="E25" s="112" t="s">
        <v>1525</v>
      </c>
      <c r="F25" s="112">
        <v>2000</v>
      </c>
      <c r="G25" s="113" t="s">
        <v>1453</v>
      </c>
    </row>
    <row r="26" spans="2:7" ht="22.5">
      <c r="B26" s="80" t="s">
        <v>1523</v>
      </c>
      <c r="C26" s="82" t="s">
        <v>1527</v>
      </c>
      <c r="D26" s="82">
        <v>2000</v>
      </c>
      <c r="E26" s="82" t="s">
        <v>1504</v>
      </c>
      <c r="F26" s="82"/>
      <c r="G26" s="83" t="s">
        <v>1453</v>
      </c>
    </row>
    <row r="27" spans="2:7" ht="22.5">
      <c r="B27" s="111" t="s">
        <v>1523</v>
      </c>
      <c r="C27" s="112" t="s">
        <v>1528</v>
      </c>
      <c r="D27" s="112">
        <v>2000</v>
      </c>
      <c r="E27" s="112" t="s">
        <v>1504</v>
      </c>
      <c r="F27" s="112"/>
      <c r="G27" s="113" t="s">
        <v>1453</v>
      </c>
    </row>
    <row r="28" spans="2:7" ht="22.5">
      <c r="B28" s="80" t="s">
        <v>1523</v>
      </c>
      <c r="C28" s="82" t="s">
        <v>1529</v>
      </c>
      <c r="D28" s="82">
        <v>2000</v>
      </c>
      <c r="E28" s="82" t="s">
        <v>1504</v>
      </c>
      <c r="F28" s="82"/>
      <c r="G28" s="83" t="s">
        <v>1453</v>
      </c>
    </row>
    <row r="29" spans="2:7" ht="22.5">
      <c r="B29" s="114" t="s">
        <v>1523</v>
      </c>
      <c r="C29" s="115" t="s">
        <v>1530</v>
      </c>
      <c r="D29" s="115">
        <v>2001</v>
      </c>
      <c r="E29" s="115" t="s">
        <v>1504</v>
      </c>
      <c r="F29" s="115"/>
      <c r="G29" s="116" t="s">
        <v>1453</v>
      </c>
    </row>
    <row r="33" spans="2:2">
      <c r="B33" s="11" t="s">
        <v>258</v>
      </c>
    </row>
  </sheetData>
  <mergeCells count="1">
    <mergeCell ref="B2:G2"/>
  </mergeCells>
  <phoneticPr fontId="11" type="noConversion"/>
  <hyperlinks>
    <hyperlink ref="B33" location="'Table of Contents'!A1" display="Return to Table Tab" xr:uid="{84DCAA48-9628-4A6B-8B81-3E1E262D32C6}"/>
  </hyperlinks>
  <pageMargins left="0.7" right="0.7" top="0.75" bottom="0.75" header="0.3" footer="0.3"/>
  <pageSetup scale="91" fitToHeight="0" orientation="portrait" horizontalDpi="1200" verticalDpi="1200" r:id="rId1"/>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7E4A-23CB-4F43-91B8-6E64A50C28C7}">
  <sheetPr codeName="Sheet53">
    <tabColor rgb="FF0072CE"/>
    <pageSetUpPr fitToPage="1"/>
  </sheetPr>
  <dimension ref="B2:H32"/>
  <sheetViews>
    <sheetView topLeftCell="A8" workbookViewId="0">
      <selection activeCell="B9" sqref="B9"/>
    </sheetView>
  </sheetViews>
  <sheetFormatPr defaultColWidth="8.7109375" defaultRowHeight="11.25"/>
  <cols>
    <col min="1" max="1" width="8.7109375" style="1"/>
    <col min="2" max="2" width="45.140625" style="38" customWidth="1"/>
    <col min="3" max="3" width="14" style="1" customWidth="1"/>
    <col min="4" max="4" width="17.28515625" style="1" customWidth="1"/>
    <col min="5" max="5" width="29.140625" style="38" customWidth="1"/>
    <col min="6" max="6" width="29.28515625" style="38" customWidth="1"/>
    <col min="7" max="7" width="32.85546875" style="1" customWidth="1"/>
    <col min="8" max="8" width="18.140625" style="1" customWidth="1"/>
    <col min="9" max="16384" width="8.7109375" style="1"/>
  </cols>
  <sheetData>
    <row r="2" spans="2:8">
      <c r="B2" s="437" t="s">
        <v>1531</v>
      </c>
      <c r="C2" s="437"/>
      <c r="D2" s="437"/>
      <c r="E2" s="437"/>
      <c r="F2" s="437"/>
      <c r="G2" s="437"/>
      <c r="H2" s="437"/>
    </row>
    <row r="3" spans="2:8" ht="33.75">
      <c r="B3" s="39" t="s">
        <v>1018</v>
      </c>
      <c r="C3" s="45" t="s">
        <v>1363</v>
      </c>
      <c r="D3" s="45" t="s">
        <v>1364</v>
      </c>
      <c r="E3" s="45" t="s">
        <v>1365</v>
      </c>
      <c r="F3" s="45" t="s">
        <v>1532</v>
      </c>
      <c r="G3" s="45" t="s">
        <v>1533</v>
      </c>
      <c r="H3" s="46" t="s">
        <v>1368</v>
      </c>
    </row>
    <row r="4" spans="2:8" ht="41.1" customHeight="1">
      <c r="B4" s="111" t="s">
        <v>1536</v>
      </c>
      <c r="C4" s="344" t="s">
        <v>2277</v>
      </c>
      <c r="D4" s="82" t="s">
        <v>384</v>
      </c>
      <c r="E4" s="203" t="s">
        <v>1537</v>
      </c>
      <c r="F4" s="203" t="s">
        <v>1537</v>
      </c>
      <c r="G4" s="203" t="s">
        <v>1537</v>
      </c>
      <c r="H4" s="83" t="s">
        <v>2185</v>
      </c>
    </row>
    <row r="5" spans="2:8" ht="33.75">
      <c r="B5" s="80" t="s">
        <v>1534</v>
      </c>
      <c r="C5" s="385" t="s">
        <v>2278</v>
      </c>
      <c r="D5" s="82" t="s">
        <v>311</v>
      </c>
      <c r="E5" s="112" t="s">
        <v>1535</v>
      </c>
      <c r="F5" s="112" t="s">
        <v>311</v>
      </c>
      <c r="G5" s="112" t="s">
        <v>311</v>
      </c>
      <c r="H5" s="83" t="s">
        <v>2185</v>
      </c>
    </row>
    <row r="6" spans="2:8" ht="53.25" customHeight="1">
      <c r="B6" s="80" t="s">
        <v>1540</v>
      </c>
      <c r="C6" s="344" t="s">
        <v>2279</v>
      </c>
      <c r="D6" s="82" t="s">
        <v>386</v>
      </c>
      <c r="E6" s="203" t="s">
        <v>1541</v>
      </c>
      <c r="F6" s="203" t="s">
        <v>1541</v>
      </c>
      <c r="G6" s="203" t="s">
        <v>1541</v>
      </c>
      <c r="H6" s="83" t="s">
        <v>2186</v>
      </c>
    </row>
    <row r="7" spans="2:8" ht="45">
      <c r="B7" s="80" t="s">
        <v>1544</v>
      </c>
      <c r="C7" s="344" t="s">
        <v>2280</v>
      </c>
      <c r="D7" s="82" t="s">
        <v>311</v>
      </c>
      <c r="E7" s="203" t="s">
        <v>1545</v>
      </c>
      <c r="F7" s="203" t="s">
        <v>1545</v>
      </c>
      <c r="G7" s="203" t="s">
        <v>1545</v>
      </c>
      <c r="H7" s="83" t="s">
        <v>2186</v>
      </c>
    </row>
    <row r="8" spans="2:8" ht="78.75">
      <c r="B8" s="114" t="s">
        <v>1542</v>
      </c>
      <c r="C8" s="384" t="s">
        <v>2281</v>
      </c>
      <c r="D8" s="115" t="s">
        <v>386</v>
      </c>
      <c r="E8" s="269" t="s">
        <v>1543</v>
      </c>
      <c r="F8" s="269" t="s">
        <v>1543</v>
      </c>
      <c r="G8" s="269" t="s">
        <v>1543</v>
      </c>
      <c r="H8" s="83" t="s">
        <v>2186</v>
      </c>
    </row>
    <row r="9" spans="2:8" ht="155.25" customHeight="1">
      <c r="B9" s="165" t="s">
        <v>1538</v>
      </c>
      <c r="C9" s="394" t="s">
        <v>2390</v>
      </c>
      <c r="D9" s="130" t="s">
        <v>386</v>
      </c>
      <c r="E9" s="207" t="s">
        <v>1539</v>
      </c>
      <c r="F9" s="207" t="s">
        <v>1539</v>
      </c>
      <c r="G9" s="207" t="s">
        <v>1539</v>
      </c>
      <c r="H9" s="83" t="s">
        <v>2172</v>
      </c>
    </row>
    <row r="10" spans="2:8" ht="132" customHeight="1">
      <c r="B10" s="165" t="s">
        <v>1548</v>
      </c>
      <c r="C10" s="130" t="s">
        <v>388</v>
      </c>
      <c r="D10" s="130" t="s">
        <v>311</v>
      </c>
      <c r="E10" s="207" t="s">
        <v>2152</v>
      </c>
      <c r="F10" s="207" t="s">
        <v>2152</v>
      </c>
      <c r="G10" s="207" t="s">
        <v>2152</v>
      </c>
      <c r="H10" s="131" t="s">
        <v>2173</v>
      </c>
    </row>
    <row r="11" spans="2:8">
      <c r="B11" s="80" t="s">
        <v>1546</v>
      </c>
      <c r="C11" s="82" t="s">
        <v>389</v>
      </c>
      <c r="D11" s="82" t="s">
        <v>311</v>
      </c>
      <c r="E11" s="82" t="s">
        <v>1547</v>
      </c>
      <c r="F11" s="82" t="s">
        <v>1547</v>
      </c>
      <c r="G11" s="82" t="s">
        <v>1547</v>
      </c>
      <c r="H11" s="83" t="s">
        <v>2174</v>
      </c>
    </row>
    <row r="12" spans="2:8" ht="22.5">
      <c r="B12" s="80" t="s">
        <v>1549</v>
      </c>
      <c r="C12" s="82" t="s">
        <v>391</v>
      </c>
      <c r="D12" s="82" t="s">
        <v>311</v>
      </c>
      <c r="E12" s="82" t="s">
        <v>1550</v>
      </c>
      <c r="F12" s="82" t="s">
        <v>1550</v>
      </c>
      <c r="G12" s="82" t="s">
        <v>1550</v>
      </c>
      <c r="H12" s="131" t="s">
        <v>2175</v>
      </c>
    </row>
    <row r="13" spans="2:8" ht="33.75">
      <c r="B13" s="80" t="s">
        <v>1551</v>
      </c>
      <c r="C13" s="82" t="s">
        <v>393</v>
      </c>
      <c r="D13" s="82" t="s">
        <v>393</v>
      </c>
      <c r="E13" s="82" t="s">
        <v>1552</v>
      </c>
      <c r="F13" s="82" t="s">
        <v>1553</v>
      </c>
      <c r="G13" s="82" t="s">
        <v>1554</v>
      </c>
      <c r="H13" s="131" t="s">
        <v>2176</v>
      </c>
    </row>
    <row r="14" spans="2:8" ht="22.5">
      <c r="B14" s="80" t="s">
        <v>1555</v>
      </c>
      <c r="C14" s="82" t="s">
        <v>395</v>
      </c>
      <c r="D14" s="82" t="s">
        <v>395</v>
      </c>
      <c r="E14" s="82" t="s">
        <v>311</v>
      </c>
      <c r="F14" s="82" t="s">
        <v>1556</v>
      </c>
      <c r="G14" s="82" t="s">
        <v>1557</v>
      </c>
      <c r="H14" s="83" t="s">
        <v>2187</v>
      </c>
    </row>
    <row r="18" spans="2:6">
      <c r="B18" s="37" t="s">
        <v>258</v>
      </c>
    </row>
    <row r="20" spans="2:6">
      <c r="E20" s="2"/>
      <c r="F20" s="1"/>
    </row>
    <row r="21" spans="2:6">
      <c r="E21" s="2"/>
      <c r="F21" s="1"/>
    </row>
    <row r="22" spans="2:6">
      <c r="E22" s="2"/>
      <c r="F22" s="1"/>
    </row>
    <row r="23" spans="2:6">
      <c r="E23" s="2"/>
      <c r="F23" s="1"/>
    </row>
    <row r="24" spans="2:6">
      <c r="E24" s="2"/>
      <c r="F24" s="1"/>
    </row>
    <row r="25" spans="2:6">
      <c r="B25" s="1"/>
      <c r="D25" s="2"/>
      <c r="E25" s="1"/>
      <c r="F25" s="1"/>
    </row>
    <row r="26" spans="2:6">
      <c r="B26" s="1"/>
      <c r="D26" s="2"/>
      <c r="E26" s="1"/>
      <c r="F26" s="1"/>
    </row>
    <row r="27" spans="2:6">
      <c r="B27" s="1"/>
      <c r="D27" s="2"/>
      <c r="E27" s="1"/>
      <c r="F27" s="1"/>
    </row>
    <row r="28" spans="2:6">
      <c r="B28" s="1"/>
      <c r="D28" s="2"/>
      <c r="E28" s="1"/>
      <c r="F28" s="1"/>
    </row>
    <row r="29" spans="2:6">
      <c r="B29" s="1"/>
      <c r="D29" s="2"/>
      <c r="E29" s="1"/>
      <c r="F29" s="1"/>
    </row>
    <row r="30" spans="2:6">
      <c r="B30" s="1"/>
      <c r="D30" s="2"/>
      <c r="E30" s="1"/>
      <c r="F30" s="1"/>
    </row>
    <row r="31" spans="2:6">
      <c r="B31" s="1"/>
      <c r="D31" s="2"/>
      <c r="E31" s="1"/>
      <c r="F31" s="1"/>
    </row>
    <row r="32" spans="2:6">
      <c r="B32" s="1"/>
      <c r="D32" s="2"/>
      <c r="E32" s="1"/>
      <c r="F32" s="1"/>
    </row>
  </sheetData>
  <sortState xmlns:xlrd2="http://schemas.microsoft.com/office/spreadsheetml/2017/richdata2" ref="B3:H14">
    <sortCondition ref="C4:C14"/>
    <sortCondition ref="B4:B14"/>
  </sortState>
  <mergeCells count="1">
    <mergeCell ref="B2:H2"/>
  </mergeCells>
  <phoneticPr fontId="11" type="noConversion"/>
  <dataValidations count="1">
    <dataValidation type="list" allowBlank="1" showInputMessage="1" showErrorMessage="1" sqref="D4:D14" xr:uid="{94AB50D3-13FA-4B3A-BF46-B13F20B6485D}">
      <formula1>#REF!</formula1>
    </dataValidation>
  </dataValidations>
  <hyperlinks>
    <hyperlink ref="B18" location="'Table of Contents'!A1" display="Return to Table Tab" xr:uid="{6E266E1F-8B5B-4C05-B590-0AF000E72F81}"/>
  </hyperlinks>
  <pageMargins left="0.7" right="0.7" top="0.75" bottom="0.75" header="0.3" footer="0.3"/>
  <pageSetup scale="63" orientation="landscape" horizontalDpi="1200" verticalDpi="1200" r:id="rId1"/>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FE5B-0129-4EF7-9519-E855F0DA3E8D}">
  <sheetPr codeName="Sheet54">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26.28515625" style="1" customWidth="1"/>
    <col min="5" max="16384" width="8.7109375" style="1"/>
  </cols>
  <sheetData>
    <row r="2" spans="2:5" ht="31.5" customHeight="1">
      <c r="B2" s="437" t="s">
        <v>1558</v>
      </c>
      <c r="C2" s="437"/>
      <c r="D2" s="437"/>
    </row>
    <row r="3" spans="2:5" ht="45">
      <c r="B3" s="49" t="s">
        <v>1559</v>
      </c>
      <c r="C3" s="45" t="s">
        <v>1560</v>
      </c>
      <c r="D3" s="46" t="s">
        <v>1561</v>
      </c>
      <c r="E3" s="13"/>
    </row>
    <row r="4" spans="2:5" ht="67.5">
      <c r="B4" s="80" t="s">
        <v>1562</v>
      </c>
      <c r="C4" s="82" t="s">
        <v>1562</v>
      </c>
      <c r="D4" s="83" t="s">
        <v>2118</v>
      </c>
    </row>
    <row r="8" spans="2:5">
      <c r="B8" s="11" t="s">
        <v>258</v>
      </c>
    </row>
  </sheetData>
  <mergeCells count="1">
    <mergeCell ref="B2:D2"/>
  </mergeCells>
  <hyperlinks>
    <hyperlink ref="B8" location="'Table of Contents'!A1" display="Return to Table Tab" xr:uid="{B82E5F6B-610D-4FD1-9A9B-7EDEC3048513}"/>
  </hyperlinks>
  <pageMargins left="0.7" right="0.7" top="0.75" bottom="0.75" header="0.3" footer="0.3"/>
  <pageSetup fitToHeight="0" orientation="portrait" horizontalDpi="1200" verticalDpi="1200"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4C9F-0212-4929-9510-B3D7F335CB6E}">
  <sheetPr codeName="Sheet55">
    <tabColor rgb="FF0072CE"/>
    <pageSetUpPr fitToPage="1"/>
  </sheetPr>
  <dimension ref="B2:F20"/>
  <sheetViews>
    <sheetView topLeftCell="A7" workbookViewId="0">
      <selection activeCell="B11" sqref="B11:E11"/>
    </sheetView>
  </sheetViews>
  <sheetFormatPr defaultColWidth="8.7109375" defaultRowHeight="11.25"/>
  <cols>
    <col min="1" max="1" width="8.7109375" style="1"/>
    <col min="2" max="2" width="27.5703125" style="1" customWidth="1"/>
    <col min="3" max="3" width="21.85546875" style="1" customWidth="1"/>
    <col min="4" max="4" width="23.5703125" style="1" customWidth="1"/>
    <col min="5" max="5" width="20.5703125" style="1" customWidth="1"/>
    <col min="6" max="16384" width="8.7109375" style="1"/>
  </cols>
  <sheetData>
    <row r="2" spans="2:6">
      <c r="B2" s="438" t="s">
        <v>1563</v>
      </c>
      <c r="C2" s="438"/>
      <c r="D2" s="438"/>
      <c r="E2" s="438"/>
    </row>
    <row r="3" spans="2:6" ht="45">
      <c r="B3" s="49" t="s">
        <v>1564</v>
      </c>
      <c r="C3" s="45" t="s">
        <v>1565</v>
      </c>
      <c r="D3" s="45" t="s">
        <v>1566</v>
      </c>
      <c r="E3" s="46" t="s">
        <v>1567</v>
      </c>
      <c r="F3" s="13"/>
    </row>
    <row r="4" spans="2:6" ht="67.5">
      <c r="B4" s="80" t="s">
        <v>1568</v>
      </c>
      <c r="C4" s="82" t="s">
        <v>1569</v>
      </c>
      <c r="D4" s="82" t="s">
        <v>2119</v>
      </c>
      <c r="E4" s="83" t="s">
        <v>1570</v>
      </c>
    </row>
    <row r="5" spans="2:6" ht="67.5">
      <c r="B5" s="80" t="s">
        <v>1568</v>
      </c>
      <c r="C5" s="82" t="s">
        <v>1571</v>
      </c>
      <c r="D5" s="82" t="s">
        <v>2119</v>
      </c>
      <c r="E5" s="83" t="s">
        <v>1570</v>
      </c>
    </row>
    <row r="6" spans="2:6" ht="67.5">
      <c r="B6" s="111" t="s">
        <v>1568</v>
      </c>
      <c r="C6" s="112" t="s">
        <v>1572</v>
      </c>
      <c r="D6" s="112" t="s">
        <v>2119</v>
      </c>
      <c r="E6" s="113" t="s">
        <v>1570</v>
      </c>
    </row>
    <row r="7" spans="2:6" ht="67.5">
      <c r="B7" s="80" t="s">
        <v>1568</v>
      </c>
      <c r="C7" s="82" t="s">
        <v>1573</v>
      </c>
      <c r="D7" s="82" t="s">
        <v>2119</v>
      </c>
      <c r="E7" s="83" t="s">
        <v>1570</v>
      </c>
    </row>
    <row r="8" spans="2:6" ht="67.5">
      <c r="B8" s="111" t="s">
        <v>1568</v>
      </c>
      <c r="C8" s="112" t="s">
        <v>1574</v>
      </c>
      <c r="D8" s="112" t="s">
        <v>2119</v>
      </c>
      <c r="E8" s="113" t="s">
        <v>1570</v>
      </c>
    </row>
    <row r="9" spans="2:6" ht="67.5">
      <c r="B9" s="80" t="s">
        <v>1568</v>
      </c>
      <c r="C9" s="82" t="s">
        <v>1575</v>
      </c>
      <c r="D9" s="82" t="s">
        <v>2119</v>
      </c>
      <c r="E9" s="83" t="s">
        <v>1570</v>
      </c>
    </row>
    <row r="10" spans="2:6" ht="67.5">
      <c r="B10" s="80" t="s">
        <v>1568</v>
      </c>
      <c r="C10" s="82" t="s">
        <v>1576</v>
      </c>
      <c r="D10" s="82" t="s">
        <v>2119</v>
      </c>
      <c r="E10" s="83" t="s">
        <v>1570</v>
      </c>
    </row>
    <row r="11" spans="2:6" ht="67.5">
      <c r="B11" s="323" t="s">
        <v>1568</v>
      </c>
      <c r="C11" s="324" t="s">
        <v>2182</v>
      </c>
      <c r="D11" s="324" t="s">
        <v>2119</v>
      </c>
      <c r="E11" s="325" t="s">
        <v>1570</v>
      </c>
    </row>
    <row r="12" spans="2:6" ht="67.5">
      <c r="B12" s="80" t="s">
        <v>1568</v>
      </c>
      <c r="C12" s="82" t="s">
        <v>1577</v>
      </c>
      <c r="D12" s="82" t="s">
        <v>2119</v>
      </c>
      <c r="E12" s="83" t="s">
        <v>1570</v>
      </c>
    </row>
    <row r="13" spans="2:6" ht="67.5">
      <c r="B13" s="111" t="s">
        <v>1568</v>
      </c>
      <c r="C13" s="112" t="s">
        <v>1578</v>
      </c>
      <c r="D13" s="112" t="s">
        <v>2119</v>
      </c>
      <c r="E13" s="113" t="s">
        <v>1570</v>
      </c>
    </row>
    <row r="14" spans="2:6" ht="56.25">
      <c r="B14" s="80" t="s">
        <v>1579</v>
      </c>
      <c r="C14" s="82" t="s">
        <v>1580</v>
      </c>
      <c r="D14" s="82" t="s">
        <v>2120</v>
      </c>
      <c r="E14" s="83" t="s">
        <v>1581</v>
      </c>
    </row>
    <row r="15" spans="2:6" ht="56.25">
      <c r="B15" s="80" t="s">
        <v>1579</v>
      </c>
      <c r="C15" s="82" t="s">
        <v>1582</v>
      </c>
      <c r="D15" s="82" t="s">
        <v>2121</v>
      </c>
      <c r="E15" s="83" t="s">
        <v>1581</v>
      </c>
    </row>
    <row r="16" spans="2:6" ht="56.25">
      <c r="B16" s="80" t="s">
        <v>1579</v>
      </c>
      <c r="C16" s="82" t="s">
        <v>1583</v>
      </c>
      <c r="D16" s="82" t="s">
        <v>2121</v>
      </c>
      <c r="E16" s="83" t="s">
        <v>1581</v>
      </c>
    </row>
    <row r="20" spans="2:2">
      <c r="B20" s="11" t="s">
        <v>258</v>
      </c>
    </row>
  </sheetData>
  <mergeCells count="1">
    <mergeCell ref="B2:E2"/>
  </mergeCells>
  <hyperlinks>
    <hyperlink ref="B20" location="'Table of Contents'!A1" display="Return to Table Tab" xr:uid="{C7C8C9F9-5E8F-4E77-A5DC-646EECD626CD}"/>
  </hyperlinks>
  <pageMargins left="0.7" right="0.7" top="0.75" bottom="0.75" header="0.3" footer="0.3"/>
  <pageSetup scale="89" fitToHeight="0" orientation="portrait" horizontalDpi="1200" verticalDpi="1200" r:id="rId1"/>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3C1E-0C6D-4103-BADA-ED93EC2764E3}">
  <sheetPr codeName="Sheet57">
    <tabColor rgb="FF0072CE"/>
    <pageSetUpPr fitToPage="1"/>
  </sheetPr>
  <dimension ref="B2:E8"/>
  <sheetViews>
    <sheetView workbookViewId="0">
      <selection activeCell="B2" sqref="B2:D2"/>
    </sheetView>
  </sheetViews>
  <sheetFormatPr defaultColWidth="8.7109375" defaultRowHeight="11.25"/>
  <cols>
    <col min="1" max="1" width="8.7109375" style="1"/>
    <col min="2" max="2" width="18.140625" style="38" bestFit="1" customWidth="1"/>
    <col min="3" max="3" width="13.140625" style="38" bestFit="1" customWidth="1"/>
    <col min="4" max="4" width="30" style="38" customWidth="1"/>
    <col min="5" max="16384" width="8.7109375" style="1"/>
  </cols>
  <sheetData>
    <row r="2" spans="2:5" ht="35.450000000000003" customHeight="1">
      <c r="B2" s="438" t="s">
        <v>1584</v>
      </c>
      <c r="C2" s="438"/>
      <c r="D2" s="438"/>
    </row>
    <row r="3" spans="2:5" ht="45">
      <c r="B3" s="39" t="s">
        <v>1559</v>
      </c>
      <c r="C3" s="40" t="s">
        <v>1560</v>
      </c>
      <c r="D3" s="41" t="s">
        <v>1561</v>
      </c>
      <c r="E3" s="13"/>
    </row>
    <row r="4" spans="2:5" ht="101.25">
      <c r="B4" s="114" t="s">
        <v>1585</v>
      </c>
      <c r="C4" s="115" t="s">
        <v>1586</v>
      </c>
      <c r="D4" s="116" t="s">
        <v>2122</v>
      </c>
    </row>
    <row r="8" spans="2:5">
      <c r="B8" s="294" t="s">
        <v>258</v>
      </c>
    </row>
  </sheetData>
  <mergeCells count="1">
    <mergeCell ref="B2:D2"/>
  </mergeCells>
  <hyperlinks>
    <hyperlink ref="B8" location="'Table of Contents'!A1" display="Return to Table Tab" xr:uid="{A444C01E-089D-4C4C-894C-6F45FEBFA56B}"/>
  </hyperlinks>
  <pageMargins left="0.7" right="0.7" top="0.75" bottom="0.75" header="0.3" footer="0.3"/>
  <pageSetup fitToHeight="0" orientation="portrait" horizontalDpi="1200" verticalDpi="1200" r:id="rId1"/>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1C2-1482-4F9D-A7C9-638A08AC0BAE}">
  <sheetPr codeName="Sheet60">
    <tabColor rgb="FF0072CE"/>
    <pageSetUpPr fitToPage="1"/>
  </sheetPr>
  <dimension ref="B2:F20"/>
  <sheetViews>
    <sheetView workbookViewId="0">
      <selection activeCell="H16" sqref="H16"/>
    </sheetView>
  </sheetViews>
  <sheetFormatPr defaultColWidth="8.7109375" defaultRowHeight="11.25"/>
  <cols>
    <col min="1" max="1" width="8.7109375" style="1"/>
    <col min="2" max="2" width="18.140625" style="1" bestFit="1" customWidth="1"/>
    <col min="3" max="3" width="31.85546875" style="1" customWidth="1"/>
    <col min="4" max="4" width="13.140625" style="1" customWidth="1"/>
    <col min="5" max="5" width="20.5703125" style="1" customWidth="1"/>
    <col min="6" max="16384" width="8.7109375" style="1"/>
  </cols>
  <sheetData>
    <row r="2" spans="2:6">
      <c r="B2" s="437" t="s">
        <v>1587</v>
      </c>
      <c r="C2" s="437"/>
      <c r="D2" s="437"/>
      <c r="E2" s="437"/>
    </row>
    <row r="3" spans="2:6" ht="78.75">
      <c r="B3" s="39" t="s">
        <v>1588</v>
      </c>
      <c r="C3" s="40" t="s">
        <v>1589</v>
      </c>
      <c r="D3" s="40" t="s">
        <v>1590</v>
      </c>
      <c r="E3" s="41" t="s">
        <v>1591</v>
      </c>
      <c r="F3" s="13"/>
    </row>
    <row r="4" spans="2:6" ht="22.5">
      <c r="B4" s="80" t="s">
        <v>1569</v>
      </c>
      <c r="C4" s="82" t="s">
        <v>1592</v>
      </c>
      <c r="D4" s="82" t="s">
        <v>1593</v>
      </c>
      <c r="E4" s="83" t="s">
        <v>1570</v>
      </c>
      <c r="F4" s="90"/>
    </row>
    <row r="5" spans="2:6" ht="22.5">
      <c r="B5" s="111" t="s">
        <v>1571</v>
      </c>
      <c r="C5" s="112" t="s">
        <v>1594</v>
      </c>
      <c r="D5" s="112" t="s">
        <v>1593</v>
      </c>
      <c r="E5" s="113" t="s">
        <v>1570</v>
      </c>
      <c r="F5" s="90"/>
    </row>
    <row r="6" spans="2:6" ht="22.5">
      <c r="B6" s="80" t="s">
        <v>1572</v>
      </c>
      <c r="C6" s="82" t="s">
        <v>1594</v>
      </c>
      <c r="D6" s="82" t="s">
        <v>1593</v>
      </c>
      <c r="E6" s="83" t="s">
        <v>1570</v>
      </c>
      <c r="F6" s="90"/>
    </row>
    <row r="7" spans="2:6" ht="22.5">
      <c r="B7" s="111" t="s">
        <v>1573</v>
      </c>
      <c r="C7" s="112" t="s">
        <v>1595</v>
      </c>
      <c r="D7" s="112" t="s">
        <v>1593</v>
      </c>
      <c r="E7" s="113" t="s">
        <v>1570</v>
      </c>
      <c r="F7" s="90"/>
    </row>
    <row r="8" spans="2:6" ht="22.5">
      <c r="B8" s="80" t="s">
        <v>1596</v>
      </c>
      <c r="C8" s="82" t="s">
        <v>1594</v>
      </c>
      <c r="D8" s="82" t="s">
        <v>1593</v>
      </c>
      <c r="E8" s="83" t="s">
        <v>1570</v>
      </c>
      <c r="F8" s="90"/>
    </row>
    <row r="9" spans="2:6" ht="14.25">
      <c r="B9" s="111" t="s">
        <v>1575</v>
      </c>
      <c r="C9" s="112" t="s">
        <v>1597</v>
      </c>
      <c r="D9" s="112" t="s">
        <v>1593</v>
      </c>
      <c r="E9" s="113" t="s">
        <v>1570</v>
      </c>
      <c r="F9" s="90"/>
    </row>
    <row r="10" spans="2:6" ht="14.25">
      <c r="B10" s="80" t="s">
        <v>1576</v>
      </c>
      <c r="C10" s="82" t="s">
        <v>1597</v>
      </c>
      <c r="D10" s="82" t="s">
        <v>1593</v>
      </c>
      <c r="E10" s="83" t="s">
        <v>1570</v>
      </c>
      <c r="F10" s="90"/>
    </row>
    <row r="11" spans="2:6" ht="14.25">
      <c r="B11" s="323" t="s">
        <v>1568</v>
      </c>
      <c r="C11" s="324" t="s">
        <v>2182</v>
      </c>
      <c r="D11" s="326" t="s">
        <v>2183</v>
      </c>
      <c r="E11" s="327" t="s">
        <v>1570</v>
      </c>
      <c r="F11" s="90"/>
    </row>
    <row r="12" spans="2:6" ht="14.25">
      <c r="B12" s="80" t="s">
        <v>1577</v>
      </c>
      <c r="C12" s="82" t="s">
        <v>2184</v>
      </c>
      <c r="D12" s="82" t="s">
        <v>1593</v>
      </c>
      <c r="E12" s="83" t="s">
        <v>1570</v>
      </c>
      <c r="F12" s="90"/>
    </row>
    <row r="13" spans="2:6" ht="14.25">
      <c r="B13" s="111" t="s">
        <v>1578</v>
      </c>
      <c r="C13" s="112" t="s">
        <v>1597</v>
      </c>
      <c r="D13" s="112" t="s">
        <v>1593</v>
      </c>
      <c r="E13" s="113" t="s">
        <v>1570</v>
      </c>
      <c r="F13" s="90"/>
    </row>
    <row r="14" spans="2:6" ht="22.5">
      <c r="B14" s="80" t="s">
        <v>1580</v>
      </c>
      <c r="C14" s="82" t="s">
        <v>1597</v>
      </c>
      <c r="D14" s="82" t="s">
        <v>1593</v>
      </c>
      <c r="E14" s="83" t="s">
        <v>1581</v>
      </c>
      <c r="F14" s="90"/>
    </row>
    <row r="15" spans="2:6" ht="22.5">
      <c r="B15" s="111" t="s">
        <v>1582</v>
      </c>
      <c r="C15" s="112" t="s">
        <v>1597</v>
      </c>
      <c r="D15" s="112" t="s">
        <v>1593</v>
      </c>
      <c r="E15" s="113" t="s">
        <v>1581</v>
      </c>
      <c r="F15" s="90"/>
    </row>
    <row r="16" spans="2:6" ht="22.5">
      <c r="B16" s="80" t="s">
        <v>1583</v>
      </c>
      <c r="C16" s="82" t="s">
        <v>1597</v>
      </c>
      <c r="D16" s="82" t="s">
        <v>1593</v>
      </c>
      <c r="E16" s="83" t="s">
        <v>1581</v>
      </c>
      <c r="F16" s="90"/>
    </row>
    <row r="20" spans="2:2">
      <c r="B20" s="11" t="s">
        <v>258</v>
      </c>
    </row>
  </sheetData>
  <mergeCells count="1">
    <mergeCell ref="B2:E2"/>
  </mergeCells>
  <hyperlinks>
    <hyperlink ref="B20" location="'Table of Contents'!A1" display="Return to Table Tab" xr:uid="{1CDC4451-B541-4158-A0D4-2BEF0CACF35D}"/>
  </hyperlinks>
  <pageMargins left="0.7" right="0.7" top="0.75" bottom="0.75" header="0.3" footer="0.3"/>
  <pageSetup scale="98" fitToHeight="0" orientation="portrait" horizontalDpi="1200" verticalDpi="1200"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7ACD-A9DA-47EC-8CDB-26883DD4285B}">
  <sheetPr>
    <tabColor rgb="FF6CC24A"/>
    <pageSetUpPr fitToPage="1"/>
  </sheetPr>
  <dimension ref="B2:C102"/>
  <sheetViews>
    <sheetView topLeftCell="A71" zoomScaleNormal="100" workbookViewId="0">
      <selection activeCell="B68" sqref="B68:C75"/>
    </sheetView>
  </sheetViews>
  <sheetFormatPr defaultRowHeight="15"/>
  <cols>
    <col min="2" max="2" width="21.42578125" customWidth="1"/>
    <col min="3" max="3" width="57.140625" bestFit="1" customWidth="1"/>
  </cols>
  <sheetData>
    <row r="2" spans="2:3">
      <c r="B2" s="416" t="s">
        <v>9</v>
      </c>
      <c r="C2" s="416"/>
    </row>
    <row r="3" spans="2:3">
      <c r="B3" s="212" t="s">
        <v>358</v>
      </c>
      <c r="C3" s="211" t="s">
        <v>359</v>
      </c>
    </row>
    <row r="4" spans="2:3">
      <c r="B4" s="85" t="s">
        <v>360</v>
      </c>
      <c r="C4" s="83" t="s">
        <v>361</v>
      </c>
    </row>
    <row r="5" spans="2:3">
      <c r="B5" s="121" t="s">
        <v>362</v>
      </c>
      <c r="C5" s="113" t="s">
        <v>363</v>
      </c>
    </row>
    <row r="6" spans="2:3">
      <c r="B6" s="85" t="s">
        <v>364</v>
      </c>
      <c r="C6" s="83" t="s">
        <v>365</v>
      </c>
    </row>
    <row r="7" spans="2:3">
      <c r="B7" s="121" t="s">
        <v>366</v>
      </c>
      <c r="C7" s="113" t="s">
        <v>367</v>
      </c>
    </row>
    <row r="8" spans="2:3">
      <c r="B8" s="85" t="s">
        <v>368</v>
      </c>
      <c r="C8" s="83" t="s">
        <v>369</v>
      </c>
    </row>
    <row r="9" spans="2:3">
      <c r="B9" s="121" t="s">
        <v>370</v>
      </c>
      <c r="C9" s="113" t="s">
        <v>371</v>
      </c>
    </row>
    <row r="10" spans="2:3">
      <c r="B10" s="85" t="s">
        <v>372</v>
      </c>
      <c r="C10" s="83" t="s">
        <v>373</v>
      </c>
    </row>
    <row r="11" spans="2:3">
      <c r="B11" s="121" t="s">
        <v>374</v>
      </c>
      <c r="C11" s="113" t="s">
        <v>375</v>
      </c>
    </row>
    <row r="12" spans="2:3">
      <c r="B12" s="85" t="s">
        <v>376</v>
      </c>
      <c r="C12" s="83" t="s">
        <v>377</v>
      </c>
    </row>
    <row r="13" spans="2:3">
      <c r="B13" s="121" t="s">
        <v>378</v>
      </c>
      <c r="C13" s="113" t="s">
        <v>379</v>
      </c>
    </row>
    <row r="14" spans="2:3">
      <c r="B14" s="85" t="s">
        <v>380</v>
      </c>
      <c r="C14" s="83" t="s">
        <v>381</v>
      </c>
    </row>
    <row r="15" spans="2:3">
      <c r="B15" s="389" t="s">
        <v>382</v>
      </c>
      <c r="C15" s="390" t="s">
        <v>383</v>
      </c>
    </row>
    <row r="16" spans="2:3">
      <c r="B16" s="85" t="s">
        <v>2129</v>
      </c>
      <c r="C16" s="113" t="s">
        <v>2130</v>
      </c>
    </row>
    <row r="17" spans="2:3">
      <c r="B17" s="341" t="s">
        <v>2250</v>
      </c>
      <c r="C17" s="327" t="s">
        <v>2297</v>
      </c>
    </row>
    <row r="18" spans="2:3">
      <c r="B18" s="341" t="s">
        <v>2252</v>
      </c>
      <c r="C18" s="327" t="s">
        <v>2298</v>
      </c>
    </row>
    <row r="19" spans="2:3">
      <c r="B19" s="341" t="s">
        <v>2254</v>
      </c>
      <c r="C19" s="327" t="s">
        <v>2299</v>
      </c>
    </row>
    <row r="20" spans="2:3">
      <c r="B20" s="341" t="s">
        <v>2256</v>
      </c>
      <c r="C20" s="327" t="s">
        <v>2300</v>
      </c>
    </row>
    <row r="21" spans="2:3">
      <c r="B21" s="341" t="s">
        <v>2258</v>
      </c>
      <c r="C21" s="327" t="s">
        <v>2301</v>
      </c>
    </row>
    <row r="22" spans="2:3">
      <c r="B22" s="341" t="s">
        <v>2260</v>
      </c>
      <c r="C22" s="327" t="s">
        <v>2302</v>
      </c>
    </row>
    <row r="23" spans="2:3">
      <c r="B23" s="400" t="s">
        <v>384</v>
      </c>
      <c r="C23" s="401" t="s">
        <v>385</v>
      </c>
    </row>
    <row r="24" spans="2:3">
      <c r="B24" s="402" t="s">
        <v>386</v>
      </c>
      <c r="C24" s="403" t="s">
        <v>387</v>
      </c>
    </row>
    <row r="25" spans="2:3" ht="33.75">
      <c r="B25" s="85" t="s">
        <v>388</v>
      </c>
      <c r="C25" s="406" t="s">
        <v>2391</v>
      </c>
    </row>
    <row r="26" spans="2:3">
      <c r="B26" s="121" t="s">
        <v>389</v>
      </c>
      <c r="C26" s="113" t="s">
        <v>390</v>
      </c>
    </row>
    <row r="27" spans="2:3" ht="33.75">
      <c r="B27" s="341" t="s">
        <v>2303</v>
      </c>
      <c r="C27" s="327" t="s">
        <v>2304</v>
      </c>
    </row>
    <row r="28" spans="2:3">
      <c r="B28" s="341" t="s">
        <v>2305</v>
      </c>
      <c r="C28" s="327" t="s">
        <v>1534</v>
      </c>
    </row>
    <row r="29" spans="2:3">
      <c r="B29" s="341" t="s">
        <v>2306</v>
      </c>
      <c r="C29" s="327" t="s">
        <v>1540</v>
      </c>
    </row>
    <row r="30" spans="2:3" ht="22.5">
      <c r="B30" s="341" t="s">
        <v>2307</v>
      </c>
      <c r="C30" s="327" t="s">
        <v>1544</v>
      </c>
    </row>
    <row r="31" spans="2:3" ht="22.5">
      <c r="B31" s="341" t="s">
        <v>2308</v>
      </c>
      <c r="C31" s="327" t="s">
        <v>1542</v>
      </c>
    </row>
    <row r="32" spans="2:3" ht="22.5">
      <c r="B32" s="341" t="s">
        <v>2392</v>
      </c>
      <c r="C32" s="327" t="s">
        <v>1538</v>
      </c>
    </row>
    <row r="33" spans="2:3">
      <c r="B33" s="85" t="s">
        <v>391</v>
      </c>
      <c r="C33" s="83" t="s">
        <v>392</v>
      </c>
    </row>
    <row r="34" spans="2:3">
      <c r="B34" s="121" t="s">
        <v>393</v>
      </c>
      <c r="C34" s="113" t="s">
        <v>394</v>
      </c>
    </row>
    <row r="35" spans="2:3">
      <c r="B35" s="85" t="s">
        <v>395</v>
      </c>
      <c r="C35" s="83" t="s">
        <v>396</v>
      </c>
    </row>
    <row r="36" spans="2:3">
      <c r="B36" s="121" t="s">
        <v>397</v>
      </c>
      <c r="C36" s="113" t="s">
        <v>398</v>
      </c>
    </row>
    <row r="37" spans="2:3">
      <c r="B37" s="400" t="s">
        <v>399</v>
      </c>
      <c r="C37" s="401" t="s">
        <v>400</v>
      </c>
    </row>
    <row r="38" spans="2:3">
      <c r="B38" s="341" t="s">
        <v>2309</v>
      </c>
      <c r="C38" s="327" t="s">
        <v>2310</v>
      </c>
    </row>
    <row r="39" spans="2:3">
      <c r="B39" s="341" t="s">
        <v>2311</v>
      </c>
      <c r="C39" s="327" t="s">
        <v>1369</v>
      </c>
    </row>
    <row r="40" spans="2:3">
      <c r="B40" s="341" t="s">
        <v>2312</v>
      </c>
      <c r="C40" s="327" t="s">
        <v>2131</v>
      </c>
    </row>
    <row r="41" spans="2:3">
      <c r="B41" s="341" t="s">
        <v>2313</v>
      </c>
      <c r="C41" s="327" t="s">
        <v>2314</v>
      </c>
    </row>
    <row r="42" spans="2:3" ht="22.5">
      <c r="B42" s="341" t="s">
        <v>2315</v>
      </c>
      <c r="C42" s="327" t="s">
        <v>2316</v>
      </c>
    </row>
    <row r="43" spans="2:3" ht="22.5">
      <c r="B43" s="341" t="s">
        <v>2317</v>
      </c>
      <c r="C43" s="327" t="s">
        <v>2318</v>
      </c>
    </row>
    <row r="44" spans="2:3">
      <c r="B44" s="121" t="s">
        <v>401</v>
      </c>
      <c r="C44" s="113" t="s">
        <v>402</v>
      </c>
    </row>
    <row r="45" spans="2:3">
      <c r="B45" s="85" t="s">
        <v>403</v>
      </c>
      <c r="C45" s="83" t="s">
        <v>404</v>
      </c>
    </row>
    <row r="46" spans="2:3">
      <c r="B46" s="121" t="s">
        <v>405</v>
      </c>
      <c r="C46" s="113" t="s">
        <v>406</v>
      </c>
    </row>
    <row r="47" spans="2:3">
      <c r="B47" s="85" t="s">
        <v>407</v>
      </c>
      <c r="C47" s="83" t="s">
        <v>408</v>
      </c>
    </row>
    <row r="48" spans="2:3">
      <c r="B48" s="121" t="s">
        <v>409</v>
      </c>
      <c r="C48" s="113" t="s">
        <v>410</v>
      </c>
    </row>
    <row r="49" spans="2:3">
      <c r="B49" s="85" t="s">
        <v>411</v>
      </c>
      <c r="C49" s="83" t="s">
        <v>412</v>
      </c>
    </row>
    <row r="50" spans="2:3">
      <c r="B50" s="121" t="s">
        <v>413</v>
      </c>
      <c r="C50" s="113" t="s">
        <v>414</v>
      </c>
    </row>
    <row r="51" spans="2:3">
      <c r="B51" s="85" t="s">
        <v>415</v>
      </c>
      <c r="C51" s="83" t="s">
        <v>416</v>
      </c>
    </row>
    <row r="52" spans="2:3">
      <c r="B52" s="85" t="s">
        <v>417</v>
      </c>
      <c r="C52" s="83" t="s">
        <v>418</v>
      </c>
    </row>
    <row r="53" spans="2:3">
      <c r="B53" s="341" t="s">
        <v>2189</v>
      </c>
      <c r="C53" s="327" t="s">
        <v>2188</v>
      </c>
    </row>
    <row r="54" spans="2:3">
      <c r="B54" s="85" t="s">
        <v>419</v>
      </c>
      <c r="C54" s="83" t="s">
        <v>420</v>
      </c>
    </row>
    <row r="55" spans="2:3">
      <c r="B55" s="121" t="s">
        <v>421</v>
      </c>
      <c r="C55" s="113" t="s">
        <v>422</v>
      </c>
    </row>
    <row r="56" spans="2:3">
      <c r="B56" s="85" t="s">
        <v>423</v>
      </c>
      <c r="C56" s="83" t="s">
        <v>424</v>
      </c>
    </row>
    <row r="57" spans="2:3">
      <c r="B57" s="121" t="s">
        <v>425</v>
      </c>
      <c r="C57" s="113" t="s">
        <v>426</v>
      </c>
    </row>
    <row r="58" spans="2:3">
      <c r="B58" s="85" t="s">
        <v>427</v>
      </c>
      <c r="C58" s="83" t="s">
        <v>428</v>
      </c>
    </row>
    <row r="59" spans="2:3">
      <c r="B59" s="121" t="s">
        <v>429</v>
      </c>
      <c r="C59" s="113" t="s">
        <v>430</v>
      </c>
    </row>
    <row r="60" spans="2:3">
      <c r="B60" s="85" t="s">
        <v>431</v>
      </c>
      <c r="C60" s="83" t="s">
        <v>432</v>
      </c>
    </row>
    <row r="61" spans="2:3">
      <c r="B61" s="121" t="s">
        <v>433</v>
      </c>
      <c r="C61" s="113" t="s">
        <v>434</v>
      </c>
    </row>
    <row r="62" spans="2:3">
      <c r="B62" s="85" t="s">
        <v>435</v>
      </c>
      <c r="C62" s="83" t="s">
        <v>95</v>
      </c>
    </row>
    <row r="63" spans="2:3">
      <c r="B63" s="121" t="s">
        <v>436</v>
      </c>
      <c r="C63" s="113" t="s">
        <v>437</v>
      </c>
    </row>
    <row r="64" spans="2:3">
      <c r="B64" s="85" t="s">
        <v>438</v>
      </c>
      <c r="C64" s="83" t="s">
        <v>439</v>
      </c>
    </row>
    <row r="65" spans="2:3">
      <c r="B65" s="121" t="s">
        <v>440</v>
      </c>
      <c r="C65" s="113" t="s">
        <v>441</v>
      </c>
    </row>
    <row r="66" spans="2:3">
      <c r="B66" s="85" t="s">
        <v>442</v>
      </c>
      <c r="C66" s="83" t="s">
        <v>443</v>
      </c>
    </row>
    <row r="67" spans="2:3">
      <c r="B67" s="121" t="s">
        <v>444</v>
      </c>
      <c r="C67" s="113" t="s">
        <v>445</v>
      </c>
    </row>
    <row r="68" spans="2:3">
      <c r="B68" s="341" t="s">
        <v>2319</v>
      </c>
      <c r="C68" s="327" t="s">
        <v>2110</v>
      </c>
    </row>
    <row r="69" spans="2:3">
      <c r="B69" s="341" t="s">
        <v>2320</v>
      </c>
      <c r="C69" s="327" t="s">
        <v>1379</v>
      </c>
    </row>
    <row r="70" spans="2:3">
      <c r="B70" s="341" t="s">
        <v>2321</v>
      </c>
      <c r="C70" s="327" t="s">
        <v>1381</v>
      </c>
    </row>
    <row r="71" spans="2:3">
      <c r="B71" s="341" t="s">
        <v>2322</v>
      </c>
      <c r="C71" s="327" t="s">
        <v>1382</v>
      </c>
    </row>
    <row r="72" spans="2:3">
      <c r="B72" s="341" t="s">
        <v>2323</v>
      </c>
      <c r="C72" s="327" t="s">
        <v>1370</v>
      </c>
    </row>
    <row r="73" spans="2:3">
      <c r="B73" s="341" t="s">
        <v>2324</v>
      </c>
      <c r="C73" s="327" t="s">
        <v>1372</v>
      </c>
    </row>
    <row r="74" spans="2:3">
      <c r="B74" s="341" t="s">
        <v>2325</v>
      </c>
      <c r="C74" s="327" t="s">
        <v>1373</v>
      </c>
    </row>
    <row r="75" spans="2:3" ht="22.5">
      <c r="B75" s="341" t="s">
        <v>2326</v>
      </c>
      <c r="C75" s="327" t="s">
        <v>1374</v>
      </c>
    </row>
    <row r="76" spans="2:3">
      <c r="B76" s="85" t="s">
        <v>446</v>
      </c>
      <c r="C76" s="83" t="s">
        <v>447</v>
      </c>
    </row>
    <row r="77" spans="2:3">
      <c r="B77" s="402" t="s">
        <v>448</v>
      </c>
      <c r="C77" s="403" t="s">
        <v>449</v>
      </c>
    </row>
    <row r="78" spans="2:3">
      <c r="B78" s="85" t="s">
        <v>450</v>
      </c>
      <c r="C78" s="83" t="s">
        <v>451</v>
      </c>
    </row>
    <row r="79" spans="2:3">
      <c r="B79" s="121" t="s">
        <v>452</v>
      </c>
      <c r="C79" s="113" t="s">
        <v>453</v>
      </c>
    </row>
    <row r="80" spans="2:3">
      <c r="B80" s="400" t="s">
        <v>454</v>
      </c>
      <c r="C80" s="401" t="s">
        <v>455</v>
      </c>
    </row>
    <row r="81" spans="2:3">
      <c r="B81" s="121" t="s">
        <v>456</v>
      </c>
      <c r="C81" s="113" t="s">
        <v>457</v>
      </c>
    </row>
    <row r="82" spans="2:3">
      <c r="B82" s="85" t="s">
        <v>458</v>
      </c>
      <c r="C82" s="83" t="s">
        <v>459</v>
      </c>
    </row>
    <row r="83" spans="2:3">
      <c r="B83" s="402" t="s">
        <v>460</v>
      </c>
      <c r="C83" s="403" t="s">
        <v>461</v>
      </c>
    </row>
    <row r="84" spans="2:3">
      <c r="B84" s="85" t="s">
        <v>462</v>
      </c>
      <c r="C84" s="83" t="s">
        <v>463</v>
      </c>
    </row>
    <row r="85" spans="2:3">
      <c r="B85" s="121" t="s">
        <v>464</v>
      </c>
      <c r="C85" s="113" t="s">
        <v>465</v>
      </c>
    </row>
    <row r="86" spans="2:3">
      <c r="B86" s="400" t="s">
        <v>466</v>
      </c>
      <c r="C86" s="401" t="s">
        <v>467</v>
      </c>
    </row>
    <row r="87" spans="2:3">
      <c r="B87" s="404" t="s">
        <v>468</v>
      </c>
      <c r="C87" s="398" t="s">
        <v>469</v>
      </c>
    </row>
    <row r="88" spans="2:3">
      <c r="B88" s="391" t="s">
        <v>2327</v>
      </c>
      <c r="C88" s="325" t="s">
        <v>1225</v>
      </c>
    </row>
    <row r="89" spans="2:3">
      <c r="B89" s="391" t="s">
        <v>2328</v>
      </c>
      <c r="C89" s="325" t="s">
        <v>1226</v>
      </c>
    </row>
    <row r="90" spans="2:3">
      <c r="B90" s="391" t="s">
        <v>2329</v>
      </c>
      <c r="C90" s="325" t="s">
        <v>1228</v>
      </c>
    </row>
    <row r="91" spans="2:3">
      <c r="B91" s="391" t="s">
        <v>2330</v>
      </c>
      <c r="C91" s="325" t="s">
        <v>1230</v>
      </c>
    </row>
    <row r="92" spans="2:3">
      <c r="B92" s="391" t="s">
        <v>2331</v>
      </c>
      <c r="C92" s="325" t="s">
        <v>1253</v>
      </c>
    </row>
    <row r="93" spans="2:3">
      <c r="B93" s="391" t="s">
        <v>2332</v>
      </c>
      <c r="C93" s="325" t="s">
        <v>2333</v>
      </c>
    </row>
    <row r="94" spans="2:3">
      <c r="B94" s="391" t="s">
        <v>2238</v>
      </c>
      <c r="C94" s="325" t="s">
        <v>1256</v>
      </c>
    </row>
    <row r="95" spans="2:3">
      <c r="B95" s="391" t="s">
        <v>2334</v>
      </c>
      <c r="C95" s="325" t="s">
        <v>1257</v>
      </c>
    </row>
    <row r="96" spans="2:3">
      <c r="B96" s="391" t="s">
        <v>2335</v>
      </c>
      <c r="C96" s="325" t="s">
        <v>455</v>
      </c>
    </row>
    <row r="97" spans="2:3">
      <c r="B97" s="391" t="s">
        <v>2336</v>
      </c>
      <c r="C97" s="325" t="s">
        <v>465</v>
      </c>
    </row>
    <row r="98" spans="2:3" ht="33.75">
      <c r="B98" s="341" t="s">
        <v>2337</v>
      </c>
      <c r="C98" s="327" t="s">
        <v>2338</v>
      </c>
    </row>
    <row r="99" spans="2:3" ht="22.5">
      <c r="B99" s="341" t="s">
        <v>2339</v>
      </c>
      <c r="C99" s="327" t="s">
        <v>1206</v>
      </c>
    </row>
    <row r="100" spans="2:3" ht="22.5">
      <c r="B100" s="341" t="s">
        <v>2340</v>
      </c>
      <c r="C100" s="327" t="s">
        <v>1205</v>
      </c>
    </row>
    <row r="101" spans="2:3">
      <c r="B101" s="85" t="s">
        <v>470</v>
      </c>
      <c r="C101" s="83" t="s">
        <v>471</v>
      </c>
    </row>
    <row r="102" spans="2:3">
      <c r="B102" s="140" t="s">
        <v>472</v>
      </c>
      <c r="C102" s="116" t="s">
        <v>473</v>
      </c>
    </row>
  </sheetData>
  <mergeCells count="1">
    <mergeCell ref="B2:C2"/>
  </mergeCells>
  <pageMargins left="0.7" right="0.7" top="0.75" bottom="0.75" header="0.3" footer="0.3"/>
  <pageSetup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6F520-FE63-4370-8F64-AD409D1ACA1A}">
  <sheetPr codeName="Sheet61">
    <tabColor rgb="FF0072CE"/>
  </sheetPr>
  <dimension ref="B2:E8"/>
  <sheetViews>
    <sheetView workbookViewId="0">
      <selection activeCell="B2" sqref="B2:D2"/>
    </sheetView>
  </sheetViews>
  <sheetFormatPr defaultColWidth="8.7109375" defaultRowHeight="11.25"/>
  <cols>
    <col min="1" max="1" width="8.7109375" style="1"/>
    <col min="2" max="2" width="18.140625" style="1" bestFit="1" customWidth="1"/>
    <col min="3" max="3" width="13.140625" style="1" bestFit="1" customWidth="1"/>
    <col min="4" max="4" width="41.28515625" style="1" customWidth="1"/>
    <col min="5" max="16384" width="8.7109375" style="1"/>
  </cols>
  <sheetData>
    <row r="2" spans="2:5" ht="26.25" customHeight="1">
      <c r="B2" s="437" t="s">
        <v>1598</v>
      </c>
      <c r="C2" s="437"/>
      <c r="D2" s="437"/>
    </row>
    <row r="3" spans="2:5" ht="45">
      <c r="B3" s="49" t="s">
        <v>1559</v>
      </c>
      <c r="C3" s="45" t="s">
        <v>1560</v>
      </c>
      <c r="D3" s="46" t="s">
        <v>1561</v>
      </c>
      <c r="E3" s="13"/>
    </row>
    <row r="4" spans="2:5" ht="135">
      <c r="B4" s="80" t="s">
        <v>1599</v>
      </c>
      <c r="C4" s="82" t="s">
        <v>1600</v>
      </c>
      <c r="D4" s="83" t="s">
        <v>1601</v>
      </c>
    </row>
    <row r="8" spans="2:5">
      <c r="B8" s="11" t="s">
        <v>258</v>
      </c>
    </row>
  </sheetData>
  <mergeCells count="1">
    <mergeCell ref="B2:D2"/>
  </mergeCells>
  <hyperlinks>
    <hyperlink ref="B8" location="'Table of Contents'!A1" display="Return to Table Tab" xr:uid="{BB5EE4F2-4E9B-4DEB-8470-4E60751C7923}"/>
  </hyperlinks>
  <pageMargins left="0.7" right="0.7" top="0.75" bottom="0.75" header="0.3" footer="0.3"/>
  <pageSetup orientation="portrait" horizontalDpi="1200" verticalDpi="1200"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89B7-5AFE-43E3-A0D1-644952F88CB7}">
  <sheetPr codeName="Sheet62">
    <tabColor rgb="FF0072CE"/>
    <pageSetUpPr fitToPage="1"/>
  </sheetPr>
  <dimension ref="B2:F13"/>
  <sheetViews>
    <sheetView workbookViewId="0">
      <selection activeCell="F20" sqref="F20"/>
    </sheetView>
  </sheetViews>
  <sheetFormatPr defaultColWidth="8.7109375" defaultRowHeight="11.25"/>
  <cols>
    <col min="1" max="1" width="8.7109375" style="1"/>
    <col min="2" max="2" width="29.85546875" style="1" bestFit="1" customWidth="1"/>
    <col min="3" max="3" width="25.28515625" style="1" customWidth="1"/>
    <col min="4" max="4" width="13.140625" style="1" customWidth="1"/>
    <col min="5" max="5" width="20.5703125" style="1" customWidth="1"/>
    <col min="6" max="16384" width="8.7109375" style="1"/>
  </cols>
  <sheetData>
    <row r="2" spans="2:6">
      <c r="B2" s="437" t="s">
        <v>1602</v>
      </c>
      <c r="C2" s="437"/>
      <c r="D2" s="437"/>
      <c r="E2" s="437"/>
    </row>
    <row r="3" spans="2:6" ht="45">
      <c r="B3" s="49" t="s">
        <v>1588</v>
      </c>
      <c r="C3" s="45" t="s">
        <v>1589</v>
      </c>
      <c r="D3" s="45" t="s">
        <v>1590</v>
      </c>
      <c r="E3" s="46" t="s">
        <v>1591</v>
      </c>
      <c r="F3" s="13"/>
    </row>
    <row r="4" spans="2:6" ht="22.5">
      <c r="B4" s="85" t="s">
        <v>1576</v>
      </c>
      <c r="C4" s="82" t="s">
        <v>1603</v>
      </c>
      <c r="D4" s="82" t="s">
        <v>1593</v>
      </c>
      <c r="E4" s="83" t="s">
        <v>1570</v>
      </c>
    </row>
    <row r="5" spans="2:6">
      <c r="B5" s="85" t="s">
        <v>1578</v>
      </c>
      <c r="C5" s="84" t="s">
        <v>1597</v>
      </c>
      <c r="D5" s="82" t="s">
        <v>1593</v>
      </c>
      <c r="E5" s="83" t="s">
        <v>1570</v>
      </c>
    </row>
    <row r="6" spans="2:6">
      <c r="B6" s="329" t="s">
        <v>2182</v>
      </c>
      <c r="C6" s="328" t="s">
        <v>1597</v>
      </c>
      <c r="D6" s="326" t="s">
        <v>2183</v>
      </c>
      <c r="E6" s="327" t="s">
        <v>1570</v>
      </c>
    </row>
    <row r="7" spans="2:6">
      <c r="B7" s="85" t="s">
        <v>1604</v>
      </c>
      <c r="C7" s="84" t="s">
        <v>1597</v>
      </c>
      <c r="D7" s="82" t="s">
        <v>1593</v>
      </c>
      <c r="E7" s="83" t="s">
        <v>1570</v>
      </c>
    </row>
    <row r="8" spans="2:6">
      <c r="B8" s="85" t="s">
        <v>1605</v>
      </c>
      <c r="C8" s="84" t="s">
        <v>1597</v>
      </c>
      <c r="D8" s="84" t="s">
        <v>1593</v>
      </c>
      <c r="E8" s="83" t="s">
        <v>1570</v>
      </c>
    </row>
    <row r="9" spans="2:6" ht="22.5">
      <c r="B9" s="85" t="s">
        <v>1605</v>
      </c>
      <c r="C9" s="82" t="s">
        <v>1603</v>
      </c>
      <c r="D9" s="82" t="s">
        <v>1593</v>
      </c>
      <c r="E9" s="83" t="s">
        <v>1570</v>
      </c>
    </row>
    <row r="13" spans="2:6">
      <c r="B13" s="11" t="s">
        <v>258</v>
      </c>
    </row>
  </sheetData>
  <mergeCells count="1">
    <mergeCell ref="B2:E2"/>
  </mergeCells>
  <hyperlinks>
    <hyperlink ref="B13" location="'Table of Contents'!A1" display="Return to Table Tab" xr:uid="{D36B7F42-0EF0-429C-B8CA-E4C559FC5D94}"/>
  </hyperlinks>
  <pageMargins left="0.7" right="0.7" top="0.75" bottom="0.75" header="0.3" footer="0.3"/>
  <pageSetup scale="93" fitToHeight="0" orientation="portrait" horizontalDpi="1200" verticalDpi="1200" r:id="rId1"/>
  <customProperties>
    <customPr name="_pios_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70F4-F4BF-44F5-9BDD-383A61CA6BFE}">
  <sheetPr codeName="Sheet63">
    <tabColor rgb="FF0072CE"/>
    <pageSetUpPr fitToPage="1"/>
  </sheetPr>
  <dimension ref="B2:E11"/>
  <sheetViews>
    <sheetView workbookViewId="0">
      <selection activeCell="B2" sqref="B2:D2"/>
    </sheetView>
  </sheetViews>
  <sheetFormatPr defaultColWidth="8.7109375" defaultRowHeight="11.25"/>
  <cols>
    <col min="1" max="1" width="8.7109375" style="1"/>
    <col min="2" max="2" width="36.5703125" style="1" bestFit="1" customWidth="1"/>
    <col min="3" max="3" width="26.7109375" style="1" customWidth="1"/>
    <col min="4" max="4" width="27.5703125" style="1" customWidth="1"/>
    <col min="5" max="16384" width="8.7109375" style="1"/>
  </cols>
  <sheetData>
    <row r="2" spans="2:5">
      <c r="B2" s="437" t="s">
        <v>1606</v>
      </c>
      <c r="C2" s="437"/>
      <c r="D2" s="437"/>
    </row>
    <row r="3" spans="2:5" ht="22.5">
      <c r="B3" s="49" t="s">
        <v>1559</v>
      </c>
      <c r="C3" s="45" t="s">
        <v>1560</v>
      </c>
      <c r="D3" s="46" t="s">
        <v>1561</v>
      </c>
      <c r="E3" s="13"/>
    </row>
    <row r="4" spans="2:5" s="2" customFormat="1" ht="33.75">
      <c r="B4" s="85" t="s">
        <v>1607</v>
      </c>
      <c r="C4" s="82" t="s">
        <v>1608</v>
      </c>
      <c r="D4" s="83" t="s">
        <v>1609</v>
      </c>
    </row>
    <row r="5" spans="2:5" ht="55.5" customHeight="1">
      <c r="B5" s="140" t="s">
        <v>1610</v>
      </c>
      <c r="C5" s="115" t="s">
        <v>1611</v>
      </c>
      <c r="D5" s="113" t="s">
        <v>1612</v>
      </c>
    </row>
    <row r="6" spans="2:5" ht="22.5">
      <c r="B6" s="85" t="s">
        <v>1613</v>
      </c>
      <c r="C6" s="82" t="s">
        <v>1614</v>
      </c>
      <c r="D6" s="83" t="s">
        <v>1615</v>
      </c>
    </row>
    <row r="7" spans="2:5" ht="56.25">
      <c r="B7" s="114" t="s">
        <v>1616</v>
      </c>
      <c r="C7" s="115" t="s">
        <v>1617</v>
      </c>
      <c r="D7" s="116" t="s">
        <v>1618</v>
      </c>
    </row>
    <row r="11" spans="2:5">
      <c r="B11" s="11" t="s">
        <v>258</v>
      </c>
    </row>
  </sheetData>
  <mergeCells count="1">
    <mergeCell ref="B2:D2"/>
  </mergeCells>
  <hyperlinks>
    <hyperlink ref="B11" location="'Table of Contents'!A1" display="Return to Table Tab" xr:uid="{1A4B2D72-D8A8-4BFA-8F6E-CFC43C017810}"/>
  </hyperlinks>
  <pageMargins left="0.7" right="0.7" top="0.75" bottom="0.75" header="0.3" footer="0.3"/>
  <pageSetup scale="91" fitToHeight="0" orientation="portrait" horizontalDpi="1200" verticalDpi="1200" r:id="rId1"/>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714-361C-4169-96F7-60719EC4C865}">
  <sheetPr codeName="Sheet64"/>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DA23F-8466-4625-A869-DF0297F4CA46}">
  <sheetPr codeName="Sheet65">
    <tabColor rgb="FF0072CE"/>
    <pageSetUpPr fitToPage="1"/>
  </sheetPr>
  <dimension ref="B1:F40"/>
  <sheetViews>
    <sheetView zoomScale="80" zoomScaleNormal="80" workbookViewId="0">
      <selection activeCell="B2" sqref="B2:F2"/>
    </sheetView>
  </sheetViews>
  <sheetFormatPr defaultColWidth="8.7109375" defaultRowHeight="11.25"/>
  <cols>
    <col min="1" max="1" width="8.7109375" style="1"/>
    <col min="2" max="2" width="28.5703125" style="1" bestFit="1" customWidth="1"/>
    <col min="3" max="3" width="13.140625" style="1" bestFit="1" customWidth="1"/>
    <col min="4" max="4" width="33.42578125" style="1" customWidth="1"/>
    <col min="5" max="5" width="26.140625" style="1" customWidth="1"/>
    <col min="6" max="6" width="26.5703125" style="1" customWidth="1"/>
    <col min="7" max="16384" width="8.7109375" style="1"/>
  </cols>
  <sheetData>
    <row r="1" spans="2:6">
      <c r="B1" s="47"/>
    </row>
    <row r="2" spans="2:6">
      <c r="B2" s="438" t="s">
        <v>1619</v>
      </c>
      <c r="C2" s="438"/>
      <c r="D2" s="438"/>
      <c r="E2" s="438"/>
      <c r="F2" s="438"/>
    </row>
    <row r="3" spans="2:6" ht="21" customHeight="1">
      <c r="B3" s="102" t="s">
        <v>1620</v>
      </c>
      <c r="C3" s="209" t="s">
        <v>1621</v>
      </c>
      <c r="D3" s="103" t="s">
        <v>1622</v>
      </c>
      <c r="E3" s="103" t="s">
        <v>1623</v>
      </c>
      <c r="F3" s="104" t="s">
        <v>1624</v>
      </c>
    </row>
    <row r="4" spans="2:6" ht="33.75" customHeight="1">
      <c r="B4" s="80" t="s">
        <v>1625</v>
      </c>
      <c r="C4" s="82" t="s">
        <v>1626</v>
      </c>
      <c r="D4" s="82" t="s">
        <v>1627</v>
      </c>
      <c r="E4" s="82" t="s">
        <v>2116</v>
      </c>
      <c r="F4" s="83" t="s">
        <v>1628</v>
      </c>
    </row>
    <row r="5" spans="2:6" ht="67.5">
      <c r="B5" s="80" t="s">
        <v>1625</v>
      </c>
      <c r="C5" s="82" t="s">
        <v>1629</v>
      </c>
      <c r="D5" s="82" t="s">
        <v>1630</v>
      </c>
      <c r="E5" s="82" t="s">
        <v>2116</v>
      </c>
      <c r="F5" s="83" t="s">
        <v>1628</v>
      </c>
    </row>
    <row r="6" spans="2:6" ht="55.5" customHeight="1">
      <c r="B6" s="111" t="s">
        <v>1625</v>
      </c>
      <c r="C6" s="112" t="s">
        <v>1631</v>
      </c>
      <c r="D6" s="112" t="s">
        <v>1632</v>
      </c>
      <c r="E6" s="112" t="s">
        <v>2116</v>
      </c>
      <c r="F6" s="113" t="s">
        <v>1633</v>
      </c>
    </row>
    <row r="7" spans="2:6" ht="67.5">
      <c r="B7" s="80" t="s">
        <v>1625</v>
      </c>
      <c r="C7" s="82" t="s">
        <v>1634</v>
      </c>
      <c r="D7" s="82" t="s">
        <v>1635</v>
      </c>
      <c r="E7" s="82" t="s">
        <v>2116</v>
      </c>
      <c r="F7" s="83" t="s">
        <v>1636</v>
      </c>
    </row>
    <row r="8" spans="2:6" ht="56.25">
      <c r="B8" s="111" t="s">
        <v>1637</v>
      </c>
      <c r="C8" s="112" t="s">
        <v>1626</v>
      </c>
      <c r="D8" s="112" t="s">
        <v>1638</v>
      </c>
      <c r="E8" s="112" t="s">
        <v>2117</v>
      </c>
      <c r="F8" s="113" t="s">
        <v>1639</v>
      </c>
    </row>
    <row r="9" spans="2:6" ht="56.25">
      <c r="B9" s="80" t="s">
        <v>1640</v>
      </c>
      <c r="C9" s="82" t="s">
        <v>1629</v>
      </c>
      <c r="D9" s="82" t="s">
        <v>1641</v>
      </c>
      <c r="E9" s="82" t="s">
        <v>2117</v>
      </c>
      <c r="F9" s="83" t="s">
        <v>1639</v>
      </c>
    </row>
    <row r="10" spans="2:6" ht="56.25">
      <c r="B10" s="80" t="s">
        <v>1640</v>
      </c>
      <c r="C10" s="82" t="s">
        <v>1631</v>
      </c>
      <c r="D10" s="82" t="s">
        <v>1642</v>
      </c>
      <c r="E10" s="82" t="s">
        <v>2117</v>
      </c>
      <c r="F10" s="83" t="s">
        <v>1639</v>
      </c>
    </row>
    <row r="11" spans="2:6" ht="56.25">
      <c r="B11" s="80" t="s">
        <v>1640</v>
      </c>
      <c r="C11" s="82" t="s">
        <v>1634</v>
      </c>
      <c r="D11" s="82" t="s">
        <v>1643</v>
      </c>
      <c r="E11" s="82" t="s">
        <v>2117</v>
      </c>
      <c r="F11" s="83" t="s">
        <v>1639</v>
      </c>
    </row>
    <row r="12" spans="2:6" ht="67.5">
      <c r="B12" s="80" t="s">
        <v>1644</v>
      </c>
      <c r="C12" s="82" t="s">
        <v>1626</v>
      </c>
      <c r="D12" s="82" t="s">
        <v>1645</v>
      </c>
      <c r="E12" s="82" t="s">
        <v>2116</v>
      </c>
      <c r="F12" s="83" t="s">
        <v>1646</v>
      </c>
    </row>
    <row r="13" spans="2:6" ht="67.5">
      <c r="B13" s="111" t="s">
        <v>1644</v>
      </c>
      <c r="C13" s="112" t="s">
        <v>1629</v>
      </c>
      <c r="D13" s="112" t="s">
        <v>1645</v>
      </c>
      <c r="E13" s="82" t="s">
        <v>2116</v>
      </c>
      <c r="F13" s="113" t="s">
        <v>1647</v>
      </c>
    </row>
    <row r="14" spans="2:6" ht="102.95" customHeight="1">
      <c r="B14" s="80" t="s">
        <v>1644</v>
      </c>
      <c r="C14" s="82" t="s">
        <v>1631</v>
      </c>
      <c r="D14" s="82" t="s">
        <v>1648</v>
      </c>
      <c r="E14" s="82" t="s">
        <v>1649</v>
      </c>
      <c r="F14" s="83" t="s">
        <v>1650</v>
      </c>
    </row>
    <row r="15" spans="2:6" ht="117.95" customHeight="1">
      <c r="B15" s="80" t="s">
        <v>1644</v>
      </c>
      <c r="C15" s="82" t="s">
        <v>1634</v>
      </c>
      <c r="D15" s="82" t="s">
        <v>1651</v>
      </c>
      <c r="E15" s="82" t="s">
        <v>1649</v>
      </c>
      <c r="F15" s="83" t="s">
        <v>1652</v>
      </c>
    </row>
    <row r="16" spans="2:6" ht="29.45" customHeight="1">
      <c r="B16" s="419" t="s">
        <v>1653</v>
      </c>
      <c r="C16" s="426" t="s">
        <v>1654</v>
      </c>
      <c r="D16" s="424" t="s">
        <v>1655</v>
      </c>
      <c r="E16" s="424" t="s">
        <v>2116</v>
      </c>
      <c r="F16" s="421" t="s">
        <v>1656</v>
      </c>
    </row>
    <row r="17" spans="2:6" ht="14.45" customHeight="1">
      <c r="B17" s="419"/>
      <c r="C17" s="424"/>
      <c r="D17" s="424"/>
      <c r="E17" s="424"/>
      <c r="F17" s="421"/>
    </row>
    <row r="18" spans="2:6" ht="14.45" customHeight="1">
      <c r="B18" s="419"/>
      <c r="C18" s="424"/>
      <c r="D18" s="424"/>
      <c r="E18" s="424"/>
      <c r="F18" s="421"/>
    </row>
    <row r="19" spans="2:6" ht="14.45" customHeight="1">
      <c r="B19" s="419"/>
      <c r="C19" s="424"/>
      <c r="D19" s="424"/>
      <c r="E19" s="424"/>
      <c r="F19" s="421"/>
    </row>
    <row r="20" spans="2:6" ht="14.45" customHeight="1">
      <c r="B20" s="419"/>
      <c r="C20" s="424"/>
      <c r="D20" s="424"/>
      <c r="E20" s="424"/>
      <c r="F20" s="421"/>
    </row>
    <row r="21" spans="2:6" ht="1.5" customHeight="1">
      <c r="B21" s="419"/>
      <c r="C21" s="424"/>
      <c r="D21" s="424"/>
      <c r="E21" s="424"/>
      <c r="F21" s="421"/>
    </row>
    <row r="22" spans="2:6" ht="15" hidden="1" customHeight="1">
      <c r="B22" s="419"/>
      <c r="C22" s="424"/>
      <c r="D22" s="424"/>
      <c r="E22" s="424"/>
      <c r="F22" s="421"/>
    </row>
    <row r="23" spans="2:6" ht="29.45" customHeight="1">
      <c r="B23" s="427" t="s">
        <v>1657</v>
      </c>
      <c r="C23" s="426" t="s">
        <v>1654</v>
      </c>
      <c r="D23" s="426" t="s">
        <v>1658</v>
      </c>
      <c r="E23" s="426" t="s">
        <v>2117</v>
      </c>
      <c r="F23" s="423" t="s">
        <v>1656</v>
      </c>
    </row>
    <row r="24" spans="2:6" ht="14.45" customHeight="1">
      <c r="B24" s="419"/>
      <c r="C24" s="424"/>
      <c r="D24" s="424"/>
      <c r="E24" s="424"/>
      <c r="F24" s="421"/>
    </row>
    <row r="25" spans="2:6" ht="14.45" customHeight="1">
      <c r="B25" s="419"/>
      <c r="C25" s="424"/>
      <c r="D25" s="424"/>
      <c r="E25" s="424"/>
      <c r="F25" s="421"/>
    </row>
    <row r="26" spans="2:6" ht="14.45" customHeight="1">
      <c r="B26" s="419"/>
      <c r="C26" s="424"/>
      <c r="D26" s="424"/>
      <c r="E26" s="424"/>
      <c r="F26" s="421"/>
    </row>
    <row r="27" spans="2:6" ht="6.95" customHeight="1">
      <c r="B27" s="419"/>
      <c r="C27" s="424"/>
      <c r="D27" s="424"/>
      <c r="E27" s="424"/>
      <c r="F27" s="421"/>
    </row>
    <row r="28" spans="2:6" ht="14.45" hidden="1" customHeight="1">
      <c r="B28" s="419"/>
      <c r="C28" s="424"/>
      <c r="D28" s="424"/>
      <c r="E28" s="424"/>
      <c r="F28" s="421"/>
    </row>
    <row r="29" spans="2:6" ht="15" hidden="1" customHeight="1">
      <c r="B29" s="420"/>
      <c r="C29" s="425"/>
      <c r="D29" s="425"/>
      <c r="E29" s="425"/>
      <c r="F29" s="422"/>
    </row>
    <row r="30" spans="2:6" ht="99.6" customHeight="1">
      <c r="B30" s="427" t="s">
        <v>1659</v>
      </c>
      <c r="C30" s="426" t="s">
        <v>1654</v>
      </c>
      <c r="D30" s="426" t="s">
        <v>1635</v>
      </c>
      <c r="E30" s="426" t="s">
        <v>2116</v>
      </c>
      <c r="F30" s="423" t="s">
        <v>1660</v>
      </c>
    </row>
    <row r="31" spans="2:6" hidden="1">
      <c r="B31" s="419"/>
      <c r="C31" s="424"/>
      <c r="D31" s="424"/>
      <c r="E31" s="424"/>
      <c r="F31" s="421"/>
    </row>
    <row r="32" spans="2:6" hidden="1">
      <c r="B32" s="419"/>
      <c r="C32" s="424"/>
      <c r="D32" s="424"/>
      <c r="E32" s="424"/>
      <c r="F32" s="421"/>
    </row>
    <row r="33" spans="2:6" ht="14.45" hidden="1" customHeight="1">
      <c r="B33" s="419"/>
      <c r="C33" s="424"/>
      <c r="D33" s="424"/>
      <c r="E33" s="424"/>
      <c r="F33" s="421"/>
    </row>
    <row r="34" spans="2:6" ht="6.95" hidden="1" customHeight="1">
      <c r="B34" s="419"/>
      <c r="C34" s="424"/>
      <c r="D34" s="424"/>
      <c r="E34" s="424"/>
      <c r="F34" s="421"/>
    </row>
    <row r="35" spans="2:6" ht="14.45" hidden="1" customHeight="1">
      <c r="B35" s="419"/>
      <c r="C35" s="424"/>
      <c r="D35" s="424"/>
      <c r="E35" s="424"/>
      <c r="F35" s="421"/>
    </row>
    <row r="36" spans="2:6" ht="23.45" customHeight="1">
      <c r="B36" s="420"/>
      <c r="C36" s="425"/>
      <c r="D36" s="425"/>
      <c r="E36" s="425"/>
      <c r="F36" s="422"/>
    </row>
    <row r="40" spans="2:6">
      <c r="B40" s="11" t="s">
        <v>258</v>
      </c>
    </row>
  </sheetData>
  <mergeCells count="16">
    <mergeCell ref="B2:F2"/>
    <mergeCell ref="F30:F36"/>
    <mergeCell ref="B30:B36"/>
    <mergeCell ref="D30:D36"/>
    <mergeCell ref="E30:E36"/>
    <mergeCell ref="C16:C22"/>
    <mergeCell ref="C23:C29"/>
    <mergeCell ref="C30:C36"/>
    <mergeCell ref="F16:F22"/>
    <mergeCell ref="B23:B29"/>
    <mergeCell ref="D23:D29"/>
    <mergeCell ref="E23:E29"/>
    <mergeCell ref="F23:F29"/>
    <mergeCell ref="B16:B22"/>
    <mergeCell ref="D16:D22"/>
    <mergeCell ref="E16:E22"/>
  </mergeCells>
  <hyperlinks>
    <hyperlink ref="B40" location="'Table of Contents'!A1" display="Return to Table Tab" xr:uid="{3C4E63EF-CFE5-45C6-B59A-D5EB79D27A5F}"/>
  </hyperlinks>
  <pageMargins left="0.7" right="0.7" top="0.75" bottom="0.75" header="0.3" footer="0.3"/>
  <pageSetup scale="66" fitToHeight="0" orientation="portrait" horizontalDpi="1200" verticalDpi="1200" r:id="rId1"/>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834A-CB30-4729-8B51-989850F66B87}">
  <sheetPr codeName="Sheet66">
    <tabColor rgb="FF0072CE"/>
    <pageSetUpPr fitToPage="1"/>
  </sheetPr>
  <dimension ref="B2:D11"/>
  <sheetViews>
    <sheetView workbookViewId="0">
      <selection activeCell="B2" sqref="B2:C2"/>
    </sheetView>
  </sheetViews>
  <sheetFormatPr defaultColWidth="8.7109375" defaultRowHeight="11.25"/>
  <cols>
    <col min="1" max="1" width="8.7109375" style="1"/>
    <col min="2" max="2" width="26.7109375" style="1" customWidth="1"/>
    <col min="3" max="3" width="62.85546875" style="1" customWidth="1"/>
    <col min="4" max="16384" width="8.7109375" style="1"/>
  </cols>
  <sheetData>
    <row r="2" spans="2:4">
      <c r="B2" s="437" t="s">
        <v>1661</v>
      </c>
      <c r="C2" s="437"/>
    </row>
    <row r="3" spans="2:4" ht="22.5">
      <c r="B3" s="49" t="s">
        <v>1662</v>
      </c>
      <c r="C3" s="46" t="s">
        <v>1663</v>
      </c>
      <c r="D3" s="13"/>
    </row>
    <row r="4" spans="2:4" ht="56.25">
      <c r="B4" s="80" t="s">
        <v>1664</v>
      </c>
      <c r="C4" s="83" t="s">
        <v>1665</v>
      </c>
    </row>
    <row r="5" spans="2:4" ht="67.5">
      <c r="B5" s="80" t="s">
        <v>1666</v>
      </c>
      <c r="C5" s="83" t="s">
        <v>1667</v>
      </c>
    </row>
    <row r="6" spans="2:4" ht="45">
      <c r="B6" s="80" t="s">
        <v>1668</v>
      </c>
      <c r="C6" s="83" t="s">
        <v>1669</v>
      </c>
    </row>
    <row r="7" spans="2:4" ht="56.25">
      <c r="B7" s="80" t="s">
        <v>1670</v>
      </c>
      <c r="C7" s="83" t="s">
        <v>1671</v>
      </c>
    </row>
    <row r="11" spans="2:4">
      <c r="B11" s="11" t="s">
        <v>258</v>
      </c>
    </row>
  </sheetData>
  <mergeCells count="1">
    <mergeCell ref="B2:C2"/>
  </mergeCells>
  <hyperlinks>
    <hyperlink ref="B11" location="'Table of Contents'!A1" display="Return to Table Tab" xr:uid="{AC4ECD05-495D-4F64-9495-0DB2A5381B33}"/>
  </hyperlinks>
  <pageMargins left="0.7" right="0.7" top="0.75" bottom="0.75" header="0.3" footer="0.3"/>
  <pageSetup scale="93" fitToHeight="0" orientation="portrait" horizontalDpi="1200" verticalDpi="120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6D5E-9FD6-491D-91E7-7C14C77E67FF}">
  <sheetPr codeName="Sheet67">
    <tabColor rgb="FF0072CE"/>
    <pageSetUpPr fitToPage="1"/>
  </sheetPr>
  <dimension ref="B2:I27"/>
  <sheetViews>
    <sheetView workbookViewId="0">
      <selection activeCell="B2" sqref="B2:D2"/>
    </sheetView>
  </sheetViews>
  <sheetFormatPr defaultColWidth="8.7109375" defaultRowHeight="11.25"/>
  <cols>
    <col min="1" max="1" width="8.7109375" style="1"/>
    <col min="2" max="2" width="18.140625" style="1" bestFit="1" customWidth="1"/>
    <col min="3" max="3" width="26.140625" style="1" customWidth="1"/>
    <col min="4" max="4" width="28.5703125" style="1" customWidth="1"/>
    <col min="5" max="8" width="8.7109375" style="1"/>
    <col min="9" max="9" width="26.42578125" style="1" customWidth="1"/>
    <col min="10" max="16384" width="8.7109375" style="1"/>
  </cols>
  <sheetData>
    <row r="2" spans="2:9">
      <c r="B2" s="437" t="s">
        <v>1672</v>
      </c>
      <c r="C2" s="437"/>
      <c r="D2" s="437"/>
    </row>
    <row r="3" spans="2:9" ht="22.5">
      <c r="B3" s="49" t="s">
        <v>1559</v>
      </c>
      <c r="C3" s="45" t="s">
        <v>1560</v>
      </c>
      <c r="D3" s="46" t="s">
        <v>1561</v>
      </c>
      <c r="E3" s="13"/>
    </row>
    <row r="4" spans="2:9" ht="78.75">
      <c r="B4" s="80" t="s">
        <v>1673</v>
      </c>
      <c r="C4" s="82" t="s">
        <v>1674</v>
      </c>
      <c r="D4" s="83" t="s">
        <v>1675</v>
      </c>
    </row>
    <row r="5" spans="2:9" ht="67.5">
      <c r="B5" s="111" t="s">
        <v>1676</v>
      </c>
      <c r="C5" s="112" t="s">
        <v>1677</v>
      </c>
      <c r="D5" s="113" t="s">
        <v>1678</v>
      </c>
    </row>
    <row r="6" spans="2:9" ht="67.5" customHeight="1">
      <c r="B6" s="80" t="s">
        <v>1679</v>
      </c>
      <c r="C6" s="82" t="s">
        <v>1680</v>
      </c>
      <c r="D6" s="83" t="s">
        <v>1681</v>
      </c>
    </row>
    <row r="7" spans="2:9" ht="90.75" customHeight="1">
      <c r="B7" s="111" t="s">
        <v>1682</v>
      </c>
      <c r="C7" s="112" t="s">
        <v>1683</v>
      </c>
      <c r="D7" s="113" t="s">
        <v>1684</v>
      </c>
    </row>
    <row r="8" spans="2:9" ht="33.75" customHeight="1">
      <c r="B8" s="80" t="s">
        <v>1685</v>
      </c>
      <c r="C8" s="82" t="s">
        <v>1686</v>
      </c>
      <c r="D8" s="83" t="s">
        <v>1687</v>
      </c>
    </row>
    <row r="9" spans="2:9" ht="79.5" customHeight="1">
      <c r="B9" s="111" t="s">
        <v>1688</v>
      </c>
      <c r="C9" s="112" t="s">
        <v>1689</v>
      </c>
      <c r="D9" s="113" t="s">
        <v>1690</v>
      </c>
    </row>
    <row r="10" spans="2:9" ht="105.75" customHeight="1">
      <c r="B10" s="80" t="s">
        <v>1691</v>
      </c>
      <c r="C10" s="82" t="s">
        <v>1692</v>
      </c>
      <c r="D10" s="83" t="s">
        <v>1693</v>
      </c>
    </row>
    <row r="11" spans="2:9" ht="78.75">
      <c r="B11" s="114" t="s">
        <v>1694</v>
      </c>
      <c r="C11" s="115" t="s">
        <v>1695</v>
      </c>
      <c r="D11" s="116" t="s">
        <v>1696</v>
      </c>
    </row>
    <row r="13" spans="2:9" ht="11.25" customHeight="1">
      <c r="G13" s="92"/>
      <c r="H13"/>
      <c r="I13"/>
    </row>
    <row r="14" spans="2:9" ht="15">
      <c r="G14" s="91"/>
      <c r="H14"/>
      <c r="I14"/>
    </row>
    <row r="15" spans="2:9" ht="15">
      <c r="B15" s="11" t="s">
        <v>258</v>
      </c>
      <c r="G15" s="93"/>
      <c r="H15"/>
      <c r="I15"/>
    </row>
    <row r="16" spans="2:9" ht="15">
      <c r="G16" s="93"/>
      <c r="H16"/>
      <c r="I16"/>
    </row>
    <row r="17" spans="7:9" ht="15">
      <c r="G17" s="93"/>
      <c r="H17"/>
      <c r="I17"/>
    </row>
    <row r="18" spans="7:9" ht="15">
      <c r="G18" s="93"/>
      <c r="H18"/>
      <c r="I18"/>
    </row>
    <row r="19" spans="7:9" ht="15">
      <c r="G19" s="93"/>
      <c r="H19"/>
      <c r="I19"/>
    </row>
    <row r="20" spans="7:9" ht="15">
      <c r="G20" s="94"/>
      <c r="H20"/>
      <c r="I20"/>
    </row>
    <row r="21" spans="7:9" ht="15">
      <c r="G21" s="94"/>
      <c r="H21"/>
      <c r="I21"/>
    </row>
    <row r="22" spans="7:9" ht="15">
      <c r="G22" s="94"/>
      <c r="H22"/>
      <c r="I22"/>
    </row>
    <row r="23" spans="7:9" ht="15">
      <c r="G23" s="91"/>
      <c r="H23"/>
      <c r="I23"/>
    </row>
    <row r="24" spans="7:9" ht="15">
      <c r="G24" s="91"/>
      <c r="H24"/>
      <c r="I24"/>
    </row>
    <row r="25" spans="7:9" ht="15">
      <c r="G25" s="61"/>
      <c r="H25"/>
      <c r="I25"/>
    </row>
    <row r="26" spans="7:9" ht="15">
      <c r="G26" s="92"/>
      <c r="H26"/>
      <c r="I26"/>
    </row>
    <row r="27" spans="7:9" ht="15">
      <c r="G27" s="61"/>
      <c r="H27"/>
      <c r="I27"/>
    </row>
  </sheetData>
  <mergeCells count="1">
    <mergeCell ref="B2:D2"/>
  </mergeCells>
  <hyperlinks>
    <hyperlink ref="B15" location="'Table of Contents'!A1" display="Return to Table Tab" xr:uid="{49318530-BFD4-45EE-B4B9-8922058436E1}"/>
  </hyperlinks>
  <pageMargins left="0.7" right="0.7" top="0.75" bottom="0.75" header="0.3" footer="0.3"/>
  <pageSetup fitToHeight="0" orientation="portrait" horizontalDpi="1200" verticalDpi="1200" r:id="rId1"/>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6F483-A911-4DDE-8F0E-DD9C1A4D4ECD}">
  <sheetPr codeName="Sheet68"/>
  <dimension ref="A1"/>
  <sheetViews>
    <sheetView workbookViewId="0"/>
  </sheetViews>
  <sheetFormatPr defaultRowHeight="15"/>
  <sheetData/>
  <pageMargins left="0.7" right="0.7" top="0.75" bottom="0.75" header="0.3" footer="0.3"/>
  <pageSetup orientation="portrait" horizontalDpi="1200" verticalDpi="1200" r:id="rId1"/>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6517-F160-4035-9B39-7C70E94E2C99}">
  <sheetPr codeName="Sheet69">
    <tabColor rgb="FF0072CE"/>
    <pageSetUpPr fitToPage="1"/>
  </sheetPr>
  <dimension ref="B2:I16"/>
  <sheetViews>
    <sheetView topLeftCell="A4" workbookViewId="0">
      <selection activeCell="B8" sqref="B8"/>
    </sheetView>
  </sheetViews>
  <sheetFormatPr defaultColWidth="8.7109375" defaultRowHeight="11.25"/>
  <cols>
    <col min="1" max="1" width="8.7109375" style="1"/>
    <col min="2" max="2" width="36.5703125" style="1" bestFit="1" customWidth="1"/>
    <col min="3" max="3" width="13.140625" style="1" bestFit="1" customWidth="1"/>
    <col min="4" max="4" width="9.85546875" style="1" customWidth="1"/>
    <col min="5" max="5" width="14.85546875" style="1" customWidth="1"/>
    <col min="6" max="6" width="15.85546875" style="1" customWidth="1"/>
    <col min="7" max="7" width="15.42578125" style="1" customWidth="1"/>
    <col min="8" max="8" width="8.7109375" style="1"/>
    <col min="9" max="9" width="8.7109375" style="1" customWidth="1"/>
    <col min="10" max="16384" width="8.7109375" style="1"/>
  </cols>
  <sheetData>
    <row r="2" spans="2:9">
      <c r="B2" s="437" t="s">
        <v>1697</v>
      </c>
      <c r="C2" s="437"/>
      <c r="D2" s="437"/>
      <c r="E2" s="437"/>
      <c r="F2" s="437"/>
      <c r="G2" s="437"/>
      <c r="H2" s="437"/>
    </row>
    <row r="3" spans="2:9" ht="45">
      <c r="B3" s="49" t="s">
        <v>1018</v>
      </c>
      <c r="C3" s="45" t="s">
        <v>1363</v>
      </c>
      <c r="D3" s="45" t="s">
        <v>1364</v>
      </c>
      <c r="E3" s="45" t="s">
        <v>1365</v>
      </c>
      <c r="F3" s="45" t="s">
        <v>1532</v>
      </c>
      <c r="G3" s="45" t="s">
        <v>1533</v>
      </c>
      <c r="H3" s="46" t="s">
        <v>1368</v>
      </c>
      <c r="I3" s="13"/>
    </row>
    <row r="4" spans="2:9" ht="33.75">
      <c r="B4" s="85" t="s">
        <v>1699</v>
      </c>
      <c r="C4" s="344" t="s">
        <v>2282</v>
      </c>
      <c r="D4" s="84" t="s">
        <v>311</v>
      </c>
      <c r="E4" s="82" t="s">
        <v>1700</v>
      </c>
      <c r="F4" s="82" t="s">
        <v>1701</v>
      </c>
      <c r="G4" s="84" t="s">
        <v>1702</v>
      </c>
      <c r="H4" s="86" t="s">
        <v>2177</v>
      </c>
      <c r="I4" s="13"/>
    </row>
    <row r="5" spans="2:9" ht="78.599999999999994" customHeight="1">
      <c r="B5" s="114" t="s">
        <v>1369</v>
      </c>
      <c r="C5" s="384" t="s">
        <v>2283</v>
      </c>
      <c r="D5" s="141" t="s">
        <v>433</v>
      </c>
      <c r="E5" s="359" t="s">
        <v>2216</v>
      </c>
      <c r="F5" s="359" t="s">
        <v>2217</v>
      </c>
      <c r="G5" s="359" t="s">
        <v>2217</v>
      </c>
      <c r="H5" s="116" t="s">
        <v>2166</v>
      </c>
      <c r="I5" s="38"/>
    </row>
    <row r="6" spans="2:9" ht="123.75">
      <c r="B6" s="80" t="s">
        <v>2131</v>
      </c>
      <c r="C6" s="344" t="s">
        <v>2284</v>
      </c>
      <c r="D6" s="84" t="s">
        <v>311</v>
      </c>
      <c r="E6" s="360" t="s">
        <v>2218</v>
      </c>
      <c r="F6" s="360" t="s">
        <v>2219</v>
      </c>
      <c r="G6" s="360" t="s">
        <v>2220</v>
      </c>
      <c r="H6" s="83" t="s">
        <v>2170</v>
      </c>
      <c r="I6" s="38"/>
    </row>
    <row r="7" spans="2:9" ht="45">
      <c r="B7" s="111" t="s">
        <v>1703</v>
      </c>
      <c r="C7" s="386" t="s">
        <v>2285</v>
      </c>
      <c r="D7" s="179" t="s">
        <v>311</v>
      </c>
      <c r="E7" s="361" t="s">
        <v>2221</v>
      </c>
      <c r="F7" s="322" t="s">
        <v>311</v>
      </c>
      <c r="G7" s="130" t="s">
        <v>311</v>
      </c>
      <c r="H7" s="83" t="s">
        <v>2178</v>
      </c>
      <c r="I7" s="38"/>
    </row>
    <row r="8" spans="2:9" ht="56.25">
      <c r="B8" s="80" t="s">
        <v>1704</v>
      </c>
      <c r="C8" s="344" t="s">
        <v>2286</v>
      </c>
      <c r="D8" s="84" t="s">
        <v>311</v>
      </c>
      <c r="E8" s="82" t="s">
        <v>311</v>
      </c>
      <c r="F8" s="82" t="s">
        <v>2222</v>
      </c>
      <c r="G8" s="82" t="s">
        <v>2223</v>
      </c>
      <c r="H8" s="302" t="s">
        <v>2178</v>
      </c>
      <c r="I8" s="38"/>
    </row>
    <row r="9" spans="2:9" ht="67.5">
      <c r="B9" s="80" t="s">
        <v>1698</v>
      </c>
      <c r="C9" s="344" t="s">
        <v>2287</v>
      </c>
      <c r="D9" s="84" t="s">
        <v>311</v>
      </c>
      <c r="E9" s="355" t="s">
        <v>2224</v>
      </c>
      <c r="F9" s="354" t="s">
        <v>2225</v>
      </c>
      <c r="G9" s="344" t="s">
        <v>2226</v>
      </c>
      <c r="H9" s="83" t="s">
        <v>2179</v>
      </c>
      <c r="I9" s="38"/>
    </row>
    <row r="10" spans="2:9" ht="33.75">
      <c r="B10" s="80" t="s">
        <v>717</v>
      </c>
      <c r="C10" s="82" t="s">
        <v>427</v>
      </c>
      <c r="D10" s="82" t="s">
        <v>311</v>
      </c>
      <c r="E10" s="82" t="s">
        <v>2227</v>
      </c>
      <c r="F10" s="326" t="s">
        <v>2345</v>
      </c>
      <c r="G10" s="326" t="s">
        <v>2345</v>
      </c>
      <c r="H10" s="83" t="s">
        <v>2180</v>
      </c>
      <c r="I10" s="38"/>
    </row>
    <row r="11" spans="2:9" ht="22.5">
      <c r="B11" s="80" t="s">
        <v>2346</v>
      </c>
      <c r="C11" s="84" t="s">
        <v>440</v>
      </c>
      <c r="D11" s="84" t="s">
        <v>311</v>
      </c>
      <c r="E11" s="360" t="s">
        <v>2348</v>
      </c>
      <c r="F11" s="360" t="s">
        <v>2349</v>
      </c>
      <c r="G11" s="360" t="s">
        <v>2350</v>
      </c>
      <c r="H11" s="83" t="s">
        <v>2181</v>
      </c>
      <c r="I11" s="38"/>
    </row>
    <row r="12" spans="2:9">
      <c r="B12" s="304" t="s">
        <v>1705</v>
      </c>
    </row>
    <row r="13" spans="2:9">
      <c r="B13" s="47" t="s">
        <v>2347</v>
      </c>
    </row>
    <row r="14" spans="2:9">
      <c r="B14" s="304"/>
    </row>
    <row r="16" spans="2:9">
      <c r="B16" s="11" t="s">
        <v>258</v>
      </c>
    </row>
  </sheetData>
  <sortState xmlns:xlrd2="http://schemas.microsoft.com/office/spreadsheetml/2017/richdata2" ref="B4:H12">
    <sortCondition ref="C4:C12"/>
    <sortCondition ref="B4:B12"/>
  </sortState>
  <mergeCells count="1">
    <mergeCell ref="B2:H2"/>
  </mergeCells>
  <dataValidations disablePrompts="1" count="1">
    <dataValidation type="list" allowBlank="1" showInputMessage="1" showErrorMessage="1" sqref="D9:D11 D5:D7" xr:uid="{78B71EF7-2A14-4EA1-B43C-352BDDC1644C}">
      <formula1>#REF!</formula1>
    </dataValidation>
  </dataValidations>
  <hyperlinks>
    <hyperlink ref="B16" location="'Table of Contents'!A1" display="Return to Table Tab" xr:uid="{06FF7D44-D393-4563-AAA2-E24AD8E45EF4}"/>
  </hyperlinks>
  <pageMargins left="0.7" right="0.7" top="0.75" bottom="0.75" header="0.3" footer="0.3"/>
  <pageSetup fitToHeight="0" orientation="landscape" horizontalDpi="1200" verticalDpi="1200" r:id="rId1"/>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EBA-2120-4B4F-9F9B-3D018800B8BC}">
  <sheetPr codeName="Sheet70">
    <tabColor rgb="FF0072CE"/>
    <pageSetUpPr fitToPage="1"/>
  </sheetPr>
  <dimension ref="B2:L17"/>
  <sheetViews>
    <sheetView workbookViewId="0">
      <selection activeCell="B2" sqref="B2:I2"/>
    </sheetView>
  </sheetViews>
  <sheetFormatPr defaultColWidth="8.7109375" defaultRowHeight="11.25"/>
  <cols>
    <col min="1" max="1" width="8.7109375" style="1"/>
    <col min="2" max="2" width="8.5703125" style="1" customWidth="1"/>
    <col min="3" max="3" width="8" style="1" customWidth="1"/>
    <col min="4" max="4" width="18.5703125" style="1" customWidth="1"/>
    <col min="5" max="5" width="26.140625" style="1" customWidth="1"/>
    <col min="6" max="6" width="30.7109375" style="1" customWidth="1"/>
    <col min="7" max="7" width="22" style="1" customWidth="1"/>
    <col min="8" max="8" width="13.5703125" style="1" bestFit="1" customWidth="1"/>
    <col min="9" max="9" width="16.42578125" style="1" customWidth="1"/>
    <col min="10" max="16384" width="8.7109375" style="1"/>
  </cols>
  <sheetData>
    <row r="2" spans="2:12">
      <c r="B2" s="438" t="s">
        <v>1706</v>
      </c>
      <c r="C2" s="438"/>
      <c r="D2" s="438"/>
      <c r="E2" s="438"/>
      <c r="F2" s="438"/>
      <c r="G2" s="438"/>
      <c r="H2" s="438"/>
      <c r="I2" s="438"/>
    </row>
    <row r="3" spans="2:12" ht="33.75">
      <c r="B3" s="39" t="s">
        <v>1707</v>
      </c>
      <c r="C3" s="45" t="s">
        <v>1708</v>
      </c>
      <c r="D3" s="45" t="s">
        <v>1709</v>
      </c>
      <c r="E3" s="45" t="s">
        <v>1710</v>
      </c>
      <c r="F3" s="45" t="s">
        <v>1711</v>
      </c>
      <c r="G3" s="45" t="s">
        <v>1712</v>
      </c>
      <c r="H3" s="45" t="s">
        <v>1713</v>
      </c>
      <c r="I3" s="46" t="s">
        <v>1714</v>
      </c>
      <c r="J3" s="13"/>
    </row>
    <row r="4" spans="2:12" ht="78.75">
      <c r="B4" s="121">
        <v>1</v>
      </c>
      <c r="C4" s="84">
        <v>2024</v>
      </c>
      <c r="D4" s="82" t="s">
        <v>1715</v>
      </c>
      <c r="E4" s="82" t="s">
        <v>1716</v>
      </c>
      <c r="F4" s="82" t="s">
        <v>1717</v>
      </c>
      <c r="G4" s="82" t="s">
        <v>1718</v>
      </c>
      <c r="H4" s="84">
        <v>2025</v>
      </c>
      <c r="I4" s="83" t="s">
        <v>1719</v>
      </c>
    </row>
    <row r="5" spans="2:12" ht="90">
      <c r="B5" s="85">
        <f>B4+1</f>
        <v>2</v>
      </c>
      <c r="C5" s="141">
        <v>2024</v>
      </c>
      <c r="D5" s="112" t="s">
        <v>1720</v>
      </c>
      <c r="E5" s="112" t="s">
        <v>1716</v>
      </c>
      <c r="F5" s="112" t="s">
        <v>1721</v>
      </c>
      <c r="G5" s="112" t="s">
        <v>1722</v>
      </c>
      <c r="H5" s="119">
        <v>2025</v>
      </c>
      <c r="I5" s="113" t="s">
        <v>1723</v>
      </c>
    </row>
    <row r="6" spans="2:12" ht="101.25">
      <c r="B6" s="121">
        <f t="shared" ref="B6:B10" si="0">B5+1</f>
        <v>3</v>
      </c>
      <c r="C6" s="119">
        <v>2024</v>
      </c>
      <c r="D6" s="84" t="s">
        <v>1724</v>
      </c>
      <c r="E6" s="84" t="s">
        <v>1725</v>
      </c>
      <c r="F6" s="82" t="s">
        <v>1726</v>
      </c>
      <c r="G6" s="82" t="s">
        <v>1727</v>
      </c>
      <c r="H6" s="82" t="s">
        <v>1728</v>
      </c>
      <c r="I6" s="83" t="s">
        <v>1729</v>
      </c>
      <c r="L6" s="151"/>
    </row>
    <row r="7" spans="2:12" ht="56.25">
      <c r="B7" s="85">
        <f t="shared" si="0"/>
        <v>4</v>
      </c>
      <c r="C7" s="84">
        <v>2024</v>
      </c>
      <c r="D7" s="112" t="s">
        <v>1730</v>
      </c>
      <c r="E7" s="112" t="s">
        <v>1731</v>
      </c>
      <c r="F7" s="112" t="s">
        <v>1732</v>
      </c>
      <c r="G7" s="112" t="s">
        <v>1733</v>
      </c>
      <c r="H7" s="119">
        <v>2025</v>
      </c>
      <c r="I7" s="83" t="s">
        <v>1734</v>
      </c>
      <c r="L7" s="151"/>
    </row>
    <row r="8" spans="2:12" ht="56.25">
      <c r="B8" s="121">
        <f t="shared" si="0"/>
        <v>5</v>
      </c>
      <c r="C8" s="119">
        <v>2024</v>
      </c>
      <c r="D8" s="82" t="s">
        <v>1735</v>
      </c>
      <c r="E8" s="82" t="s">
        <v>1736</v>
      </c>
      <c r="F8" s="82" t="s">
        <v>1737</v>
      </c>
      <c r="G8" s="82" t="s">
        <v>1738</v>
      </c>
      <c r="H8" s="82" t="s">
        <v>1728</v>
      </c>
      <c r="I8" s="83" t="s">
        <v>1729</v>
      </c>
      <c r="L8" s="151"/>
    </row>
    <row r="9" spans="2:12" ht="56.25">
      <c r="B9" s="85">
        <f t="shared" si="0"/>
        <v>6</v>
      </c>
      <c r="C9" s="84">
        <v>2025</v>
      </c>
      <c r="D9" s="112" t="s">
        <v>1730</v>
      </c>
      <c r="E9" s="119" t="s">
        <v>1739</v>
      </c>
      <c r="F9" s="112" t="s">
        <v>1740</v>
      </c>
      <c r="G9" s="112" t="s">
        <v>1534</v>
      </c>
      <c r="H9" s="84">
        <v>2026</v>
      </c>
      <c r="I9" s="208" t="s">
        <v>1741</v>
      </c>
      <c r="L9" s="151"/>
    </row>
    <row r="10" spans="2:12" ht="45">
      <c r="B10" s="140">
        <f t="shared" si="0"/>
        <v>7</v>
      </c>
      <c r="C10" s="141">
        <v>2025</v>
      </c>
      <c r="D10" s="82" t="s">
        <v>1730</v>
      </c>
      <c r="E10" s="84" t="s">
        <v>1742</v>
      </c>
      <c r="F10" s="82" t="s">
        <v>1743</v>
      </c>
      <c r="G10" s="82" t="s">
        <v>1744</v>
      </c>
      <c r="H10" s="84" t="s">
        <v>1728</v>
      </c>
      <c r="I10" s="83" t="s">
        <v>1745</v>
      </c>
    </row>
    <row r="14" spans="2:12">
      <c r="B14" s="11" t="s">
        <v>258</v>
      </c>
    </row>
    <row r="17" spans="2:2">
      <c r="B17" s="11"/>
    </row>
  </sheetData>
  <sortState xmlns:xlrd2="http://schemas.microsoft.com/office/spreadsheetml/2017/richdata2" ref="C4:I10">
    <sortCondition ref="C4:C10"/>
    <sortCondition ref="D4:D10"/>
  </sortState>
  <mergeCells count="1">
    <mergeCell ref="B2:I2"/>
  </mergeCells>
  <hyperlinks>
    <hyperlink ref="I9" r:id="rId1" xr:uid="{BE5ADE30-701D-4725-8563-587E9B2309AB}"/>
    <hyperlink ref="B14" location="'Table of Contents'!A1" display="Return to Table Tab" xr:uid="{3E8F3972-587C-4EAB-8996-F9B627EB9A4D}"/>
  </hyperlinks>
  <pageMargins left="0.7" right="0.7" top="0.75" bottom="0.75" header="0.3" footer="0.3"/>
  <pageSetup scale="80" fitToHeight="0" orientation="landscape" horizontalDpi="1200" verticalDpi="1200" r:id="rId2"/>
  <customProperties>
    <customPr name="_pios_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CF5B-4E37-4409-B697-F57E3D8E7DF1}">
  <sheetPr codeName="Sheet6">
    <tabColor rgb="FF0072CE"/>
    <pageSetUpPr fitToPage="1"/>
  </sheetPr>
  <dimension ref="B2:F16"/>
  <sheetViews>
    <sheetView tabSelected="1" zoomScale="96" zoomScaleNormal="96" workbookViewId="0">
      <selection activeCell="B2" sqref="B2:F2"/>
    </sheetView>
  </sheetViews>
  <sheetFormatPr defaultColWidth="8.7109375" defaultRowHeight="11.25"/>
  <cols>
    <col min="1" max="1" width="8.7109375" style="1"/>
    <col min="2" max="2" width="36.28515625" style="1" customWidth="1"/>
    <col min="3" max="3" width="15.7109375" style="1" customWidth="1"/>
    <col min="4" max="16384" width="8.7109375" style="1"/>
  </cols>
  <sheetData>
    <row r="2" spans="2:6">
      <c r="B2" s="418" t="s">
        <v>474</v>
      </c>
      <c r="C2" s="418"/>
      <c r="D2" s="418"/>
      <c r="E2" s="418"/>
      <c r="F2" s="418"/>
    </row>
    <row r="3" spans="2:6">
      <c r="B3" s="58" t="s">
        <v>475</v>
      </c>
      <c r="C3" s="52" t="s">
        <v>476</v>
      </c>
      <c r="D3" s="56" t="s">
        <v>477</v>
      </c>
      <c r="E3" s="56" t="s">
        <v>478</v>
      </c>
      <c r="F3" s="57" t="s">
        <v>479</v>
      </c>
    </row>
    <row r="4" spans="2:6">
      <c r="B4" s="80" t="s">
        <v>480</v>
      </c>
      <c r="C4" s="271">
        <v>7014.9706383637895</v>
      </c>
      <c r="D4" s="282">
        <v>128.60300578077164</v>
      </c>
      <c r="E4" s="282">
        <v>4148.8365668224533</v>
      </c>
      <c r="F4" s="283">
        <f>SUM(C4:E4)</f>
        <v>11292.410210967015</v>
      </c>
    </row>
    <row r="5" spans="2:6">
      <c r="B5" s="111" t="s">
        <v>481</v>
      </c>
      <c r="C5" s="284">
        <v>18718</v>
      </c>
      <c r="D5" s="285">
        <v>1189</v>
      </c>
      <c r="E5" s="285">
        <v>27489</v>
      </c>
      <c r="F5" s="286">
        <f t="shared" ref="F5:F9" si="0">SUM(C5:E5)</f>
        <v>47396</v>
      </c>
    </row>
    <row r="6" spans="2:6">
      <c r="B6" s="80" t="s">
        <v>482</v>
      </c>
      <c r="C6" s="271">
        <v>319.49018176994701</v>
      </c>
      <c r="D6" s="282">
        <v>23.265155325923647</v>
      </c>
      <c r="E6" s="282">
        <v>386</v>
      </c>
      <c r="F6" s="283">
        <f t="shared" si="0"/>
        <v>728.75533709587069</v>
      </c>
    </row>
    <row r="7" spans="2:6">
      <c r="B7" s="111" t="s">
        <v>483</v>
      </c>
      <c r="C7" s="284">
        <v>769.98717307468303</v>
      </c>
      <c r="D7" s="285">
        <v>40.330583664171272</v>
      </c>
      <c r="E7" s="285">
        <v>1705.9538675512708</v>
      </c>
      <c r="F7" s="286">
        <f t="shared" si="0"/>
        <v>2516.2716242901251</v>
      </c>
    </row>
    <row r="8" spans="2:6">
      <c r="B8" s="80" t="s">
        <v>484</v>
      </c>
      <c r="C8" s="271">
        <v>0</v>
      </c>
      <c r="D8" s="282">
        <v>0</v>
      </c>
      <c r="E8" s="282">
        <v>0</v>
      </c>
      <c r="F8" s="283">
        <f t="shared" si="0"/>
        <v>0</v>
      </c>
    </row>
    <row r="9" spans="2:6">
      <c r="B9" s="114" t="s">
        <v>485</v>
      </c>
      <c r="C9" s="287">
        <v>348.4463987628481</v>
      </c>
      <c r="D9" s="287">
        <v>54.687947209401038</v>
      </c>
      <c r="E9" s="287">
        <v>236.48780814664022</v>
      </c>
      <c r="F9" s="288">
        <f t="shared" si="0"/>
        <v>639.6221541188894</v>
      </c>
    </row>
    <row r="13" spans="2:6">
      <c r="B13" s="11" t="s">
        <v>258</v>
      </c>
    </row>
    <row r="16" spans="2:6" ht="15">
      <c r="C16" s="54"/>
    </row>
  </sheetData>
  <mergeCells count="1">
    <mergeCell ref="B2:F2"/>
  </mergeCells>
  <hyperlinks>
    <hyperlink ref="B13" location="'Table of Contents'!A1" display="Return to Table Tab" xr:uid="{944E0287-683C-4531-9C4B-C3B837DA66C8}"/>
  </hyperlinks>
  <pageMargins left="0.7" right="0.7" top="0.75" bottom="0.75" header="0.3" footer="0.3"/>
  <pageSetup fitToHeight="0" orientation="portrait" horizontalDpi="1200" verticalDpi="1200"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6017-CB4E-48D1-B711-8452A3861F2A}">
  <sheetPr codeName="Sheet72">
    <tabColor rgb="FF0072CE"/>
    <pageSetUpPr fitToPage="1"/>
  </sheetPr>
  <dimension ref="B2:F11"/>
  <sheetViews>
    <sheetView workbookViewId="0">
      <selection activeCell="P6" sqref="P6"/>
    </sheetView>
  </sheetViews>
  <sheetFormatPr defaultColWidth="8.7109375" defaultRowHeight="11.25"/>
  <cols>
    <col min="1" max="1" width="8.7109375" style="1"/>
    <col min="2" max="2" width="18.140625" style="1" bestFit="1" customWidth="1"/>
    <col min="3" max="3" width="18.140625" style="1" customWidth="1"/>
    <col min="4" max="4" width="41.42578125" style="1" customWidth="1"/>
    <col min="5" max="5" width="29.85546875" style="1" customWidth="1"/>
    <col min="6" max="16384" width="8.7109375" style="1"/>
  </cols>
  <sheetData>
    <row r="2" spans="2:6">
      <c r="B2" s="437" t="s">
        <v>1746</v>
      </c>
      <c r="C2" s="437"/>
      <c r="D2" s="437"/>
      <c r="E2" s="437"/>
    </row>
    <row r="3" spans="2:6" ht="22.5">
      <c r="B3" s="39" t="s">
        <v>1747</v>
      </c>
      <c r="C3" s="40" t="s">
        <v>1748</v>
      </c>
      <c r="D3" s="40" t="s">
        <v>131</v>
      </c>
      <c r="E3" s="46" t="s">
        <v>1749</v>
      </c>
      <c r="F3" s="13"/>
    </row>
    <row r="4" spans="2:6" ht="157.5">
      <c r="B4" s="80" t="s">
        <v>436</v>
      </c>
      <c r="C4" s="82" t="s">
        <v>1750</v>
      </c>
      <c r="D4" s="203" t="s">
        <v>1751</v>
      </c>
      <c r="E4" s="83" t="s">
        <v>1752</v>
      </c>
    </row>
    <row r="8" spans="2:6">
      <c r="B8" s="11" t="s">
        <v>258</v>
      </c>
    </row>
    <row r="11" spans="2:6">
      <c r="C11" s="11"/>
      <c r="D11" s="11"/>
    </row>
  </sheetData>
  <mergeCells count="1">
    <mergeCell ref="B2:E2"/>
  </mergeCells>
  <hyperlinks>
    <hyperlink ref="B8" location="'Table of Contents'!A1" display="Return to Table Tab" xr:uid="{E2FB9023-A547-4521-9AB7-3DED22407680}"/>
  </hyperlinks>
  <pageMargins left="0.7" right="0.7" top="0.75" bottom="0.75" header="0.3" footer="0.3"/>
  <pageSetup fitToHeight="0" orientation="landscape" horizontalDpi="1200" verticalDpi="1200" r:id="rId1"/>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D71-6114-4933-A42F-E013D9D72876}">
  <sheetPr>
    <tabColor rgb="FF6CC24A"/>
    <pageSetUpPr fitToPage="1"/>
  </sheetPr>
  <dimension ref="B2:E12"/>
  <sheetViews>
    <sheetView workbookViewId="0">
      <selection activeCell="B2" sqref="B2:E2"/>
    </sheetView>
  </sheetViews>
  <sheetFormatPr defaultRowHeight="15"/>
  <cols>
    <col min="2" max="2" width="35" customWidth="1"/>
    <col min="3" max="3" width="8.7109375" bestFit="1" customWidth="1"/>
    <col min="4" max="4" width="9.42578125" bestFit="1" customWidth="1"/>
    <col min="5" max="5" width="38.42578125" customWidth="1"/>
  </cols>
  <sheetData>
    <row r="2" spans="2:5">
      <c r="B2" s="416" t="s">
        <v>1753</v>
      </c>
      <c r="C2" s="416"/>
      <c r="D2" s="416"/>
      <c r="E2" s="416"/>
    </row>
    <row r="3" spans="2:5">
      <c r="B3" s="102" t="s">
        <v>1754</v>
      </c>
      <c r="C3" s="103" t="s">
        <v>1755</v>
      </c>
      <c r="D3" s="103" t="s">
        <v>1756</v>
      </c>
      <c r="E3" s="104" t="s">
        <v>1757</v>
      </c>
    </row>
    <row r="4" spans="2:5" ht="45">
      <c r="B4" s="80" t="s">
        <v>1758</v>
      </c>
      <c r="C4" s="105" t="s">
        <v>1759</v>
      </c>
      <c r="D4" s="108" t="s">
        <v>1760</v>
      </c>
      <c r="E4" s="83" t="s">
        <v>1761</v>
      </c>
    </row>
    <row r="5" spans="2:5">
      <c r="B5" s="114" t="s">
        <v>1762</v>
      </c>
      <c r="C5" s="106" t="s">
        <v>1759</v>
      </c>
      <c r="D5" s="107" t="s">
        <v>1763</v>
      </c>
      <c r="E5" s="116" t="s">
        <v>1764</v>
      </c>
    </row>
    <row r="6" spans="2:5" ht="33.75">
      <c r="B6" s="80" t="s">
        <v>1765</v>
      </c>
      <c r="C6" s="108" t="s">
        <v>1760</v>
      </c>
      <c r="D6" s="108" t="s">
        <v>1760</v>
      </c>
      <c r="E6" s="83" t="s">
        <v>1766</v>
      </c>
    </row>
    <row r="7" spans="2:5" ht="45">
      <c r="B7" s="80" t="s">
        <v>1767</v>
      </c>
      <c r="C7" s="105" t="s">
        <v>1759</v>
      </c>
      <c r="D7" s="108" t="s">
        <v>1760</v>
      </c>
      <c r="E7" s="83" t="s">
        <v>1768</v>
      </c>
    </row>
    <row r="8" spans="2:5" ht="22.5">
      <c r="B8" s="114" t="s">
        <v>1769</v>
      </c>
      <c r="C8" s="106" t="s">
        <v>1759</v>
      </c>
      <c r="D8" s="109" t="s">
        <v>1760</v>
      </c>
      <c r="E8" s="116" t="s">
        <v>1770</v>
      </c>
    </row>
    <row r="12" spans="2:5">
      <c r="B12" s="11" t="s">
        <v>258</v>
      </c>
    </row>
  </sheetData>
  <mergeCells count="1">
    <mergeCell ref="B2:E2"/>
  </mergeCells>
  <hyperlinks>
    <hyperlink ref="B12" location="'Table of Contents'!A1" display="Return to Table Tab" xr:uid="{65DF5023-1021-4177-9029-DD2F8D6C9D70}"/>
  </hyperlinks>
  <pageMargins left="0.7" right="0.7" top="0.75" bottom="0.75" header="0.3" footer="0.3"/>
  <pageSetup scale="90" fitToHeight="0" orientation="portrait" horizontalDpi="1200" verticalDpi="12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0098-0B45-4735-9122-10D00CC41098}">
  <sheetPr codeName="Sheet73">
    <tabColor rgb="FF0072CE"/>
    <pageSetUpPr fitToPage="1"/>
  </sheetPr>
  <dimension ref="B2:D13"/>
  <sheetViews>
    <sheetView workbookViewId="0">
      <selection activeCell="B5" sqref="B5"/>
    </sheetView>
  </sheetViews>
  <sheetFormatPr defaultColWidth="8.7109375" defaultRowHeight="11.25"/>
  <cols>
    <col min="1" max="1" width="8.7109375" style="1"/>
    <col min="2" max="2" width="18.140625" style="1" bestFit="1" customWidth="1"/>
    <col min="3" max="3" width="34.5703125" style="1" customWidth="1"/>
    <col min="4" max="16384" width="8.7109375" style="1"/>
  </cols>
  <sheetData>
    <row r="2" spans="2:4" ht="12" customHeight="1">
      <c r="B2" s="438" t="s">
        <v>1771</v>
      </c>
      <c r="C2" s="438"/>
    </row>
    <row r="3" spans="2:4">
      <c r="B3" s="102" t="s">
        <v>1772</v>
      </c>
      <c r="C3" s="104" t="s">
        <v>1773</v>
      </c>
      <c r="D3" s="13"/>
    </row>
    <row r="4" spans="2:4" ht="22.5">
      <c r="B4" s="80" t="s">
        <v>1774</v>
      </c>
      <c r="C4" s="83" t="s">
        <v>1775</v>
      </c>
    </row>
    <row r="5" spans="2:4" ht="22.5">
      <c r="B5" s="80" t="s">
        <v>1776</v>
      </c>
      <c r="C5" s="83" t="s">
        <v>1777</v>
      </c>
    </row>
    <row r="6" spans="2:4" ht="22.5">
      <c r="B6" s="114" t="s">
        <v>445</v>
      </c>
      <c r="C6" s="116" t="s">
        <v>1778</v>
      </c>
    </row>
    <row r="10" spans="2:4">
      <c r="B10" s="11" t="s">
        <v>258</v>
      </c>
    </row>
    <row r="13" spans="2:4">
      <c r="C13" s="11"/>
    </row>
  </sheetData>
  <mergeCells count="1">
    <mergeCell ref="B2:C2"/>
  </mergeCells>
  <hyperlinks>
    <hyperlink ref="B10" location="'Table of Contents'!A1" display="Return to Table Tab" xr:uid="{E227A3E5-8F01-4AE3-A613-791D3F3E12E0}"/>
  </hyperlinks>
  <pageMargins left="0.7" right="0.7" top="0.75" bottom="0.75" header="0.3" footer="0.3"/>
  <pageSetup fitToHeight="0" orientation="portrait" horizontalDpi="1200" verticalDpi="1200" r:id="rId1"/>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30AF-B28C-4C71-8FDF-8A51E6EFEB0E}">
  <sheetPr>
    <tabColor rgb="FF6CC24A"/>
    <pageSetUpPr fitToPage="1"/>
  </sheetPr>
  <dimension ref="B2:F59"/>
  <sheetViews>
    <sheetView workbookViewId="0">
      <selection activeCell="B2" sqref="B2:F2"/>
    </sheetView>
  </sheetViews>
  <sheetFormatPr defaultRowHeight="15"/>
  <cols>
    <col min="2" max="2" width="22.140625" customWidth="1"/>
    <col min="4" max="4" width="7.5703125" bestFit="1" customWidth="1"/>
    <col min="5" max="5" width="29.140625" customWidth="1"/>
    <col min="6" max="6" width="23.85546875" customWidth="1"/>
  </cols>
  <sheetData>
    <row r="2" spans="2:6">
      <c r="B2" s="418" t="s">
        <v>1779</v>
      </c>
      <c r="C2" s="418"/>
      <c r="D2" s="418"/>
      <c r="E2" s="418"/>
      <c r="F2" s="418"/>
    </row>
    <row r="3" spans="2:6" ht="33.75">
      <c r="B3" s="459" t="s">
        <v>1780</v>
      </c>
      <c r="C3" s="103" t="s">
        <v>1781</v>
      </c>
      <c r="D3" s="461" t="s">
        <v>1782</v>
      </c>
      <c r="E3" s="461" t="s">
        <v>1783</v>
      </c>
      <c r="F3" s="463" t="s">
        <v>1437</v>
      </c>
    </row>
    <row r="4" spans="2:6">
      <c r="B4" s="460"/>
      <c r="C4" s="295" t="s">
        <v>1784</v>
      </c>
      <c r="D4" s="462"/>
      <c r="E4" s="462"/>
      <c r="F4" s="464"/>
    </row>
    <row r="5" spans="2:6">
      <c r="B5" s="450" t="s">
        <v>1785</v>
      </c>
      <c r="C5" s="465"/>
      <c r="D5" s="451"/>
      <c r="E5" s="451"/>
      <c r="F5" s="452"/>
    </row>
    <row r="6" spans="2:6" ht="22.5">
      <c r="B6" s="111" t="s">
        <v>1458</v>
      </c>
      <c r="C6" s="112">
        <v>10</v>
      </c>
      <c r="D6" s="117"/>
      <c r="E6" s="112" t="s">
        <v>1490</v>
      </c>
      <c r="F6" s="113" t="s">
        <v>1491</v>
      </c>
    </row>
    <row r="7" spans="2:6" ht="22.5">
      <c r="B7" s="80" t="s">
        <v>619</v>
      </c>
      <c r="C7" s="82" t="s">
        <v>1492</v>
      </c>
      <c r="D7" s="82">
        <v>2020</v>
      </c>
      <c r="E7" s="82" t="s">
        <v>1786</v>
      </c>
      <c r="F7" s="83" t="s">
        <v>1453</v>
      </c>
    </row>
    <row r="8" spans="2:6" ht="33.75">
      <c r="B8" s="111" t="s">
        <v>1787</v>
      </c>
      <c r="C8" s="112" t="s">
        <v>1492</v>
      </c>
      <c r="D8" s="112">
        <v>2020</v>
      </c>
      <c r="E8" s="112" t="s">
        <v>1494</v>
      </c>
      <c r="F8" s="113" t="s">
        <v>1453</v>
      </c>
    </row>
    <row r="9" spans="2:6" ht="22.5">
      <c r="B9" s="80" t="s">
        <v>1788</v>
      </c>
      <c r="C9" s="82" t="s">
        <v>1492</v>
      </c>
      <c r="D9" s="82">
        <v>2020</v>
      </c>
      <c r="E9" s="82" t="s">
        <v>1786</v>
      </c>
      <c r="F9" s="83" t="s">
        <v>1453</v>
      </c>
    </row>
    <row r="10" spans="2:6" ht="15.75">
      <c r="B10" s="111" t="s">
        <v>1497</v>
      </c>
      <c r="C10" s="112">
        <v>30</v>
      </c>
      <c r="D10" s="117"/>
      <c r="E10" s="112" t="s">
        <v>1490</v>
      </c>
      <c r="F10" s="113" t="s">
        <v>1498</v>
      </c>
    </row>
    <row r="11" spans="2:6" ht="15.75">
      <c r="B11" s="80" t="s">
        <v>1499</v>
      </c>
      <c r="C11" s="82">
        <v>30</v>
      </c>
      <c r="D11" s="118"/>
      <c r="E11" s="82" t="s">
        <v>1490</v>
      </c>
      <c r="F11" s="83" t="s">
        <v>1498</v>
      </c>
    </row>
    <row r="12" spans="2:6">
      <c r="B12" s="80" t="s">
        <v>1500</v>
      </c>
      <c r="C12" s="82">
        <v>30</v>
      </c>
      <c r="D12" s="82">
        <v>1997</v>
      </c>
      <c r="E12" s="82" t="s">
        <v>1490</v>
      </c>
      <c r="F12" s="83" t="s">
        <v>1789</v>
      </c>
    </row>
    <row r="13" spans="2:6">
      <c r="B13" s="450" t="s">
        <v>1790</v>
      </c>
      <c r="C13" s="451"/>
      <c r="D13" s="451"/>
      <c r="E13" s="451"/>
      <c r="F13" s="452"/>
    </row>
    <row r="14" spans="2:6">
      <c r="B14" s="80" t="s">
        <v>1503</v>
      </c>
      <c r="C14" s="82">
        <v>2000</v>
      </c>
      <c r="D14" s="82">
        <v>1990</v>
      </c>
      <c r="E14" s="82" t="s">
        <v>1791</v>
      </c>
      <c r="F14" s="83" t="s">
        <v>1792</v>
      </c>
    </row>
    <row r="15" spans="2:6">
      <c r="B15" s="80" t="s">
        <v>1505</v>
      </c>
      <c r="C15" s="82">
        <v>2000</v>
      </c>
      <c r="D15" s="82">
        <v>1990</v>
      </c>
      <c r="E15" s="82" t="s">
        <v>1793</v>
      </c>
      <c r="F15" s="83" t="s">
        <v>1453</v>
      </c>
    </row>
    <row r="16" spans="2:6">
      <c r="B16" s="111" t="s">
        <v>1506</v>
      </c>
      <c r="C16" s="112">
        <v>2000</v>
      </c>
      <c r="D16" s="112">
        <v>1990</v>
      </c>
      <c r="E16" s="112" t="s">
        <v>1791</v>
      </c>
      <c r="F16" s="113" t="s">
        <v>1453</v>
      </c>
    </row>
    <row r="17" spans="2:6">
      <c r="B17" s="80" t="s">
        <v>1507</v>
      </c>
      <c r="C17" s="82">
        <v>2000</v>
      </c>
      <c r="D17" s="82">
        <v>1990</v>
      </c>
      <c r="E17" s="82" t="s">
        <v>1791</v>
      </c>
      <c r="F17" s="83" t="s">
        <v>1453</v>
      </c>
    </row>
    <row r="18" spans="2:6">
      <c r="B18" s="111" t="s">
        <v>1508</v>
      </c>
      <c r="C18" s="112">
        <v>2000</v>
      </c>
      <c r="D18" s="112">
        <v>1990</v>
      </c>
      <c r="E18" s="112" t="s">
        <v>1791</v>
      </c>
      <c r="F18" s="113" t="s">
        <v>1453</v>
      </c>
    </row>
    <row r="19" spans="2:6">
      <c r="B19" s="80" t="s">
        <v>1509</v>
      </c>
      <c r="C19" s="82">
        <v>2000</v>
      </c>
      <c r="D19" s="82">
        <v>1990</v>
      </c>
      <c r="E19" s="82" t="s">
        <v>1791</v>
      </c>
      <c r="F19" s="83" t="s">
        <v>1453</v>
      </c>
    </row>
    <row r="20" spans="2:6">
      <c r="B20" s="111" t="s">
        <v>1510</v>
      </c>
      <c r="C20" s="112">
        <v>2000</v>
      </c>
      <c r="D20" s="112">
        <v>1990</v>
      </c>
      <c r="E20" s="112" t="s">
        <v>1791</v>
      </c>
      <c r="F20" s="113" t="s">
        <v>1453</v>
      </c>
    </row>
    <row r="21" spans="2:6">
      <c r="B21" s="80" t="s">
        <v>1511</v>
      </c>
      <c r="C21" s="82">
        <v>2000</v>
      </c>
      <c r="D21" s="82">
        <v>1990</v>
      </c>
      <c r="E21" s="82" t="s">
        <v>1791</v>
      </c>
      <c r="F21" s="83" t="s">
        <v>1453</v>
      </c>
    </row>
    <row r="22" spans="2:6" ht="22.5">
      <c r="B22" s="111" t="s">
        <v>1794</v>
      </c>
      <c r="C22" s="112">
        <v>2000</v>
      </c>
      <c r="D22" s="112">
        <v>1990</v>
      </c>
      <c r="E22" s="112" t="s">
        <v>1791</v>
      </c>
      <c r="F22" s="113" t="s">
        <v>1453</v>
      </c>
    </row>
    <row r="23" spans="2:6" ht="33.75">
      <c r="B23" s="80" t="s">
        <v>1795</v>
      </c>
      <c r="C23" s="82">
        <v>1000</v>
      </c>
      <c r="D23" s="82">
        <v>2008</v>
      </c>
      <c r="E23" s="82" t="s">
        <v>1467</v>
      </c>
      <c r="F23" s="83" t="s">
        <v>1796</v>
      </c>
    </row>
    <row r="24" spans="2:6" ht="22.5">
      <c r="B24" s="80" t="s">
        <v>1515</v>
      </c>
      <c r="C24" s="82">
        <v>4000</v>
      </c>
      <c r="D24" s="82">
        <v>2008</v>
      </c>
      <c r="E24" s="82" t="s">
        <v>1467</v>
      </c>
      <c r="F24" s="83" t="s">
        <v>1514</v>
      </c>
    </row>
    <row r="25" spans="2:6" ht="33.75">
      <c r="B25" s="80" t="s">
        <v>1516</v>
      </c>
      <c r="C25" s="82">
        <v>10</v>
      </c>
      <c r="D25" s="82">
        <v>2000</v>
      </c>
      <c r="E25" s="82" t="s">
        <v>1517</v>
      </c>
      <c r="F25" s="83" t="s">
        <v>1797</v>
      </c>
    </row>
    <row r="26" spans="2:6">
      <c r="B26" s="111" t="s">
        <v>1519</v>
      </c>
      <c r="C26" s="112" t="s">
        <v>1520</v>
      </c>
      <c r="D26" s="112">
        <v>1990</v>
      </c>
      <c r="E26" s="112" t="s">
        <v>1521</v>
      </c>
      <c r="F26" s="113" t="s">
        <v>1522</v>
      </c>
    </row>
    <row r="27" spans="2:6">
      <c r="B27" s="450" t="s">
        <v>1461</v>
      </c>
      <c r="C27" s="451"/>
      <c r="D27" s="451"/>
      <c r="E27" s="451"/>
      <c r="F27" s="452"/>
    </row>
    <row r="28" spans="2:6" ht="22.5">
      <c r="B28" s="80" t="s">
        <v>1524</v>
      </c>
      <c r="C28" s="82">
        <v>250</v>
      </c>
      <c r="D28" s="82">
        <v>2000</v>
      </c>
      <c r="E28" s="82" t="s">
        <v>1525</v>
      </c>
      <c r="F28" s="83" t="s">
        <v>1453</v>
      </c>
    </row>
    <row r="29" spans="2:6">
      <c r="B29" s="80" t="s">
        <v>1526</v>
      </c>
      <c r="C29" s="82">
        <v>250</v>
      </c>
      <c r="D29" s="82">
        <v>2000</v>
      </c>
      <c r="E29" s="82" t="s">
        <v>1525</v>
      </c>
      <c r="F29" s="83" t="s">
        <v>1453</v>
      </c>
    </row>
    <row r="30" spans="2:6">
      <c r="B30" s="80" t="s">
        <v>1798</v>
      </c>
      <c r="C30" s="82">
        <v>2000</v>
      </c>
      <c r="D30" s="82">
        <v>1990</v>
      </c>
      <c r="E30" s="82" t="s">
        <v>1799</v>
      </c>
      <c r="F30" s="83" t="s">
        <v>1453</v>
      </c>
    </row>
    <row r="31" spans="2:6">
      <c r="B31" s="111" t="s">
        <v>1800</v>
      </c>
      <c r="C31" s="112">
        <v>2000</v>
      </c>
      <c r="D31" s="112">
        <v>1990</v>
      </c>
      <c r="E31" s="112" t="s">
        <v>1799</v>
      </c>
      <c r="F31" s="113" t="s">
        <v>1453</v>
      </c>
    </row>
    <row r="32" spans="2:6">
      <c r="B32" s="80" t="s">
        <v>1801</v>
      </c>
      <c r="C32" s="82">
        <v>2000</v>
      </c>
      <c r="D32" s="82">
        <v>1990</v>
      </c>
      <c r="E32" s="82" t="s">
        <v>1799</v>
      </c>
      <c r="F32" s="83" t="s">
        <v>1453</v>
      </c>
    </row>
    <row r="33" spans="2:6">
      <c r="B33" s="450" t="s">
        <v>1802</v>
      </c>
      <c r="C33" s="451"/>
      <c r="D33" s="451"/>
      <c r="E33" s="451"/>
      <c r="F33" s="452"/>
    </row>
    <row r="34" spans="2:6" ht="22.5">
      <c r="B34" s="80" t="s">
        <v>1803</v>
      </c>
      <c r="C34" s="82" t="s">
        <v>1804</v>
      </c>
      <c r="D34" s="82" t="s">
        <v>1805</v>
      </c>
      <c r="E34" s="82" t="s">
        <v>1490</v>
      </c>
      <c r="F34" s="83" t="s">
        <v>1806</v>
      </c>
    </row>
    <row r="35" spans="2:6">
      <c r="B35" s="111" t="s">
        <v>1807</v>
      </c>
      <c r="C35" s="112" t="s">
        <v>1520</v>
      </c>
      <c r="D35" s="112" t="s">
        <v>1808</v>
      </c>
      <c r="E35" s="112" t="s">
        <v>1490</v>
      </c>
      <c r="F35" s="113" t="s">
        <v>1809</v>
      </c>
    </row>
    <row r="36" spans="2:6" ht="22.5">
      <c r="B36" s="80" t="s">
        <v>1810</v>
      </c>
      <c r="C36" s="82">
        <v>90</v>
      </c>
      <c r="D36" s="82">
        <v>2019</v>
      </c>
      <c r="E36" s="82" t="s">
        <v>1490</v>
      </c>
      <c r="F36" s="83" t="s">
        <v>1811</v>
      </c>
    </row>
    <row r="37" spans="2:6" ht="22.5">
      <c r="B37" s="111" t="s">
        <v>1812</v>
      </c>
      <c r="C37" s="112" t="s">
        <v>1813</v>
      </c>
      <c r="D37" s="112">
        <v>2021</v>
      </c>
      <c r="E37" s="112" t="s">
        <v>1490</v>
      </c>
      <c r="F37" s="113" t="s">
        <v>1814</v>
      </c>
    </row>
    <row r="38" spans="2:6">
      <c r="B38" s="80" t="s">
        <v>1815</v>
      </c>
      <c r="C38" s="82" t="s">
        <v>1816</v>
      </c>
      <c r="D38" s="82">
        <v>2021</v>
      </c>
      <c r="E38" s="82" t="s">
        <v>1490</v>
      </c>
      <c r="F38" s="83" t="s">
        <v>1817</v>
      </c>
    </row>
    <row r="39" spans="2:6">
      <c r="B39" s="111" t="s">
        <v>642</v>
      </c>
      <c r="C39" s="112" t="s">
        <v>1520</v>
      </c>
      <c r="D39" s="112">
        <v>2021</v>
      </c>
      <c r="E39" s="112" t="s">
        <v>1490</v>
      </c>
      <c r="F39" s="113" t="s">
        <v>1818</v>
      </c>
    </row>
    <row r="40" spans="2:6" ht="22.5">
      <c r="B40" s="80" t="s">
        <v>777</v>
      </c>
      <c r="C40" s="82" t="s">
        <v>1819</v>
      </c>
      <c r="D40" s="82">
        <v>2022</v>
      </c>
      <c r="E40" s="82" t="s">
        <v>1490</v>
      </c>
      <c r="F40" s="83" t="s">
        <v>1453</v>
      </c>
    </row>
    <row r="41" spans="2:6" ht="22.5">
      <c r="B41" s="80" t="s">
        <v>1820</v>
      </c>
      <c r="C41" s="82" t="s">
        <v>1520</v>
      </c>
      <c r="D41" s="82">
        <v>2021</v>
      </c>
      <c r="E41" s="82" t="s">
        <v>1490</v>
      </c>
      <c r="F41" s="83" t="s">
        <v>1821</v>
      </c>
    </row>
    <row r="42" spans="2:6">
      <c r="B42" s="453" t="s">
        <v>1822</v>
      </c>
      <c r="C42" s="454"/>
      <c r="D42" s="454"/>
      <c r="E42" s="454"/>
      <c r="F42" s="455"/>
    </row>
    <row r="43" spans="2:6" ht="22.5">
      <c r="B43" s="80" t="s">
        <v>1823</v>
      </c>
      <c r="C43" s="82" t="s">
        <v>1824</v>
      </c>
      <c r="D43" s="82">
        <v>2022</v>
      </c>
      <c r="E43" s="82" t="s">
        <v>1825</v>
      </c>
      <c r="F43" s="83" t="s">
        <v>1826</v>
      </c>
    </row>
    <row r="44" spans="2:6">
      <c r="B44" s="80" t="s">
        <v>1827</v>
      </c>
      <c r="C44" s="82" t="s">
        <v>1520</v>
      </c>
      <c r="D44" s="82">
        <v>2022</v>
      </c>
      <c r="E44" s="82" t="s">
        <v>1825</v>
      </c>
      <c r="F44" s="83" t="s">
        <v>1826</v>
      </c>
    </row>
    <row r="45" spans="2:6">
      <c r="B45" s="114" t="s">
        <v>1828</v>
      </c>
      <c r="C45" s="115" t="s">
        <v>1520</v>
      </c>
      <c r="D45" s="115">
        <v>1989</v>
      </c>
      <c r="E45" s="115" t="s">
        <v>1241</v>
      </c>
      <c r="F45" s="116" t="s">
        <v>1826</v>
      </c>
    </row>
    <row r="46" spans="2:6">
      <c r="B46" s="111" t="s">
        <v>1829</v>
      </c>
      <c r="C46" s="112" t="s">
        <v>1520</v>
      </c>
      <c r="D46" s="112">
        <v>2020</v>
      </c>
      <c r="E46" s="112" t="s">
        <v>1241</v>
      </c>
      <c r="F46" s="113" t="s">
        <v>1826</v>
      </c>
    </row>
    <row r="47" spans="2:6">
      <c r="B47" s="456" t="s">
        <v>1830</v>
      </c>
      <c r="C47" s="457"/>
      <c r="D47" s="457"/>
      <c r="E47" s="457"/>
      <c r="F47" s="458"/>
    </row>
    <row r="48" spans="2:6">
      <c r="B48" s="111" t="s">
        <v>1831</v>
      </c>
      <c r="C48" s="112">
        <v>1000</v>
      </c>
      <c r="D48" s="112">
        <v>2000</v>
      </c>
      <c r="E48" s="112" t="s">
        <v>1832</v>
      </c>
      <c r="F48" s="113" t="s">
        <v>1833</v>
      </c>
    </row>
    <row r="49" spans="2:6">
      <c r="B49" s="80" t="s">
        <v>1834</v>
      </c>
      <c r="C49" s="82">
        <v>375</v>
      </c>
      <c r="D49" s="82">
        <v>2014</v>
      </c>
      <c r="E49" s="82" t="s">
        <v>1832</v>
      </c>
      <c r="F49" s="83" t="s">
        <v>1833</v>
      </c>
    </row>
    <row r="50" spans="2:6">
      <c r="B50" s="80" t="s">
        <v>1835</v>
      </c>
      <c r="C50" s="82">
        <v>3000</v>
      </c>
      <c r="D50" s="82">
        <v>2019</v>
      </c>
      <c r="E50" s="82" t="s">
        <v>1836</v>
      </c>
      <c r="F50" s="83" t="s">
        <v>1833</v>
      </c>
    </row>
    <row r="51" spans="2:6">
      <c r="B51" s="111" t="s">
        <v>1837</v>
      </c>
      <c r="C51" s="112" t="s">
        <v>1838</v>
      </c>
      <c r="D51" s="112">
        <v>2020</v>
      </c>
      <c r="E51" s="112" t="s">
        <v>1839</v>
      </c>
      <c r="F51" s="113" t="s">
        <v>1840</v>
      </c>
    </row>
    <row r="52" spans="2:6" ht="22.5">
      <c r="B52" s="80" t="s">
        <v>1841</v>
      </c>
      <c r="C52" s="82" t="s">
        <v>1838</v>
      </c>
      <c r="D52" s="82">
        <v>2021</v>
      </c>
      <c r="E52" s="82" t="s">
        <v>1467</v>
      </c>
      <c r="F52" s="83" t="s">
        <v>1842</v>
      </c>
    </row>
    <row r="53" spans="2:6">
      <c r="B53" s="111" t="s">
        <v>1843</v>
      </c>
      <c r="C53" s="112" t="s">
        <v>1838</v>
      </c>
      <c r="D53" s="112">
        <v>1900</v>
      </c>
      <c r="E53" s="112" t="s">
        <v>1490</v>
      </c>
      <c r="F53" s="113" t="s">
        <v>1809</v>
      </c>
    </row>
    <row r="54" spans="2:6">
      <c r="B54" s="80" t="s">
        <v>1844</v>
      </c>
      <c r="C54" s="82" t="s">
        <v>1845</v>
      </c>
      <c r="D54" s="82" t="s">
        <v>1846</v>
      </c>
      <c r="E54" s="82" t="s">
        <v>1847</v>
      </c>
      <c r="F54" s="83" t="s">
        <v>1848</v>
      </c>
    </row>
    <row r="55" spans="2:6">
      <c r="B55" s="114" t="s">
        <v>1849</v>
      </c>
      <c r="C55" s="115">
        <v>1000</v>
      </c>
      <c r="D55" s="115" t="s">
        <v>1846</v>
      </c>
      <c r="E55" s="115" t="s">
        <v>1847</v>
      </c>
      <c r="F55" s="116" t="s">
        <v>1850</v>
      </c>
    </row>
    <row r="59" spans="2:6">
      <c r="B59" s="11" t="s">
        <v>258</v>
      </c>
    </row>
  </sheetData>
  <mergeCells count="11">
    <mergeCell ref="B2:F2"/>
    <mergeCell ref="B27:F27"/>
    <mergeCell ref="B33:F33"/>
    <mergeCell ref="B42:F42"/>
    <mergeCell ref="B47:F47"/>
    <mergeCell ref="B3:B4"/>
    <mergeCell ref="D3:D4"/>
    <mergeCell ref="E3:E4"/>
    <mergeCell ref="F3:F4"/>
    <mergeCell ref="B5:F5"/>
    <mergeCell ref="B13:F13"/>
  </mergeCells>
  <hyperlinks>
    <hyperlink ref="B59" location="'Table of Contents'!A1" display="Return to Table Tab" xr:uid="{C7607214-4C8E-44C5-912D-FCDC20402273}"/>
  </hyperlinks>
  <pageMargins left="0.7" right="0.7" top="0.75" bottom="0.75" header="0.3" footer="0.3"/>
  <pageSetup scale="90" fitToHeight="0" orientation="portrait" horizontalDpi="1200" verticalDpi="12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9D6B-F7C8-48E4-AB6D-CB02335C8911}">
  <sheetPr>
    <tabColor rgb="FF6CC24A"/>
    <pageSetUpPr fitToPage="1"/>
  </sheetPr>
  <dimension ref="B2:E33"/>
  <sheetViews>
    <sheetView workbookViewId="0">
      <selection activeCell="B2" sqref="B2:D2"/>
    </sheetView>
  </sheetViews>
  <sheetFormatPr defaultColWidth="28" defaultRowHeight="11.25"/>
  <cols>
    <col min="1" max="1" width="12.140625" style="1" customWidth="1"/>
    <col min="2" max="16384" width="28" style="1"/>
  </cols>
  <sheetData>
    <row r="2" spans="2:5">
      <c r="B2" s="417" t="s">
        <v>1851</v>
      </c>
      <c r="C2" s="417"/>
      <c r="D2" s="417"/>
    </row>
    <row r="3" spans="2:5">
      <c r="B3" s="459" t="s">
        <v>762</v>
      </c>
      <c r="C3" s="461" t="s">
        <v>763</v>
      </c>
      <c r="D3" s="463" t="s">
        <v>764</v>
      </c>
      <c r="E3" s="12"/>
    </row>
    <row r="4" spans="2:5">
      <c r="B4" s="460"/>
      <c r="C4" s="462"/>
      <c r="D4" s="464"/>
      <c r="E4" s="12"/>
    </row>
    <row r="5" spans="2:5">
      <c r="B5" s="111" t="s">
        <v>769</v>
      </c>
      <c r="C5" s="112" t="s">
        <v>770</v>
      </c>
      <c r="D5" s="113" t="s">
        <v>771</v>
      </c>
      <c r="E5" s="12"/>
    </row>
    <row r="6" spans="2:5">
      <c r="B6" s="80" t="s">
        <v>773</v>
      </c>
      <c r="C6" s="82" t="s">
        <v>774</v>
      </c>
      <c r="D6" s="83" t="s">
        <v>311</v>
      </c>
      <c r="E6" s="12"/>
    </row>
    <row r="7" spans="2:5">
      <c r="B7" s="111" t="s">
        <v>775</v>
      </c>
      <c r="C7" s="112" t="s">
        <v>776</v>
      </c>
      <c r="D7" s="113" t="s">
        <v>771</v>
      </c>
      <c r="E7" s="12"/>
    </row>
    <row r="8" spans="2:5" ht="22.5">
      <c r="B8" s="80" t="s">
        <v>777</v>
      </c>
      <c r="C8" s="82" t="s">
        <v>778</v>
      </c>
      <c r="D8" s="83" t="s">
        <v>771</v>
      </c>
      <c r="E8" s="12"/>
    </row>
    <row r="9" spans="2:5" ht="22.5">
      <c r="B9" s="111" t="s">
        <v>779</v>
      </c>
      <c r="C9" s="112" t="s">
        <v>780</v>
      </c>
      <c r="D9" s="113" t="s">
        <v>771</v>
      </c>
      <c r="E9" s="12"/>
    </row>
    <row r="10" spans="2:5" ht="22.5">
      <c r="B10" s="80" t="s">
        <v>781</v>
      </c>
      <c r="C10" s="82" t="s">
        <v>780</v>
      </c>
      <c r="D10" s="83" t="s">
        <v>771</v>
      </c>
      <c r="E10" s="12"/>
    </row>
    <row r="11" spans="2:5">
      <c r="B11" s="111" t="s">
        <v>782</v>
      </c>
      <c r="C11" s="112" t="s">
        <v>783</v>
      </c>
      <c r="D11" s="113" t="s">
        <v>771</v>
      </c>
      <c r="E11" s="12"/>
    </row>
    <row r="12" spans="2:5" ht="78.75">
      <c r="B12" s="80" t="s">
        <v>784</v>
      </c>
      <c r="C12" s="82" t="s">
        <v>785</v>
      </c>
      <c r="D12" s="83" t="s">
        <v>311</v>
      </c>
      <c r="E12" s="12"/>
    </row>
    <row r="13" spans="2:5">
      <c r="B13" s="111" t="s">
        <v>1852</v>
      </c>
      <c r="C13" s="112" t="s">
        <v>1853</v>
      </c>
      <c r="D13" s="113" t="s">
        <v>311</v>
      </c>
      <c r="E13" s="12"/>
    </row>
    <row r="14" spans="2:5">
      <c r="B14" s="80" t="s">
        <v>745</v>
      </c>
      <c r="C14" s="82" t="s">
        <v>745</v>
      </c>
      <c r="D14" s="83" t="s">
        <v>311</v>
      </c>
      <c r="E14" s="12"/>
    </row>
    <row r="15" spans="2:5">
      <c r="B15" s="111" t="s">
        <v>1854</v>
      </c>
      <c r="C15" s="112" t="s">
        <v>1855</v>
      </c>
      <c r="D15" s="113" t="s">
        <v>311</v>
      </c>
      <c r="E15" s="12"/>
    </row>
    <row r="16" spans="2:5">
      <c r="B16" s="80" t="s">
        <v>1856</v>
      </c>
      <c r="C16" s="82" t="s">
        <v>1857</v>
      </c>
      <c r="D16" s="83" t="s">
        <v>311</v>
      </c>
      <c r="E16" s="12"/>
    </row>
    <row r="17" spans="2:5">
      <c r="B17" s="111" t="s">
        <v>1858</v>
      </c>
      <c r="C17" s="112" t="s">
        <v>1859</v>
      </c>
      <c r="D17" s="113" t="s">
        <v>311</v>
      </c>
      <c r="E17" s="12"/>
    </row>
    <row r="18" spans="2:5">
      <c r="B18" s="80" t="s">
        <v>1860</v>
      </c>
      <c r="C18" s="82" t="s">
        <v>1861</v>
      </c>
      <c r="D18" s="83" t="s">
        <v>311</v>
      </c>
      <c r="E18" s="12"/>
    </row>
    <row r="19" spans="2:5">
      <c r="B19" s="111" t="s">
        <v>1862</v>
      </c>
      <c r="C19" s="112" t="s">
        <v>1863</v>
      </c>
      <c r="D19" s="113" t="s">
        <v>771</v>
      </c>
      <c r="E19" s="12"/>
    </row>
    <row r="20" spans="2:5">
      <c r="B20" s="80" t="s">
        <v>1864</v>
      </c>
      <c r="C20" s="82" t="s">
        <v>1865</v>
      </c>
      <c r="D20" s="83" t="s">
        <v>771</v>
      </c>
      <c r="E20" s="12"/>
    </row>
    <row r="21" spans="2:5">
      <c r="B21" s="111" t="s">
        <v>1866</v>
      </c>
      <c r="C21" s="112" t="s">
        <v>1862</v>
      </c>
      <c r="D21" s="113" t="s">
        <v>771</v>
      </c>
      <c r="E21" s="12"/>
    </row>
    <row r="22" spans="2:5">
      <c r="B22" s="80" t="s">
        <v>1867</v>
      </c>
      <c r="C22" s="82" t="s">
        <v>1868</v>
      </c>
      <c r="D22" s="83" t="s">
        <v>311</v>
      </c>
      <c r="E22" s="12"/>
    </row>
    <row r="23" spans="2:5">
      <c r="B23" s="111" t="s">
        <v>735</v>
      </c>
      <c r="C23" s="112" t="s">
        <v>1869</v>
      </c>
      <c r="D23" s="113" t="s">
        <v>771</v>
      </c>
      <c r="E23" s="12"/>
    </row>
    <row r="24" spans="2:5" ht="33.75">
      <c r="B24" s="80" t="s">
        <v>1870</v>
      </c>
      <c r="C24" s="82" t="s">
        <v>1871</v>
      </c>
      <c r="D24" s="83" t="s">
        <v>311</v>
      </c>
      <c r="E24" s="12"/>
    </row>
    <row r="25" spans="2:5" ht="33.75">
      <c r="B25" s="111" t="s">
        <v>1872</v>
      </c>
      <c r="C25" s="112" t="s">
        <v>1873</v>
      </c>
      <c r="D25" s="113" t="s">
        <v>311</v>
      </c>
      <c r="E25" s="12"/>
    </row>
    <row r="26" spans="2:5">
      <c r="B26" s="80" t="s">
        <v>1874</v>
      </c>
      <c r="C26" s="82" t="s">
        <v>1875</v>
      </c>
      <c r="D26" s="83" t="s">
        <v>311</v>
      </c>
      <c r="E26" s="12"/>
    </row>
    <row r="27" spans="2:5">
      <c r="B27" s="111" t="s">
        <v>1876</v>
      </c>
      <c r="C27" s="112" t="s">
        <v>1877</v>
      </c>
      <c r="D27" s="113" t="s">
        <v>311</v>
      </c>
      <c r="E27" s="12"/>
    </row>
    <row r="28" spans="2:5">
      <c r="B28" s="80" t="s">
        <v>1459</v>
      </c>
      <c r="C28" s="82" t="s">
        <v>1878</v>
      </c>
      <c r="D28" s="83" t="s">
        <v>311</v>
      </c>
      <c r="E28" s="12"/>
    </row>
    <row r="29" spans="2:5">
      <c r="B29" s="114" t="s">
        <v>1879</v>
      </c>
      <c r="C29" s="115" t="s">
        <v>1880</v>
      </c>
      <c r="D29" s="116" t="s">
        <v>311</v>
      </c>
      <c r="E29" s="12"/>
    </row>
    <row r="33" spans="2:2">
      <c r="B33" s="11" t="s">
        <v>258</v>
      </c>
    </row>
  </sheetData>
  <mergeCells count="4">
    <mergeCell ref="B3:B4"/>
    <mergeCell ref="C3:C4"/>
    <mergeCell ref="D3:D4"/>
    <mergeCell ref="B2:D2"/>
  </mergeCells>
  <hyperlinks>
    <hyperlink ref="B33" location="'Table of Contents'!A1" display="Return to Table Tab" xr:uid="{9ECC9042-3E02-46A5-936C-CA17636083C3}"/>
  </hyperlinks>
  <pageMargins left="0.7" right="0.7" top="0.75" bottom="0.75" header="0.3" footer="0.3"/>
  <pageSetup scale="95" fitToHeight="0" orientation="portrait" horizontalDpi="1200"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C01-23CD-47FD-BB32-5532A5BF5E7F}">
  <sheetPr>
    <tabColor rgb="FF6CC24A"/>
    <pageSetUpPr fitToPage="1"/>
  </sheetPr>
  <dimension ref="B2:J13"/>
  <sheetViews>
    <sheetView workbookViewId="0">
      <selection activeCell="B2" sqref="B2:I2"/>
    </sheetView>
  </sheetViews>
  <sheetFormatPr defaultColWidth="8.7109375" defaultRowHeight="11.25"/>
  <cols>
    <col min="1" max="1" width="8.7109375" style="1"/>
    <col min="2" max="2" width="18.140625" style="1" bestFit="1" customWidth="1"/>
    <col min="3" max="3" width="13.140625" style="1" bestFit="1" customWidth="1"/>
    <col min="4" max="4" width="9.85546875" style="1" customWidth="1"/>
    <col min="5" max="5" width="19.5703125" style="1" customWidth="1"/>
    <col min="6" max="8" width="9.85546875" style="1" customWidth="1"/>
    <col min="9" max="9" width="10.28515625" style="1" customWidth="1"/>
    <col min="10" max="16384" width="8.7109375" style="1"/>
  </cols>
  <sheetData>
    <row r="2" spans="2:10">
      <c r="B2" s="438" t="s">
        <v>1881</v>
      </c>
      <c r="C2" s="438"/>
      <c r="D2" s="438"/>
      <c r="E2" s="438"/>
      <c r="F2" s="438"/>
      <c r="G2" s="438"/>
      <c r="H2" s="438"/>
      <c r="I2" s="438"/>
    </row>
    <row r="3" spans="2:10" ht="22.5">
      <c r="B3" s="49" t="s">
        <v>1433</v>
      </c>
      <c r="C3" s="45" t="s">
        <v>1434</v>
      </c>
      <c r="D3" s="45" t="s">
        <v>1435</v>
      </c>
      <c r="E3" s="45" t="s">
        <v>1436</v>
      </c>
      <c r="F3" s="45" t="s">
        <v>1437</v>
      </c>
      <c r="G3" s="45" t="s">
        <v>1438</v>
      </c>
      <c r="H3" s="45" t="s">
        <v>1439</v>
      </c>
      <c r="I3" s="46" t="s">
        <v>1440</v>
      </c>
      <c r="J3" s="13"/>
    </row>
    <row r="4" spans="2:10" ht="33.75">
      <c r="B4" s="80" t="s">
        <v>1441</v>
      </c>
      <c r="C4" s="82" t="s">
        <v>1442</v>
      </c>
      <c r="D4" s="82" t="s">
        <v>1443</v>
      </c>
      <c r="E4" s="82" t="s">
        <v>1444</v>
      </c>
      <c r="F4" s="82" t="s">
        <v>1445</v>
      </c>
      <c r="G4" s="82" t="s">
        <v>1446</v>
      </c>
      <c r="H4" s="82" t="s">
        <v>1447</v>
      </c>
      <c r="I4" s="83" t="s">
        <v>1448</v>
      </c>
    </row>
    <row r="5" spans="2:10" ht="22.5">
      <c r="B5" s="80" t="s">
        <v>1449</v>
      </c>
      <c r="C5" s="82" t="s">
        <v>1450</v>
      </c>
      <c r="D5" s="82" t="s">
        <v>1451</v>
      </c>
      <c r="E5" s="82" t="s">
        <v>1452</v>
      </c>
      <c r="F5" s="82" t="s">
        <v>1453</v>
      </c>
      <c r="G5" s="82" t="s">
        <v>1454</v>
      </c>
      <c r="H5" s="82" t="s">
        <v>1455</v>
      </c>
      <c r="I5" s="83" t="s">
        <v>311</v>
      </c>
    </row>
    <row r="6" spans="2:10" ht="33.75">
      <c r="B6" s="111" t="s">
        <v>1441</v>
      </c>
      <c r="C6" s="112" t="s">
        <v>1456</v>
      </c>
      <c r="D6" s="112" t="s">
        <v>1451</v>
      </c>
      <c r="E6" s="112" t="s">
        <v>1457</v>
      </c>
      <c r="F6" s="112" t="s">
        <v>1445</v>
      </c>
      <c r="G6" s="82" t="s">
        <v>1446</v>
      </c>
      <c r="H6" s="112" t="s">
        <v>1447</v>
      </c>
      <c r="I6" s="113" t="s">
        <v>1448</v>
      </c>
    </row>
    <row r="7" spans="2:10" ht="67.5">
      <c r="B7" s="80" t="s">
        <v>1458</v>
      </c>
      <c r="C7" s="82" t="s">
        <v>1459</v>
      </c>
      <c r="D7" s="82" t="s">
        <v>311</v>
      </c>
      <c r="E7" s="82" t="s">
        <v>1460</v>
      </c>
      <c r="F7" s="82" t="s">
        <v>1453</v>
      </c>
      <c r="G7" s="82" t="s">
        <v>1454</v>
      </c>
      <c r="H7" s="82" t="s">
        <v>1455</v>
      </c>
      <c r="I7" s="83" t="s">
        <v>311</v>
      </c>
    </row>
    <row r="8" spans="2:10" ht="33.75">
      <c r="B8" s="80" t="s">
        <v>1461</v>
      </c>
      <c r="C8" s="82" t="s">
        <v>1462</v>
      </c>
      <c r="D8" s="82" t="s">
        <v>1443</v>
      </c>
      <c r="E8" s="82" t="s">
        <v>1463</v>
      </c>
      <c r="F8" s="82" t="s">
        <v>1445</v>
      </c>
      <c r="G8" s="82" t="s">
        <v>1446</v>
      </c>
      <c r="H8" s="82" t="s">
        <v>1447</v>
      </c>
      <c r="I8" s="83" t="s">
        <v>1448</v>
      </c>
    </row>
    <row r="9" spans="2:10" ht="33.75">
      <c r="B9" s="80" t="s">
        <v>1461</v>
      </c>
      <c r="C9" s="115" t="s">
        <v>1464</v>
      </c>
      <c r="D9" s="82" t="s">
        <v>1443</v>
      </c>
      <c r="E9" s="115" t="s">
        <v>1465</v>
      </c>
      <c r="F9" s="115" t="s">
        <v>1466</v>
      </c>
      <c r="G9" s="115" t="s">
        <v>1467</v>
      </c>
      <c r="H9" s="115"/>
      <c r="I9" s="116" t="s">
        <v>1448</v>
      </c>
    </row>
    <row r="13" spans="2:10">
      <c r="B13" s="11" t="s">
        <v>258</v>
      </c>
    </row>
  </sheetData>
  <mergeCells count="1">
    <mergeCell ref="B2:I2"/>
  </mergeCells>
  <hyperlinks>
    <hyperlink ref="B13" location="'Table of Contents'!A1" display="Return to Table Tab" xr:uid="{A4D840C2-3F0C-471B-900D-5159C90803C7}"/>
  </hyperlinks>
  <pageMargins left="0.7" right="0.7" top="0.75" bottom="0.75" header="0.3" footer="0.3"/>
  <pageSetup scale="83" fitToHeight="0" orientation="portrait" horizontalDpi="1200" verticalDpi="1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F94D-6B23-4182-BFF7-7D309ED10393}">
  <sheetPr>
    <tabColor rgb="FF6CC24A"/>
    <pageSetUpPr fitToPage="1"/>
  </sheetPr>
  <dimension ref="B2:E17"/>
  <sheetViews>
    <sheetView workbookViewId="0">
      <selection activeCell="B2" sqref="B2:D2"/>
    </sheetView>
  </sheetViews>
  <sheetFormatPr defaultColWidth="8.7109375" defaultRowHeight="11.25"/>
  <cols>
    <col min="1" max="1" width="8.7109375" style="1"/>
    <col min="2" max="2" width="15.5703125" style="1" bestFit="1" customWidth="1"/>
    <col min="3" max="3" width="43.85546875" style="1" customWidth="1"/>
    <col min="4" max="4" width="42.140625" style="1" customWidth="1"/>
    <col min="5" max="16384" width="8.7109375" style="1"/>
  </cols>
  <sheetData>
    <row r="2" spans="2:5" ht="11.25" customHeight="1">
      <c r="B2" s="438" t="s">
        <v>1882</v>
      </c>
      <c r="C2" s="438"/>
      <c r="D2" s="438"/>
    </row>
    <row r="3" spans="2:5">
      <c r="B3" s="308" t="s">
        <v>1883</v>
      </c>
      <c r="C3" s="309" t="s">
        <v>1436</v>
      </c>
      <c r="D3" s="310" t="s">
        <v>571</v>
      </c>
      <c r="E3" s="13"/>
    </row>
    <row r="4" spans="2:5">
      <c r="B4" s="427" t="s">
        <v>784</v>
      </c>
      <c r="C4" s="426" t="s">
        <v>1884</v>
      </c>
      <c r="D4" s="423" t="s">
        <v>1885</v>
      </c>
    </row>
    <row r="5" spans="2:5">
      <c r="B5" s="420"/>
      <c r="C5" s="425"/>
      <c r="D5" s="422"/>
    </row>
    <row r="6" spans="2:5" ht="33.75">
      <c r="B6" s="80" t="s">
        <v>745</v>
      </c>
      <c r="C6" s="82" t="s">
        <v>1886</v>
      </c>
      <c r="D6" s="83" t="s">
        <v>1887</v>
      </c>
    </row>
    <row r="7" spans="2:5" ht="33.75">
      <c r="B7" s="80" t="s">
        <v>1888</v>
      </c>
      <c r="C7" s="82" t="s">
        <v>1889</v>
      </c>
      <c r="D7" s="83" t="s">
        <v>1890</v>
      </c>
    </row>
    <row r="8" spans="2:5" ht="33.75">
      <c r="B8" s="80" t="s">
        <v>782</v>
      </c>
      <c r="C8" s="82" t="s">
        <v>1891</v>
      </c>
      <c r="D8" s="83" t="s">
        <v>1892</v>
      </c>
    </row>
    <row r="9" spans="2:5" ht="33.75">
      <c r="B9" s="80" t="s">
        <v>775</v>
      </c>
      <c r="C9" s="82" t="s">
        <v>1893</v>
      </c>
      <c r="D9" s="83" t="s">
        <v>1894</v>
      </c>
    </row>
    <row r="10" spans="2:5" ht="33.75">
      <c r="B10" s="80" t="s">
        <v>777</v>
      </c>
      <c r="C10" s="82" t="s">
        <v>1895</v>
      </c>
      <c r="D10" s="83" t="s">
        <v>1896</v>
      </c>
    </row>
    <row r="11" spans="2:5" ht="33.75">
      <c r="B11" s="80" t="s">
        <v>1810</v>
      </c>
      <c r="C11" s="82" t="s">
        <v>1897</v>
      </c>
      <c r="D11" s="83" t="s">
        <v>1898</v>
      </c>
    </row>
    <row r="12" spans="2:5" ht="33.75">
      <c r="B12" s="80" t="s">
        <v>1856</v>
      </c>
      <c r="C12" s="82" t="s">
        <v>1899</v>
      </c>
      <c r="D12" s="83" t="s">
        <v>1900</v>
      </c>
    </row>
    <row r="13" spans="2:5" ht="33.75">
      <c r="B13" s="80" t="s">
        <v>735</v>
      </c>
      <c r="C13" s="82" t="s">
        <v>1901</v>
      </c>
      <c r="D13" s="83" t="s">
        <v>1902</v>
      </c>
    </row>
    <row r="17" spans="2:2">
      <c r="B17" s="11" t="s">
        <v>258</v>
      </c>
    </row>
  </sheetData>
  <mergeCells count="4">
    <mergeCell ref="B4:B5"/>
    <mergeCell ref="C4:C5"/>
    <mergeCell ref="D4:D5"/>
    <mergeCell ref="B2:D2"/>
  </mergeCells>
  <hyperlinks>
    <hyperlink ref="B17" location="'Table of Contents'!A1" display="Return to Table Tab" xr:uid="{9BA6D0CD-1FA8-4842-8068-645014B50700}"/>
  </hyperlinks>
  <pageMargins left="0.7" right="0.7" top="0.75" bottom="0.75" header="0.3" footer="0.3"/>
  <pageSetup scale="82" fitToHeight="0"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5099-2C6D-4E30-A1E6-D4E285A330F2}">
  <sheetPr>
    <tabColor rgb="FF6CC24A"/>
    <pageSetUpPr fitToPage="1"/>
  </sheetPr>
  <dimension ref="B2:E24"/>
  <sheetViews>
    <sheetView workbookViewId="0">
      <selection activeCell="B2" sqref="B2:D2"/>
    </sheetView>
  </sheetViews>
  <sheetFormatPr defaultColWidth="8.7109375" defaultRowHeight="11.25"/>
  <cols>
    <col min="1" max="1" width="8.7109375" style="1"/>
    <col min="2" max="2" width="26.28515625" style="1" customWidth="1"/>
    <col min="3" max="3" width="36.28515625" style="1" customWidth="1"/>
    <col min="4" max="4" width="39.7109375" style="1" customWidth="1"/>
    <col min="5" max="16384" width="8.7109375" style="1"/>
  </cols>
  <sheetData>
    <row r="2" spans="2:5" ht="11.25" customHeight="1">
      <c r="B2" s="438" t="s">
        <v>1903</v>
      </c>
      <c r="C2" s="438"/>
      <c r="D2" s="438"/>
    </row>
    <row r="3" spans="2:5">
      <c r="B3" s="102" t="s">
        <v>1883</v>
      </c>
      <c r="C3" s="103" t="s">
        <v>1436</v>
      </c>
      <c r="D3" s="104" t="s">
        <v>571</v>
      </c>
      <c r="E3" s="13"/>
    </row>
    <row r="4" spans="2:5" ht="11.25" customHeight="1">
      <c r="B4" s="80" t="s">
        <v>1904</v>
      </c>
      <c r="C4" s="82" t="s">
        <v>1905</v>
      </c>
      <c r="D4" s="83" t="s">
        <v>1030</v>
      </c>
    </row>
    <row r="5" spans="2:5">
      <c r="B5" s="80" t="s">
        <v>1906</v>
      </c>
      <c r="C5" s="82" t="s">
        <v>1907</v>
      </c>
      <c r="D5" s="83" t="s">
        <v>1030</v>
      </c>
    </row>
    <row r="6" spans="2:5" ht="22.5">
      <c r="B6" s="80" t="s">
        <v>1858</v>
      </c>
      <c r="C6" s="82" t="s">
        <v>1908</v>
      </c>
      <c r="D6" s="83" t="s">
        <v>1909</v>
      </c>
    </row>
    <row r="7" spans="2:5">
      <c r="B7" s="80" t="s">
        <v>773</v>
      </c>
      <c r="C7" s="82" t="s">
        <v>1910</v>
      </c>
      <c r="D7" s="83" t="s">
        <v>1911</v>
      </c>
    </row>
    <row r="8" spans="2:5">
      <c r="B8" s="80" t="s">
        <v>1860</v>
      </c>
      <c r="C8" s="82" t="s">
        <v>1912</v>
      </c>
      <c r="D8" s="83" t="s">
        <v>1913</v>
      </c>
    </row>
    <row r="9" spans="2:5">
      <c r="B9" s="80" t="s">
        <v>781</v>
      </c>
      <c r="C9" s="82" t="s">
        <v>1914</v>
      </c>
      <c r="D9" s="83" t="s">
        <v>1915</v>
      </c>
    </row>
    <row r="10" spans="2:5">
      <c r="B10" s="80" t="s">
        <v>1916</v>
      </c>
      <c r="C10" s="82" t="s">
        <v>1917</v>
      </c>
      <c r="D10" s="83" t="s">
        <v>1915</v>
      </c>
    </row>
    <row r="11" spans="2:5">
      <c r="B11" s="80" t="s">
        <v>1862</v>
      </c>
      <c r="C11" s="82" t="s">
        <v>1918</v>
      </c>
      <c r="D11" s="83" t="s">
        <v>1919</v>
      </c>
    </row>
    <row r="12" spans="2:5">
      <c r="B12" s="111" t="s">
        <v>1864</v>
      </c>
      <c r="C12" s="112" t="s">
        <v>1920</v>
      </c>
      <c r="D12" s="113" t="s">
        <v>1921</v>
      </c>
    </row>
    <row r="13" spans="2:5" ht="33.75">
      <c r="B13" s="80" t="s">
        <v>1922</v>
      </c>
      <c r="C13" s="82" t="s">
        <v>1923</v>
      </c>
      <c r="D13" s="83" t="s">
        <v>1924</v>
      </c>
    </row>
    <row r="14" spans="2:5" ht="22.5">
      <c r="B14" s="111" t="s">
        <v>1459</v>
      </c>
      <c r="C14" s="112" t="s">
        <v>1925</v>
      </c>
      <c r="D14" s="113" t="s">
        <v>1926</v>
      </c>
    </row>
    <row r="15" spans="2:5" ht="22.5">
      <c r="B15" s="80" t="s">
        <v>1853</v>
      </c>
      <c r="C15" s="82" t="s">
        <v>1927</v>
      </c>
      <c r="D15" s="83" t="s">
        <v>1928</v>
      </c>
    </row>
    <row r="16" spans="2:5" ht="22.5">
      <c r="B16" s="111" t="s">
        <v>1868</v>
      </c>
      <c r="C16" s="112" t="s">
        <v>1929</v>
      </c>
      <c r="D16" s="113" t="s">
        <v>1930</v>
      </c>
    </row>
    <row r="17" spans="2:4" ht="22.5">
      <c r="B17" s="80" t="s">
        <v>1877</v>
      </c>
      <c r="C17" s="82" t="s">
        <v>1931</v>
      </c>
      <c r="D17" s="83" t="s">
        <v>1932</v>
      </c>
    </row>
    <row r="18" spans="2:4" ht="33.75">
      <c r="B18" s="111" t="s">
        <v>1933</v>
      </c>
      <c r="C18" s="112" t="s">
        <v>1934</v>
      </c>
      <c r="D18" s="113" t="s">
        <v>1935</v>
      </c>
    </row>
    <row r="19" spans="2:4" ht="33.75">
      <c r="B19" s="80" t="s">
        <v>1936</v>
      </c>
      <c r="C19" s="82" t="s">
        <v>1937</v>
      </c>
      <c r="D19" s="83" t="s">
        <v>1935</v>
      </c>
    </row>
    <row r="20" spans="2:4" ht="22.5">
      <c r="B20" s="114" t="s">
        <v>1879</v>
      </c>
      <c r="C20" s="115" t="s">
        <v>1938</v>
      </c>
      <c r="D20" s="116" t="s">
        <v>1939</v>
      </c>
    </row>
    <row r="24" spans="2:4">
      <c r="B24" s="11" t="s">
        <v>258</v>
      </c>
    </row>
  </sheetData>
  <mergeCells count="1">
    <mergeCell ref="B2:D2"/>
  </mergeCells>
  <hyperlinks>
    <hyperlink ref="B24" location="'Table of Contents'!A1" display="Return to Table Tab" xr:uid="{7D75CE2A-E142-4F4F-B668-234141D6374D}"/>
  </hyperlinks>
  <pageMargins left="0.7" right="0.7" top="0.75" bottom="0.75" header="0.3" footer="0.3"/>
  <pageSetup scale="82" fitToHeight="0" orientation="portrait" horizontalDpi="1200" verticalDpi="1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9700-A186-4428-8631-752F8BBA9EAE}">
  <sheetPr codeName="Sheet74">
    <tabColor rgb="FF6CC24A"/>
    <pageSetUpPr fitToPage="1"/>
  </sheetPr>
  <dimension ref="B2:H43"/>
  <sheetViews>
    <sheetView workbookViewId="0">
      <selection activeCell="B2" sqref="B2:H2"/>
    </sheetView>
  </sheetViews>
  <sheetFormatPr defaultColWidth="8.7109375" defaultRowHeight="11.25"/>
  <cols>
    <col min="1" max="1" width="8.7109375" style="1"/>
    <col min="2" max="2" width="18.140625" style="1" customWidth="1"/>
    <col min="3" max="8" width="20.7109375" style="1" customWidth="1"/>
    <col min="9" max="16384" width="8.7109375" style="1"/>
  </cols>
  <sheetData>
    <row r="2" spans="2:8">
      <c r="B2" s="438" t="s">
        <v>1940</v>
      </c>
      <c r="C2" s="438"/>
      <c r="D2" s="438"/>
      <c r="E2" s="438"/>
      <c r="F2" s="438"/>
      <c r="G2" s="438"/>
      <c r="H2" s="438"/>
    </row>
    <row r="3" spans="2:8" ht="11.1" customHeight="1">
      <c r="B3" s="466" t="s">
        <v>1941</v>
      </c>
      <c r="C3" s="467"/>
      <c r="D3" s="467"/>
      <c r="E3" s="467"/>
      <c r="F3" s="467"/>
      <c r="G3" s="467"/>
      <c r="H3" s="468"/>
    </row>
    <row r="4" spans="2:8">
      <c r="B4" s="469" t="s">
        <v>1942</v>
      </c>
      <c r="C4" s="307" t="s">
        <v>1943</v>
      </c>
      <c r="D4" s="307" t="s">
        <v>1944</v>
      </c>
      <c r="E4" s="307" t="s">
        <v>1945</v>
      </c>
      <c r="F4" s="307" t="s">
        <v>1946</v>
      </c>
      <c r="G4" s="307" t="s">
        <v>1947</v>
      </c>
      <c r="H4" s="311" t="s">
        <v>1948</v>
      </c>
    </row>
    <row r="5" spans="2:8" ht="42" customHeight="1">
      <c r="B5" s="470"/>
      <c r="C5" s="312" t="s">
        <v>1949</v>
      </c>
      <c r="D5" s="312" t="s">
        <v>1950</v>
      </c>
      <c r="E5" s="312" t="s">
        <v>1951</v>
      </c>
      <c r="F5" s="312" t="s">
        <v>1952</v>
      </c>
      <c r="G5" s="312" t="s">
        <v>1953</v>
      </c>
      <c r="H5" s="313" t="s">
        <v>1954</v>
      </c>
    </row>
    <row r="6" spans="2:8" ht="11.1" customHeight="1">
      <c r="B6" s="314" t="s">
        <v>1955</v>
      </c>
      <c r="C6" s="432" t="s">
        <v>1956</v>
      </c>
      <c r="D6" s="432"/>
      <c r="E6" s="432"/>
      <c r="F6" s="432"/>
      <c r="G6" s="432"/>
      <c r="H6" s="471"/>
    </row>
    <row r="7" spans="2:8" ht="22.5">
      <c r="B7" s="315" t="s">
        <v>1957</v>
      </c>
      <c r="C7" s="316"/>
      <c r="D7" s="316" t="s">
        <v>1958</v>
      </c>
      <c r="E7" s="316"/>
      <c r="F7" s="316"/>
      <c r="G7" s="316"/>
      <c r="H7" s="317"/>
    </row>
    <row r="8" spans="2:8" ht="33.75">
      <c r="B8" s="315" t="s">
        <v>719</v>
      </c>
      <c r="C8" s="316" t="s">
        <v>1959</v>
      </c>
      <c r="D8" s="316"/>
      <c r="E8" s="316" t="s">
        <v>1958</v>
      </c>
      <c r="F8" s="316"/>
      <c r="G8" s="316"/>
      <c r="H8" s="317"/>
    </row>
    <row r="9" spans="2:8" ht="33.75">
      <c r="B9" s="315" t="s">
        <v>1960</v>
      </c>
      <c r="C9" s="316"/>
      <c r="D9" s="424" t="s">
        <v>1958</v>
      </c>
      <c r="E9" s="424"/>
      <c r="F9" s="316"/>
      <c r="G9" s="316"/>
      <c r="H9" s="317" t="s">
        <v>1961</v>
      </c>
    </row>
    <row r="10" spans="2:8" ht="33.75">
      <c r="B10" s="315" t="s">
        <v>1962</v>
      </c>
      <c r="C10" s="316"/>
      <c r="D10" s="316"/>
      <c r="E10" s="316"/>
      <c r="F10" s="316"/>
      <c r="G10" s="316"/>
      <c r="H10" s="317" t="s">
        <v>1961</v>
      </c>
    </row>
    <row r="11" spans="2:8" ht="54" customHeight="1">
      <c r="B11" s="315" t="s">
        <v>1963</v>
      </c>
      <c r="C11" s="316"/>
      <c r="D11" s="316"/>
      <c r="E11" s="424" t="s">
        <v>1964</v>
      </c>
      <c r="F11" s="424"/>
      <c r="G11" s="424"/>
      <c r="H11" s="421"/>
    </row>
    <row r="12" spans="2:8" ht="101.25">
      <c r="B12" s="315" t="s">
        <v>1965</v>
      </c>
      <c r="C12" s="316"/>
      <c r="D12" s="316"/>
      <c r="E12" s="316"/>
      <c r="F12" s="316" t="s">
        <v>1964</v>
      </c>
      <c r="G12" s="316"/>
      <c r="H12" s="317"/>
    </row>
    <row r="13" spans="2:8" ht="56.25">
      <c r="B13" s="315" t="s">
        <v>1966</v>
      </c>
      <c r="C13" s="316"/>
      <c r="D13" s="316"/>
      <c r="E13" s="316" t="s">
        <v>1958</v>
      </c>
      <c r="F13" s="316"/>
      <c r="G13" s="316"/>
      <c r="H13" s="317"/>
    </row>
    <row r="14" spans="2:8" ht="101.25">
      <c r="B14" s="315" t="s">
        <v>1967</v>
      </c>
      <c r="C14" s="424" t="s">
        <v>1964</v>
      </c>
      <c r="D14" s="424"/>
      <c r="E14" s="316"/>
      <c r="F14" s="316" t="s">
        <v>1964</v>
      </c>
      <c r="G14" s="316"/>
      <c r="H14" s="317" t="s">
        <v>1964</v>
      </c>
    </row>
    <row r="15" spans="2:8" ht="101.25">
      <c r="B15" s="315" t="s">
        <v>1968</v>
      </c>
      <c r="C15" s="316"/>
      <c r="D15" s="316"/>
      <c r="E15" s="316"/>
      <c r="F15" s="316" t="s">
        <v>1964</v>
      </c>
      <c r="G15" s="316"/>
      <c r="H15" s="317"/>
    </row>
    <row r="16" spans="2:8" ht="101.25">
      <c r="B16" s="315" t="s">
        <v>1969</v>
      </c>
      <c r="C16" s="316"/>
      <c r="D16" s="425" t="s">
        <v>1964</v>
      </c>
      <c r="E16" s="425"/>
      <c r="F16" s="425"/>
      <c r="G16" s="316"/>
      <c r="H16" s="318" t="s">
        <v>1964</v>
      </c>
    </row>
    <row r="17" spans="2:8" ht="11.1" customHeight="1">
      <c r="B17" s="466" t="s">
        <v>1970</v>
      </c>
      <c r="C17" s="467"/>
      <c r="D17" s="467"/>
      <c r="E17" s="467"/>
      <c r="F17" s="467"/>
      <c r="G17" s="467"/>
      <c r="H17" s="471"/>
    </row>
    <row r="18" spans="2:8">
      <c r="B18" s="469" t="s">
        <v>1942</v>
      </c>
      <c r="C18" s="307" t="s">
        <v>1943</v>
      </c>
      <c r="D18" s="307" t="s">
        <v>1944</v>
      </c>
      <c r="E18" s="307" t="s">
        <v>1945</v>
      </c>
      <c r="F18" s="307" t="s">
        <v>1946</v>
      </c>
      <c r="G18" s="307" t="s">
        <v>1947</v>
      </c>
      <c r="H18" s="311" t="s">
        <v>1948</v>
      </c>
    </row>
    <row r="19" spans="2:8" ht="21" customHeight="1">
      <c r="B19" s="470"/>
      <c r="C19" s="312" t="s">
        <v>1971</v>
      </c>
      <c r="D19" s="312" t="s">
        <v>1972</v>
      </c>
      <c r="E19" s="312" t="s">
        <v>1973</v>
      </c>
      <c r="F19" s="312" t="s">
        <v>1974</v>
      </c>
      <c r="G19" s="312" t="s">
        <v>1975</v>
      </c>
      <c r="H19" s="313" t="s">
        <v>1976</v>
      </c>
    </row>
    <row r="20" spans="2:8" ht="11.1" customHeight="1">
      <c r="B20" s="314" t="s">
        <v>1955</v>
      </c>
      <c r="C20" s="432" t="s">
        <v>1956</v>
      </c>
      <c r="D20" s="432"/>
      <c r="E20" s="432"/>
      <c r="F20" s="432"/>
      <c r="G20" s="432"/>
      <c r="H20" s="471"/>
    </row>
    <row r="21" spans="2:8" ht="22.5">
      <c r="B21" s="315" t="s">
        <v>1977</v>
      </c>
      <c r="C21" s="316"/>
      <c r="D21" s="316" t="s">
        <v>1978</v>
      </c>
      <c r="E21" s="316"/>
      <c r="F21" s="316"/>
      <c r="G21" s="316"/>
      <c r="H21" s="317"/>
    </row>
    <row r="22" spans="2:8" ht="11.1" customHeight="1">
      <c r="B22" s="466" t="s">
        <v>1979</v>
      </c>
      <c r="C22" s="467"/>
      <c r="D22" s="467"/>
      <c r="E22" s="467"/>
      <c r="F22" s="467"/>
      <c r="G22" s="467"/>
      <c r="H22" s="468"/>
    </row>
    <row r="23" spans="2:8">
      <c r="B23" s="469" t="s">
        <v>1942</v>
      </c>
      <c r="C23" s="307" t="s">
        <v>1943</v>
      </c>
      <c r="D23" s="307" t="s">
        <v>1944</v>
      </c>
      <c r="E23" s="307" t="s">
        <v>1945</v>
      </c>
      <c r="F23" s="307" t="s">
        <v>1946</v>
      </c>
      <c r="G23" s="307" t="s">
        <v>1947</v>
      </c>
      <c r="H23" s="311" t="s">
        <v>1948</v>
      </c>
    </row>
    <row r="24" spans="2:8" ht="31.5" customHeight="1">
      <c r="B24" s="470"/>
      <c r="C24" s="312" t="s">
        <v>1980</v>
      </c>
      <c r="D24" s="312" t="s">
        <v>1981</v>
      </c>
      <c r="E24" s="312" t="s">
        <v>1982</v>
      </c>
      <c r="F24" s="312" t="s">
        <v>1983</v>
      </c>
      <c r="G24" s="312" t="s">
        <v>1984</v>
      </c>
      <c r="H24" s="313" t="s">
        <v>311</v>
      </c>
    </row>
    <row r="25" spans="2:8" ht="11.1" customHeight="1">
      <c r="B25" s="314" t="s">
        <v>1955</v>
      </c>
      <c r="C25" s="432" t="s">
        <v>1956</v>
      </c>
      <c r="D25" s="432"/>
      <c r="E25" s="432"/>
      <c r="F25" s="432"/>
      <c r="G25" s="432"/>
      <c r="H25" s="471"/>
    </row>
    <row r="26" spans="2:8" ht="123.75">
      <c r="B26" s="315" t="s">
        <v>1985</v>
      </c>
      <c r="C26" s="316"/>
      <c r="D26" s="316"/>
      <c r="E26" s="316" t="s">
        <v>1986</v>
      </c>
      <c r="F26" s="316"/>
      <c r="G26" s="316"/>
      <c r="H26" s="317"/>
    </row>
    <row r="27" spans="2:8" ht="123.75">
      <c r="B27" s="315" t="s">
        <v>1987</v>
      </c>
      <c r="C27" s="316"/>
      <c r="D27" s="316"/>
      <c r="E27" s="316"/>
      <c r="F27" s="316" t="s">
        <v>1986</v>
      </c>
      <c r="G27" s="316"/>
      <c r="H27" s="317"/>
    </row>
    <row r="28" spans="2:8" ht="11.1" customHeight="1">
      <c r="B28" s="466" t="s">
        <v>1988</v>
      </c>
      <c r="C28" s="467"/>
      <c r="D28" s="467"/>
      <c r="E28" s="467"/>
      <c r="F28" s="467"/>
      <c r="G28" s="467"/>
      <c r="H28" s="468"/>
    </row>
    <row r="29" spans="2:8">
      <c r="B29" s="469" t="s">
        <v>1942</v>
      </c>
      <c r="C29" s="307" t="s">
        <v>1943</v>
      </c>
      <c r="D29" s="307" t="s">
        <v>1944</v>
      </c>
      <c r="E29" s="307" t="s">
        <v>1945</v>
      </c>
      <c r="F29" s="307" t="s">
        <v>1946</v>
      </c>
      <c r="G29" s="307" t="s">
        <v>1947</v>
      </c>
      <c r="H29" s="311" t="s">
        <v>1948</v>
      </c>
    </row>
    <row r="30" spans="2:8" ht="31.5" customHeight="1">
      <c r="B30" s="470"/>
      <c r="C30" s="312" t="s">
        <v>1989</v>
      </c>
      <c r="D30" s="312" t="s">
        <v>1990</v>
      </c>
      <c r="E30" s="312" t="s">
        <v>1991</v>
      </c>
      <c r="F30" s="312" t="s">
        <v>1992</v>
      </c>
      <c r="G30" s="312" t="s">
        <v>1993</v>
      </c>
      <c r="H30" s="313" t="s">
        <v>311</v>
      </c>
    </row>
    <row r="31" spans="2:8" ht="11.1" customHeight="1">
      <c r="B31" s="314" t="s">
        <v>1955</v>
      </c>
      <c r="C31" s="432" t="s">
        <v>1956</v>
      </c>
      <c r="D31" s="432"/>
      <c r="E31" s="432"/>
      <c r="F31" s="432"/>
      <c r="G31" s="432"/>
      <c r="H31" s="471"/>
    </row>
    <row r="32" spans="2:8" ht="78.75">
      <c r="B32" s="315" t="s">
        <v>1966</v>
      </c>
      <c r="C32" s="316" t="s">
        <v>1994</v>
      </c>
      <c r="D32" s="316"/>
      <c r="E32" s="316"/>
      <c r="F32" s="316" t="s">
        <v>1994</v>
      </c>
      <c r="G32" s="316"/>
      <c r="H32" s="317"/>
    </row>
    <row r="33" spans="2:8" ht="45">
      <c r="B33" s="315" t="s">
        <v>1995</v>
      </c>
      <c r="C33" s="316"/>
      <c r="D33" s="316" t="s">
        <v>1996</v>
      </c>
      <c r="E33" s="316"/>
      <c r="F33" s="316"/>
      <c r="G33" s="316"/>
      <c r="H33" s="317"/>
    </row>
    <row r="34" spans="2:8" ht="11.1" customHeight="1">
      <c r="B34" s="466" t="s">
        <v>1997</v>
      </c>
      <c r="C34" s="467"/>
      <c r="D34" s="467"/>
      <c r="E34" s="467"/>
      <c r="F34" s="467"/>
      <c r="G34" s="467"/>
      <c r="H34" s="468"/>
    </row>
    <row r="35" spans="2:8">
      <c r="B35" s="469" t="s">
        <v>1942</v>
      </c>
      <c r="C35" s="307" t="s">
        <v>1943</v>
      </c>
      <c r="D35" s="307" t="s">
        <v>1944</v>
      </c>
      <c r="E35" s="307" t="s">
        <v>1945</v>
      </c>
      <c r="F35" s="307" t="s">
        <v>1946</v>
      </c>
      <c r="G35" s="307" t="s">
        <v>1947</v>
      </c>
      <c r="H35" s="311" t="s">
        <v>1948</v>
      </c>
    </row>
    <row r="36" spans="2:8" ht="42" customHeight="1">
      <c r="B36" s="469"/>
      <c r="C36" s="307" t="s">
        <v>1998</v>
      </c>
      <c r="D36" s="307" t="s">
        <v>1999</v>
      </c>
      <c r="E36" s="307" t="s">
        <v>2000</v>
      </c>
      <c r="F36" s="307" t="s">
        <v>2001</v>
      </c>
      <c r="G36" s="307" t="s">
        <v>2002</v>
      </c>
      <c r="H36" s="311" t="s">
        <v>311</v>
      </c>
    </row>
    <row r="37" spans="2:8" ht="11.1" customHeight="1">
      <c r="B37" s="319" t="s">
        <v>1955</v>
      </c>
      <c r="C37" s="467" t="s">
        <v>1956</v>
      </c>
      <c r="D37" s="467"/>
      <c r="E37" s="467"/>
      <c r="F37" s="467"/>
      <c r="G37" s="467"/>
      <c r="H37" s="468"/>
    </row>
    <row r="38" spans="2:8" ht="90">
      <c r="B38" s="315" t="s">
        <v>2003</v>
      </c>
      <c r="C38" s="316"/>
      <c r="D38" s="316"/>
      <c r="E38" s="316" t="s">
        <v>2004</v>
      </c>
      <c r="F38" s="316"/>
      <c r="G38" s="316"/>
      <c r="H38" s="317"/>
    </row>
    <row r="39" spans="2:8" ht="22.5">
      <c r="B39" s="320" t="s">
        <v>1995</v>
      </c>
      <c r="C39" s="321"/>
      <c r="D39" s="321"/>
      <c r="E39" s="321" t="s">
        <v>2005</v>
      </c>
      <c r="F39" s="321"/>
      <c r="G39" s="321"/>
      <c r="H39" s="318"/>
    </row>
    <row r="43" spans="2:8">
      <c r="B43" s="11" t="s">
        <v>258</v>
      </c>
    </row>
  </sheetData>
  <mergeCells count="20">
    <mergeCell ref="B2:H2"/>
    <mergeCell ref="C25:H25"/>
    <mergeCell ref="B22:H22"/>
    <mergeCell ref="C20:H20"/>
    <mergeCell ref="B17:H17"/>
    <mergeCell ref="C6:H6"/>
    <mergeCell ref="B3:H3"/>
    <mergeCell ref="C14:D14"/>
    <mergeCell ref="E11:H11"/>
    <mergeCell ref="D9:E9"/>
    <mergeCell ref="D16:F16"/>
    <mergeCell ref="B28:H28"/>
    <mergeCell ref="B23:B24"/>
    <mergeCell ref="B18:B19"/>
    <mergeCell ref="B4:B5"/>
    <mergeCell ref="C37:H37"/>
    <mergeCell ref="B35:B36"/>
    <mergeCell ref="B34:H34"/>
    <mergeCell ref="C31:H31"/>
    <mergeCell ref="B29:B30"/>
  </mergeCells>
  <hyperlinks>
    <hyperlink ref="B43" location="'Table of Contents'!A1" display="Return to Table Tab" xr:uid="{6C921A61-D868-4CA8-B52F-48D06DCD8824}"/>
  </hyperlinks>
  <pageMargins left="0.7" right="0.7" top="0.75" bottom="0.75" header="0.3" footer="0.3"/>
  <pageSetup scale="80" fitToHeight="0" orientation="landscape" r:id="rId1"/>
  <customProperties>
    <customPr name="_pios_id" r:id="rId2"/>
  </customPropertie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3E9F-05B2-4AF1-97B5-4F16CA8AF713}">
  <sheetPr codeName="Sheet75">
    <tabColor rgb="FF6CC24A"/>
    <pageSetUpPr fitToPage="1"/>
  </sheetPr>
  <dimension ref="B2:D25"/>
  <sheetViews>
    <sheetView workbookViewId="0">
      <selection activeCell="B2" sqref="B2:C2"/>
    </sheetView>
  </sheetViews>
  <sheetFormatPr defaultColWidth="8.7109375" defaultRowHeight="11.25"/>
  <cols>
    <col min="1" max="1" width="8.7109375" style="1"/>
    <col min="2" max="2" width="30.5703125" style="1" customWidth="1"/>
    <col min="3" max="3" width="78.42578125" style="1" customWidth="1"/>
    <col min="4" max="16384" width="8.7109375" style="1"/>
  </cols>
  <sheetData>
    <row r="2" spans="2:4">
      <c r="B2" s="438" t="s">
        <v>2006</v>
      </c>
      <c r="C2" s="438"/>
    </row>
    <row r="3" spans="2:4" ht="22.5">
      <c r="B3" s="102" t="s">
        <v>2007</v>
      </c>
      <c r="C3" s="104" t="s">
        <v>2008</v>
      </c>
      <c r="D3" s="13"/>
    </row>
    <row r="4" spans="2:4" ht="33.75">
      <c r="B4" s="85" t="s">
        <v>2009</v>
      </c>
      <c r="C4" s="83" t="s">
        <v>2010</v>
      </c>
    </row>
    <row r="5" spans="2:4" ht="45">
      <c r="B5" s="85" t="s">
        <v>2011</v>
      </c>
      <c r="C5" s="83" t="s">
        <v>2012</v>
      </c>
    </row>
    <row r="6" spans="2:4" ht="22.5">
      <c r="B6" s="121" t="s">
        <v>2013</v>
      </c>
      <c r="C6" s="113" t="s">
        <v>2014</v>
      </c>
    </row>
    <row r="7" spans="2:4" ht="123.75">
      <c r="B7" s="85" t="s">
        <v>2015</v>
      </c>
      <c r="C7" s="83" t="s">
        <v>2016</v>
      </c>
    </row>
    <row r="8" spans="2:4" ht="303.75">
      <c r="B8" s="121" t="s">
        <v>2017</v>
      </c>
      <c r="C8" s="113" t="s">
        <v>2018</v>
      </c>
    </row>
    <row r="9" spans="2:4" ht="123.75">
      <c r="B9" s="85" t="s">
        <v>2019</v>
      </c>
      <c r="C9" s="83" t="s">
        <v>2147</v>
      </c>
    </row>
    <row r="10" spans="2:4" ht="22.5">
      <c r="B10" s="121" t="s">
        <v>2020</v>
      </c>
      <c r="C10" s="113" t="s">
        <v>2021</v>
      </c>
    </row>
    <row r="11" spans="2:4" ht="33.75">
      <c r="B11" s="85" t="s">
        <v>2022</v>
      </c>
      <c r="C11" s="83" t="s">
        <v>2023</v>
      </c>
    </row>
    <row r="12" spans="2:4" ht="56.25">
      <c r="B12" s="85" t="s">
        <v>2024</v>
      </c>
      <c r="C12" s="83" t="s">
        <v>2025</v>
      </c>
    </row>
    <row r="13" spans="2:4" ht="67.5">
      <c r="B13" s="85" t="s">
        <v>2026</v>
      </c>
      <c r="C13" s="83" t="s">
        <v>2027</v>
      </c>
    </row>
    <row r="14" spans="2:4" ht="56.25">
      <c r="B14" s="85" t="s">
        <v>2028</v>
      </c>
      <c r="C14" s="83" t="s">
        <v>2029</v>
      </c>
    </row>
    <row r="15" spans="2:4" ht="56.25">
      <c r="B15" s="85" t="s">
        <v>2030</v>
      </c>
      <c r="C15" s="83" t="s">
        <v>2031</v>
      </c>
    </row>
    <row r="16" spans="2:4" ht="45">
      <c r="B16" s="85" t="s">
        <v>2032</v>
      </c>
      <c r="C16" s="83" t="s">
        <v>2033</v>
      </c>
    </row>
    <row r="17" spans="2:3" ht="123.75">
      <c r="B17" s="121" t="s">
        <v>2034</v>
      </c>
      <c r="C17" s="113" t="s">
        <v>2035</v>
      </c>
    </row>
    <row r="18" spans="2:3" ht="168.75">
      <c r="B18" s="80" t="s">
        <v>2036</v>
      </c>
      <c r="C18" s="83" t="s">
        <v>2037</v>
      </c>
    </row>
    <row r="19" spans="2:3" ht="67.5">
      <c r="B19" s="80" t="s">
        <v>2038</v>
      </c>
      <c r="C19" s="120" t="s">
        <v>2039</v>
      </c>
    </row>
    <row r="20" spans="2:3" ht="33.75">
      <c r="B20" s="80" t="s">
        <v>2040</v>
      </c>
      <c r="C20" s="83" t="s">
        <v>2148</v>
      </c>
    </row>
    <row r="21" spans="2:3" ht="22.5">
      <c r="B21" s="80" t="s">
        <v>2041</v>
      </c>
      <c r="C21" s="83" t="s">
        <v>2042</v>
      </c>
    </row>
    <row r="25" spans="2:3">
      <c r="B25" s="11" t="s">
        <v>258</v>
      </c>
    </row>
  </sheetData>
  <sortState xmlns:xlrd2="http://schemas.microsoft.com/office/spreadsheetml/2017/richdata2" ref="B5:C20">
    <sortCondition ref="B5:B20"/>
  </sortState>
  <mergeCells count="1">
    <mergeCell ref="B2:C2"/>
  </mergeCells>
  <hyperlinks>
    <hyperlink ref="B25" location="'Table of Contents'!A1" display="Return to Table Tab" xr:uid="{7188D416-2936-48DD-803D-5BF6FDA6649F}"/>
  </hyperlinks>
  <pageMargins left="0.7" right="0.7" top="0.75" bottom="0.75" header="0.3" footer="0.3"/>
  <pageSetup scale="77" fitToHeight="0" orientation="portrait" horizontalDpi="1200" verticalDpi="1200"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7BB5-0E00-45B5-B173-68470BD00905}">
  <sheetPr codeName="Sheet9">
    <tabColor rgb="FF0072CE"/>
  </sheetPr>
  <dimension ref="B2:I17"/>
  <sheetViews>
    <sheetView zoomScale="106" zoomScaleNormal="106" workbookViewId="0">
      <selection activeCell="B2" sqref="B2:I2"/>
    </sheetView>
  </sheetViews>
  <sheetFormatPr defaultColWidth="8.7109375" defaultRowHeight="11.25"/>
  <cols>
    <col min="1" max="3" width="8.7109375" style="1"/>
    <col min="4" max="4" width="10" style="1" customWidth="1"/>
    <col min="5" max="5" width="8.7109375" style="1"/>
    <col min="6" max="6" width="12.5703125" style="1" customWidth="1"/>
    <col min="7" max="7" width="10.7109375" style="1" customWidth="1"/>
    <col min="8" max="8" width="10.5703125" style="1" customWidth="1"/>
    <col min="9" max="9" width="10.85546875" style="1" customWidth="1"/>
    <col min="10" max="16384" width="8.7109375" style="1"/>
  </cols>
  <sheetData>
    <row r="2" spans="2:9">
      <c r="B2" s="418" t="s">
        <v>486</v>
      </c>
      <c r="C2" s="418"/>
      <c r="D2" s="418"/>
      <c r="E2" s="418"/>
      <c r="F2" s="418"/>
      <c r="G2" s="418"/>
      <c r="H2" s="418"/>
      <c r="I2" s="418"/>
    </row>
    <row r="3" spans="2:9" ht="56.25">
      <c r="B3" s="49" t="s">
        <v>487</v>
      </c>
      <c r="C3" s="45" t="s">
        <v>488</v>
      </c>
      <c r="D3" s="45" t="s">
        <v>489</v>
      </c>
      <c r="E3" s="45" t="s">
        <v>490</v>
      </c>
      <c r="F3" s="45" t="s">
        <v>491</v>
      </c>
      <c r="G3" s="45" t="s">
        <v>492</v>
      </c>
      <c r="H3" s="45" t="s">
        <v>493</v>
      </c>
      <c r="I3" s="46" t="s">
        <v>494</v>
      </c>
    </row>
    <row r="4" spans="2:9" ht="22.5">
      <c r="B4" s="227">
        <v>44082</v>
      </c>
      <c r="C4" s="82" t="s">
        <v>495</v>
      </c>
      <c r="D4" s="82" t="s">
        <v>496</v>
      </c>
      <c r="E4" s="128">
        <v>157270</v>
      </c>
      <c r="F4" s="82">
        <v>2</v>
      </c>
      <c r="G4" s="82">
        <v>377</v>
      </c>
      <c r="H4" s="82" t="s">
        <v>497</v>
      </c>
      <c r="I4" s="83" t="s">
        <v>496</v>
      </c>
    </row>
    <row r="5" spans="2:9" ht="22.5">
      <c r="B5" s="228">
        <v>44771</v>
      </c>
      <c r="C5" s="115" t="s">
        <v>498</v>
      </c>
      <c r="D5" s="115" t="s">
        <v>496</v>
      </c>
      <c r="E5" s="129">
        <v>60138</v>
      </c>
      <c r="F5" s="115">
        <v>4</v>
      </c>
      <c r="G5" s="115">
        <v>196</v>
      </c>
      <c r="H5" s="115" t="s">
        <v>497</v>
      </c>
      <c r="I5" s="116" t="s">
        <v>496</v>
      </c>
    </row>
    <row r="9" spans="2:9">
      <c r="B9" s="11" t="s">
        <v>258</v>
      </c>
    </row>
    <row r="16" spans="2:9">
      <c r="C16" s="21"/>
    </row>
    <row r="17" spans="3:3">
      <c r="C17" s="21"/>
    </row>
  </sheetData>
  <mergeCells count="1">
    <mergeCell ref="B2:I2"/>
  </mergeCells>
  <hyperlinks>
    <hyperlink ref="B9" location="'Table of Contents'!A1" display="Return to Table Tab" xr:uid="{BD9782CD-8287-4018-9D06-F0B452199512}"/>
  </hyperlinks>
  <pageMargins left="0.7" right="0.7" top="0.75" bottom="0.75" header="0.3" footer="0.3"/>
  <pageSetup orientation="portrait" horizontalDpi="1200" verticalDpi="1200" r:id="rId1"/>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A812-66D9-4B29-861E-BB09153E9C80}">
  <sheetPr>
    <tabColor rgb="FF6CC24A"/>
    <pageSetUpPr fitToPage="1"/>
  </sheetPr>
  <dimension ref="B2:C29"/>
  <sheetViews>
    <sheetView workbookViewId="0">
      <selection activeCell="B2" sqref="B2:C2"/>
    </sheetView>
  </sheetViews>
  <sheetFormatPr defaultColWidth="8.7109375" defaultRowHeight="11.25"/>
  <cols>
    <col min="1" max="1" width="8.7109375" style="1"/>
    <col min="2" max="2" width="59" style="1" customWidth="1"/>
    <col min="3" max="3" width="13.85546875" style="1" customWidth="1"/>
    <col min="4" max="16384" width="8.7109375" style="1"/>
  </cols>
  <sheetData>
    <row r="2" spans="2:3">
      <c r="B2" s="438" t="s">
        <v>2043</v>
      </c>
      <c r="C2" s="438"/>
    </row>
    <row r="3" spans="2:3" ht="22.5">
      <c r="B3" s="102" t="s">
        <v>2044</v>
      </c>
      <c r="C3" s="104" t="s">
        <v>2045</v>
      </c>
    </row>
    <row r="4" spans="2:3" ht="22.5">
      <c r="B4" s="80" t="s">
        <v>2046</v>
      </c>
      <c r="C4" s="176" t="s">
        <v>2047</v>
      </c>
    </row>
    <row r="5" spans="2:3">
      <c r="B5" s="111" t="s">
        <v>2048</v>
      </c>
      <c r="C5" s="244" t="s">
        <v>2049</v>
      </c>
    </row>
    <row r="6" spans="2:3" ht="33.75">
      <c r="B6" s="80" t="s">
        <v>2050</v>
      </c>
      <c r="C6" s="176" t="s">
        <v>2051</v>
      </c>
    </row>
    <row r="7" spans="2:3" ht="22.5">
      <c r="B7" s="111" t="s">
        <v>2052</v>
      </c>
      <c r="C7" s="244" t="s">
        <v>2051</v>
      </c>
    </row>
    <row r="8" spans="2:3" ht="22.5">
      <c r="B8" s="80" t="s">
        <v>2053</v>
      </c>
      <c r="C8" s="176" t="s">
        <v>2051</v>
      </c>
    </row>
    <row r="9" spans="2:3" ht="22.5">
      <c r="B9" s="111" t="s">
        <v>2054</v>
      </c>
      <c r="C9" s="244" t="s">
        <v>2055</v>
      </c>
    </row>
    <row r="10" spans="2:3">
      <c r="B10" s="80" t="s">
        <v>2056</v>
      </c>
      <c r="C10" s="176" t="s">
        <v>2057</v>
      </c>
    </row>
    <row r="11" spans="2:3" ht="22.5">
      <c r="B11" s="111" t="s">
        <v>2058</v>
      </c>
      <c r="C11" s="244" t="s">
        <v>2059</v>
      </c>
    </row>
    <row r="12" spans="2:3" ht="22.5">
      <c r="B12" s="80" t="s">
        <v>2060</v>
      </c>
      <c r="C12" s="176" t="s">
        <v>2049</v>
      </c>
    </row>
    <row r="13" spans="2:3" ht="22.5">
      <c r="B13" s="111" t="s">
        <v>2061</v>
      </c>
      <c r="C13" s="244" t="s">
        <v>2062</v>
      </c>
    </row>
    <row r="14" spans="2:3" ht="22.5">
      <c r="B14" s="80" t="s">
        <v>2063</v>
      </c>
      <c r="C14" s="176" t="s">
        <v>2062</v>
      </c>
    </row>
    <row r="15" spans="2:3" ht="22.5">
      <c r="B15" s="111" t="s">
        <v>2064</v>
      </c>
      <c r="C15" s="244" t="s">
        <v>2062</v>
      </c>
    </row>
    <row r="16" spans="2:3" ht="22.5">
      <c r="B16" s="80" t="s">
        <v>2065</v>
      </c>
      <c r="C16" s="176" t="s">
        <v>2062</v>
      </c>
    </row>
    <row r="17" spans="2:3">
      <c r="B17" s="111" t="s">
        <v>2066</v>
      </c>
      <c r="C17" s="244" t="s">
        <v>2067</v>
      </c>
    </row>
    <row r="18" spans="2:3" ht="22.5">
      <c r="B18" s="80" t="s">
        <v>2068</v>
      </c>
      <c r="C18" s="176" t="s">
        <v>2069</v>
      </c>
    </row>
    <row r="19" spans="2:3">
      <c r="B19" s="111" t="s">
        <v>2070</v>
      </c>
      <c r="C19" s="244" t="s">
        <v>2071</v>
      </c>
    </row>
    <row r="20" spans="2:3" ht="33.75">
      <c r="B20" s="80" t="s">
        <v>2072</v>
      </c>
      <c r="C20" s="176" t="s">
        <v>2073</v>
      </c>
    </row>
    <row r="21" spans="2:3">
      <c r="B21" s="111" t="s">
        <v>2074</v>
      </c>
      <c r="C21" s="244" t="s">
        <v>2075</v>
      </c>
    </row>
    <row r="22" spans="2:3">
      <c r="B22" s="80" t="s">
        <v>2076</v>
      </c>
      <c r="C22" s="176" t="s">
        <v>2075</v>
      </c>
    </row>
    <row r="23" spans="2:3" ht="22.5">
      <c r="B23" s="111" t="s">
        <v>2077</v>
      </c>
      <c r="C23" s="244" t="s">
        <v>2075</v>
      </c>
    </row>
    <row r="24" spans="2:3">
      <c r="B24" s="80" t="s">
        <v>2078</v>
      </c>
      <c r="C24" s="176" t="s">
        <v>2075</v>
      </c>
    </row>
    <row r="25" spans="2:3">
      <c r="B25" s="114" t="s">
        <v>2079</v>
      </c>
      <c r="C25" s="182" t="s">
        <v>2075</v>
      </c>
    </row>
    <row r="29" spans="2:3">
      <c r="B29" s="11" t="s">
        <v>258</v>
      </c>
    </row>
  </sheetData>
  <mergeCells count="1">
    <mergeCell ref="B2:C2"/>
  </mergeCells>
  <hyperlinks>
    <hyperlink ref="B29" location="'Table of Contents'!A1" display="Return to Table Tab" xr:uid="{0D957A46-203B-4C7D-8F2F-0C57F0ACC3A0}"/>
  </hyperlinks>
  <pageMargins left="0.7" right="0.7" top="0.75" bottom="0.75" header="0.3" footer="0.3"/>
  <pageSetup fitToHeight="0" orientation="portrait" horizontalDpi="1200" verticalDpi="1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F43-CCCF-4016-BC5B-F90435912DA2}">
  <sheetPr>
    <tabColor rgb="FF6CC24A"/>
  </sheetPr>
  <dimension ref="B2:C12"/>
  <sheetViews>
    <sheetView workbookViewId="0">
      <selection activeCell="C20" sqref="C20"/>
    </sheetView>
  </sheetViews>
  <sheetFormatPr defaultColWidth="8.7109375" defaultRowHeight="11.25"/>
  <cols>
    <col min="1" max="1" width="8.7109375" style="1"/>
    <col min="2" max="2" width="65.7109375" style="1" customWidth="1"/>
    <col min="3" max="3" width="18.42578125" style="1" customWidth="1"/>
    <col min="4" max="16384" width="8.7109375" style="1"/>
  </cols>
  <sheetData>
    <row r="2" spans="2:3">
      <c r="B2" s="437" t="s">
        <v>2080</v>
      </c>
      <c r="C2" s="437"/>
    </row>
    <row r="3" spans="2:3">
      <c r="B3" s="102" t="s">
        <v>2081</v>
      </c>
      <c r="C3" s="104" t="s">
        <v>2082</v>
      </c>
    </row>
    <row r="4" spans="2:3">
      <c r="B4" s="214" t="s">
        <v>2083</v>
      </c>
      <c r="C4" s="176" t="s">
        <v>2084</v>
      </c>
    </row>
    <row r="5" spans="2:3">
      <c r="B5" s="206" t="s">
        <v>2085</v>
      </c>
      <c r="C5" s="176" t="s">
        <v>2069</v>
      </c>
    </row>
    <row r="6" spans="2:3">
      <c r="B6" s="206" t="s">
        <v>2086</v>
      </c>
      <c r="C6" s="176" t="s">
        <v>2087</v>
      </c>
    </row>
    <row r="7" spans="2:3" ht="11.45" customHeight="1">
      <c r="B7" s="213" t="s">
        <v>2088</v>
      </c>
      <c r="C7" s="182" t="s">
        <v>2089</v>
      </c>
    </row>
    <row r="8" spans="2:3" ht="28.5" customHeight="1">
      <c r="B8" s="369" t="s">
        <v>2248</v>
      </c>
      <c r="C8" s="370" t="s">
        <v>2249</v>
      </c>
    </row>
    <row r="12" spans="2:3">
      <c r="B12" s="11" t="s">
        <v>258</v>
      </c>
    </row>
  </sheetData>
  <mergeCells count="1">
    <mergeCell ref="B2:C2"/>
  </mergeCells>
  <hyperlinks>
    <hyperlink ref="B12" location="'Table of Contents'!A1" display="Return to Table Tab" xr:uid="{E9225CAD-E975-4AAD-B387-E002051940E4}"/>
  </hyperlinks>
  <pageMargins left="0.7" right="0.7" top="0.75" bottom="0.75" header="0.3" footer="0.3"/>
  <pageSetup orientation="portrait" horizontalDpi="1200" verticalDpi="1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3CEE-01C7-42AF-A8D5-637BB3A45772}">
  <sheetPr codeName="Sheet77"/>
  <dimension ref="B2:D18"/>
  <sheetViews>
    <sheetView workbookViewId="0">
      <selection activeCell="C24" sqref="C24"/>
    </sheetView>
  </sheetViews>
  <sheetFormatPr defaultColWidth="8.7109375" defaultRowHeight="11.25"/>
  <cols>
    <col min="1" max="1" width="8.7109375" style="1"/>
    <col min="2" max="2" width="18.140625" style="1" bestFit="1" customWidth="1"/>
    <col min="3" max="3" width="46.28515625" style="1" customWidth="1"/>
    <col min="4" max="16384" width="8.7109375" style="1"/>
  </cols>
  <sheetData>
    <row r="2" spans="2:4" ht="27.6" customHeight="1">
      <c r="B2" s="443" t="s">
        <v>2090</v>
      </c>
      <c r="C2" s="443"/>
    </row>
    <row r="3" spans="2:4">
      <c r="B3" s="24" t="s">
        <v>2091</v>
      </c>
      <c r="C3" s="25" t="s">
        <v>2092</v>
      </c>
      <c r="D3" s="13"/>
    </row>
    <row r="4" spans="2:4" ht="22.5">
      <c r="B4" s="30" t="s">
        <v>2093</v>
      </c>
      <c r="C4" s="31" t="s">
        <v>2094</v>
      </c>
    </row>
    <row r="5" spans="2:4">
      <c r="B5" s="472" t="s">
        <v>2095</v>
      </c>
      <c r="C5" s="26" t="s">
        <v>2096</v>
      </c>
    </row>
    <row r="6" spans="2:4">
      <c r="B6" s="472"/>
      <c r="C6" s="26" t="s">
        <v>2097</v>
      </c>
    </row>
    <row r="7" spans="2:4">
      <c r="B7" s="473" t="s">
        <v>2098</v>
      </c>
      <c r="C7" s="28" t="s">
        <v>2099</v>
      </c>
    </row>
    <row r="8" spans="2:4">
      <c r="B8" s="472"/>
      <c r="C8" s="26" t="s">
        <v>2100</v>
      </c>
    </row>
    <row r="9" spans="2:4">
      <c r="B9" s="474"/>
      <c r="C9" s="27" t="s">
        <v>2101</v>
      </c>
    </row>
    <row r="10" spans="2:4">
      <c r="B10" s="472" t="s">
        <v>2102</v>
      </c>
      <c r="C10" s="26" t="s">
        <v>2102</v>
      </c>
    </row>
    <row r="11" spans="2:4" ht="22.5">
      <c r="B11" s="472"/>
      <c r="C11" s="26" t="s">
        <v>2103</v>
      </c>
    </row>
    <row r="12" spans="2:4">
      <c r="B12" s="30" t="s">
        <v>2104</v>
      </c>
      <c r="C12" s="31" t="s">
        <v>2104</v>
      </c>
    </row>
    <row r="13" spans="2:4">
      <c r="B13" s="473" t="s">
        <v>2105</v>
      </c>
      <c r="C13" s="28" t="s">
        <v>2105</v>
      </c>
    </row>
    <row r="14" spans="2:4">
      <c r="B14" s="474"/>
      <c r="C14" s="27" t="s">
        <v>2106</v>
      </c>
    </row>
    <row r="15" spans="2:4">
      <c r="B15" s="29" t="s">
        <v>2107</v>
      </c>
      <c r="C15" s="27" t="s">
        <v>2108</v>
      </c>
    </row>
    <row r="18" spans="2:2">
      <c r="B18" s="11" t="s">
        <v>258</v>
      </c>
    </row>
  </sheetData>
  <mergeCells count="5">
    <mergeCell ref="B2:C2"/>
    <mergeCell ref="B5:B6"/>
    <mergeCell ref="B7:B9"/>
    <mergeCell ref="B10:B11"/>
    <mergeCell ref="B13:B14"/>
  </mergeCells>
  <hyperlinks>
    <hyperlink ref="B18" location="'Table of Contents'!A1" display="Return to Table Tab" xr:uid="{5F95195B-EB00-4FE3-98C0-399DC6012472}"/>
  </hyperlinks>
  <pageMargins left="0.7" right="0.7" top="0.75" bottom="0.75" header="0.3" footer="0.3"/>
  <pageSetup orientation="portrait" horizontalDpi="1200" verticalDpi="1200"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4929-798A-4DF3-8DF3-D23177E7D060}">
  <sheetPr codeName="Sheet10">
    <tabColor rgb="FF0072CE"/>
    <pageSetUpPr fitToPage="1"/>
  </sheetPr>
  <dimension ref="B2:H12"/>
  <sheetViews>
    <sheetView zoomScaleNormal="100" workbookViewId="0">
      <selection activeCell="B2" sqref="B2:H2"/>
    </sheetView>
  </sheetViews>
  <sheetFormatPr defaultColWidth="8.7109375" defaultRowHeight="11.25"/>
  <cols>
    <col min="1" max="1" width="8.7109375" style="1"/>
    <col min="2" max="2" width="10.7109375" style="1" customWidth="1"/>
    <col min="3" max="3" width="7.140625" style="1" bestFit="1" customWidth="1"/>
    <col min="4" max="5" width="8.7109375" style="1"/>
    <col min="6" max="6" width="19.5703125" style="1" customWidth="1"/>
    <col min="7" max="7" width="19.7109375" style="1" customWidth="1"/>
    <col min="8" max="8" width="24.5703125" style="1" customWidth="1"/>
    <col min="9" max="16384" width="8.7109375" style="1"/>
  </cols>
  <sheetData>
    <row r="2" spans="2:8">
      <c r="B2" s="418" t="s">
        <v>499</v>
      </c>
      <c r="C2" s="418"/>
      <c r="D2" s="418"/>
      <c r="E2" s="418"/>
      <c r="F2" s="418"/>
      <c r="G2" s="418"/>
      <c r="H2" s="418"/>
    </row>
    <row r="3" spans="2:8" ht="108.75" customHeight="1">
      <c r="B3" s="49" t="s">
        <v>500</v>
      </c>
      <c r="C3" s="45" t="s">
        <v>501</v>
      </c>
      <c r="D3" s="45" t="s">
        <v>502</v>
      </c>
      <c r="E3" s="45" t="s">
        <v>503</v>
      </c>
      <c r="F3" s="45" t="s">
        <v>504</v>
      </c>
      <c r="G3" s="45" t="s">
        <v>505</v>
      </c>
      <c r="H3" s="46" t="s">
        <v>506</v>
      </c>
    </row>
    <row r="4" spans="2:8">
      <c r="B4" s="165">
        <v>1</v>
      </c>
      <c r="C4" s="130" t="s">
        <v>311</v>
      </c>
      <c r="D4" s="130" t="s">
        <v>311</v>
      </c>
      <c r="E4" s="130" t="s">
        <v>311</v>
      </c>
      <c r="F4" s="130" t="s">
        <v>311</v>
      </c>
      <c r="G4" s="130" t="s">
        <v>311</v>
      </c>
      <c r="H4" s="131" t="s">
        <v>311</v>
      </c>
    </row>
    <row r="5" spans="2:8">
      <c r="B5" s="165">
        <v>2</v>
      </c>
      <c r="C5" s="130" t="s">
        <v>311</v>
      </c>
      <c r="D5" s="130" t="s">
        <v>311</v>
      </c>
      <c r="E5" s="130" t="s">
        <v>311</v>
      </c>
      <c r="F5" s="130" t="s">
        <v>311</v>
      </c>
      <c r="G5" s="130" t="s">
        <v>311</v>
      </c>
      <c r="H5" s="131" t="s">
        <v>311</v>
      </c>
    </row>
    <row r="6" spans="2:8">
      <c r="B6" s="165">
        <v>3</v>
      </c>
      <c r="C6" s="130" t="s">
        <v>311</v>
      </c>
      <c r="D6" s="130" t="s">
        <v>311</v>
      </c>
      <c r="E6" s="130" t="s">
        <v>311</v>
      </c>
      <c r="F6" s="130" t="s">
        <v>311</v>
      </c>
      <c r="G6" s="130" t="s">
        <v>311</v>
      </c>
      <c r="H6" s="131" t="s">
        <v>311</v>
      </c>
    </row>
    <row r="7" spans="2:8">
      <c r="B7" s="165">
        <v>4</v>
      </c>
      <c r="C7" s="130" t="s">
        <v>311</v>
      </c>
      <c r="D7" s="130" t="s">
        <v>311</v>
      </c>
      <c r="E7" s="130" t="s">
        <v>311</v>
      </c>
      <c r="F7" s="130" t="s">
        <v>311</v>
      </c>
      <c r="G7" s="130" t="s">
        <v>311</v>
      </c>
      <c r="H7" s="131" t="s">
        <v>311</v>
      </c>
    </row>
    <row r="8" spans="2:8">
      <c r="B8" s="80">
        <v>5</v>
      </c>
      <c r="C8" s="82" t="s">
        <v>311</v>
      </c>
      <c r="D8" s="82" t="s">
        <v>311</v>
      </c>
      <c r="E8" s="82" t="s">
        <v>311</v>
      </c>
      <c r="F8" s="82" t="s">
        <v>311</v>
      </c>
      <c r="G8" s="82" t="s">
        <v>311</v>
      </c>
      <c r="H8" s="83" t="s">
        <v>311</v>
      </c>
    </row>
    <row r="9" spans="2:8">
      <c r="B9" s="12"/>
      <c r="C9" s="12"/>
    </row>
    <row r="12" spans="2:8">
      <c r="B12" s="11" t="s">
        <v>258</v>
      </c>
    </row>
  </sheetData>
  <mergeCells count="1">
    <mergeCell ref="B2:H2"/>
  </mergeCells>
  <hyperlinks>
    <hyperlink ref="B12" location="'Table of Contents'!A1" display="Return to Table Tab" xr:uid="{C4D33ED6-532F-460C-876A-78751CD44980}"/>
  </hyperlinks>
  <pageMargins left="0.7" right="0.7" top="0.75" bottom="0.75" header="0.3" footer="0.3"/>
  <pageSetup scale="84" fitToHeight="0"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28a3c8-f5b2-4b71-bf6d-018a3dbccfff">
      <Terms xmlns="http://schemas.microsoft.com/office/infopath/2007/PartnerControls"/>
    </lcf76f155ced4ddcb4097134ff3c332f>
    <ConditionReportLink xmlns="d628a3c8-f5b2-4b71-bf6d-018a3dbccfff">
      <Url xsi:nil="true"/>
      <Description xsi:nil="true"/>
    </ConditionReportLink>
    <_Flow_SignoffStatus xmlns="d628a3c8-f5b2-4b71-bf6d-018a3dbccfff" xsi:nil="true"/>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24" ma:contentTypeDescription="Create a new document." ma:contentTypeScope="" ma:versionID="7994e4d9a96cabe93cc957bd0a6d0def">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31454f91081907ed996c520e3003c9cf"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element ref="ns2:ConditionReportLink"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ConditionReportLink" ma:index="25" nillable="true" ma:displayName="Condition Report Link" ma:format="Hyperlink" ma:internalName="ConditionReport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7087FD-95CF-46EE-90A7-4305C33D49B3}">
  <ds:schemaRefs>
    <ds:schemaRef ds:uri="http://purl.org/dc/dcmitype/"/>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d628a3c8-f5b2-4b71-bf6d-018a3dbccfff"/>
    <ds:schemaRef ds:uri="http://schemas.openxmlformats.org/package/2006/metadata/core-properties"/>
    <ds:schemaRef ds:uri="5ce4efa5-a901-4906-89b7-ddc6b5b6e0b5"/>
    <ds:schemaRef ds:uri="http://purl.org/dc/elements/1.1/"/>
  </ds:schemaRefs>
</ds:datastoreItem>
</file>

<file path=customXml/itemProps2.xml><?xml version="1.0" encoding="utf-8"?>
<ds:datastoreItem xmlns:ds="http://schemas.openxmlformats.org/officeDocument/2006/customXml" ds:itemID="{2283EEEE-9F80-48B5-A193-6FCABB5E3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E878F-89ED-4B88-836C-76933D9DC4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5</vt:i4>
      </vt:variant>
    </vt:vector>
  </HeadingPairs>
  <TitlesOfParts>
    <vt:vector size="87" baseType="lpstr">
      <vt:lpstr>Table of Contents</vt:lpstr>
      <vt:lpstr>PAC 2-1</vt:lpstr>
      <vt:lpstr>3-1</vt:lpstr>
      <vt:lpstr>3-2</vt:lpstr>
      <vt:lpstr>3-3</vt:lpstr>
      <vt:lpstr>PAC 3-1</vt:lpstr>
      <vt:lpstr>4-1</vt:lpstr>
      <vt:lpstr>4-2</vt:lpstr>
      <vt:lpstr>4-3</vt:lpstr>
      <vt:lpstr>5-1</vt:lpstr>
      <vt:lpstr>5-3</vt:lpstr>
      <vt:lpstr>5-4</vt:lpstr>
      <vt:lpstr>5-5</vt:lpstr>
      <vt:lpstr>5-2</vt:lpstr>
      <vt:lpstr>5-6</vt:lpstr>
      <vt:lpstr>PAC 5-1</vt:lpstr>
      <vt:lpstr>PAC 5-2</vt:lpstr>
      <vt:lpstr>PAC 5-3</vt:lpstr>
      <vt:lpstr>PAC 5-4</vt:lpstr>
      <vt:lpstr>6-1</vt:lpstr>
      <vt:lpstr>6-2</vt:lpstr>
      <vt:lpstr>6-3</vt:lpstr>
      <vt:lpstr>6-4</vt:lpstr>
      <vt:lpstr>PAC 6-1</vt:lpstr>
      <vt:lpstr>8-2</vt:lpstr>
      <vt:lpstr>8-3</vt:lpstr>
      <vt:lpstr>8-4</vt:lpstr>
      <vt:lpstr>8-5</vt:lpstr>
      <vt:lpstr>8-6</vt:lpstr>
      <vt:lpstr>8-7</vt:lpstr>
      <vt:lpstr>PAC 8-1</vt:lpstr>
      <vt:lpstr>PAC 8-2</vt:lpstr>
      <vt:lpstr>PAC 8-3</vt:lpstr>
      <vt:lpstr>PAC 8-4</vt:lpstr>
      <vt:lpstr>PAC 8-5</vt:lpstr>
      <vt:lpstr>9-1</vt:lpstr>
      <vt:lpstr>9-2</vt:lpstr>
      <vt:lpstr>9-3</vt:lpstr>
      <vt:lpstr>9-3 Vegetation Management I (2)</vt:lpstr>
      <vt:lpstr>9-4</vt:lpstr>
      <vt:lpstr>9-5</vt:lpstr>
      <vt:lpstr>9-6</vt:lpstr>
      <vt:lpstr>9-7</vt:lpstr>
      <vt:lpstr>9-8</vt:lpstr>
      <vt:lpstr>9-9</vt:lpstr>
      <vt:lpstr>PAC 9-1</vt:lpstr>
      <vt:lpstr>PAC 9-2</vt:lpstr>
      <vt:lpstr>10-1 </vt:lpstr>
      <vt:lpstr>10-2</vt:lpstr>
      <vt:lpstr>10-3</vt:lpstr>
      <vt:lpstr>10-4</vt:lpstr>
      <vt:lpstr>10-5</vt:lpstr>
      <vt:lpstr>PAC 10-1</vt:lpstr>
      <vt:lpstr> PAC 10-2</vt:lpstr>
      <vt:lpstr>11-1</vt:lpstr>
      <vt:lpstr>11-2</vt:lpstr>
      <vt:lpstr>11-3</vt:lpstr>
      <vt:lpstr>11-4</vt:lpstr>
      <vt:lpstr>11-5</vt:lpstr>
      <vt:lpstr>11-6</vt:lpstr>
      <vt:lpstr>11-7</vt:lpstr>
      <vt:lpstr>11-8</vt:lpstr>
      <vt:lpstr>Sheet6</vt:lpstr>
      <vt:lpstr>11-9</vt:lpstr>
      <vt:lpstr>11-10</vt:lpstr>
      <vt:lpstr>11-11</vt:lpstr>
      <vt:lpstr>Sheet1</vt:lpstr>
      <vt:lpstr>12-1</vt:lpstr>
      <vt:lpstr>13-1</vt:lpstr>
      <vt:lpstr>13-2</vt:lpstr>
      <vt:lpstr>PAC 13-1</vt:lpstr>
      <vt:lpstr>B-1</vt:lpstr>
      <vt:lpstr>PAC B-1</vt:lpstr>
      <vt:lpstr>PAC B-2</vt:lpstr>
      <vt:lpstr>PAC B-3</vt:lpstr>
      <vt:lpstr>PAC B-4</vt:lpstr>
      <vt:lpstr>PAC B-5</vt:lpstr>
      <vt:lpstr>PAC D-1 </vt:lpstr>
      <vt:lpstr>PAC E-1 </vt:lpstr>
      <vt:lpstr>PAC F-1</vt:lpstr>
      <vt:lpstr>PAC G-1</vt:lpstr>
      <vt:lpstr>PAC 11-1 High-Level Communi (2)</vt:lpstr>
      <vt:lpstr>'4-2'!_Hlk126329296</vt:lpstr>
      <vt:lpstr>'PAC B-2'!_Ref198560685</vt:lpstr>
      <vt:lpstr>'PAC 5-4'!_Ref198745707</vt:lpstr>
      <vt:lpstr>'PAC 9-1'!Distribution</vt:lpstr>
      <vt:lpstr>'PAC 9-2'!Distribution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Swenson, Melissa</dc:creator>
  <cp:keywords/>
  <dc:description/>
  <cp:lastModifiedBy>Burgos, Maya (PacifiCorp)</cp:lastModifiedBy>
  <cp:revision/>
  <cp:lastPrinted>2025-11-25T20:16:40Z</cp:lastPrinted>
  <dcterms:created xsi:type="dcterms:W3CDTF">2024-11-06T18:06:46Z</dcterms:created>
  <dcterms:modified xsi:type="dcterms:W3CDTF">2025-11-26T02:18:51Z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