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hidePivotFieldList="1" defaultThemeVersion="124226"/>
  <mc:AlternateContent xmlns:mc="http://schemas.openxmlformats.org/markup-compatibility/2006">
    <mc:Choice Requires="x15">
      <x15ac:absPath xmlns:x15ac="http://schemas.microsoft.com/office/spreadsheetml/2010/11/ac" url="https://sempra-my.sharepoint.com/personal/cstaylor_semprautilities_com/Documents/1_Work/Regulatory/Cases/WMP/Data Request Process &amp; Templates/2026 WMP DR Log/Summaries/"/>
    </mc:Choice>
  </mc:AlternateContent>
  <xr:revisionPtr revIDLastSave="1" documentId="8_{A5E67C8F-0289-4FF5-B89D-F169ED53566F}" xr6:coauthVersionLast="47" xr6:coauthVersionMax="47" xr10:uidLastSave="{0EA56B09-DBC9-4388-AF87-B0FE150BAD4D}"/>
  <bookViews>
    <workbookView xWindow="-108" yWindow="-108" windowWidth="23256" windowHeight="12576" xr2:uid="{00000000-000D-0000-FFFF-FFFF00000000}"/>
  </bookViews>
  <sheets>
    <sheet name="Discovery Log" sheetId="2" r:id="rId1"/>
    <sheet name="WMP Sections" sheetId="8" r:id="rId2"/>
    <sheet name="DR Count" sheetId="4" state="hidden" r:id="rId3"/>
    <sheet name="Analytics" sheetId="7" state="hidden" r:id="rId4"/>
  </sheets>
  <definedNames>
    <definedName name="_xlnm._FilterDatabase" localSheetId="2" hidden="1">'DR Count'!$B$2:$B$209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1" i="2" l="1"/>
  <c r="Q120" i="2"/>
  <c r="Q75" i="2" l="1"/>
  <c r="Q76" i="2"/>
  <c r="Q77" i="2"/>
  <c r="Q78" i="2"/>
  <c r="Q79" i="2"/>
  <c r="Q80" i="2"/>
  <c r="Q81" i="2"/>
  <c r="Q74" i="2"/>
  <c r="Q53" i="2"/>
  <c r="F76" i="2"/>
  <c r="F77" i="2"/>
  <c r="F80" i="2"/>
  <c r="F81" i="2"/>
  <c r="D69" i="2"/>
  <c r="F69" i="2" s="1"/>
  <c r="D70" i="2"/>
  <c r="F70" i="2" s="1"/>
  <c r="D71" i="2"/>
  <c r="F71" i="2" s="1"/>
  <c r="D72" i="2"/>
  <c r="F72" i="2" s="1"/>
  <c r="D73" i="2"/>
  <c r="F73" i="2" s="1"/>
  <c r="D74" i="2"/>
  <c r="F74" i="2" s="1"/>
  <c r="D75" i="2"/>
  <c r="F75" i="2" s="1"/>
  <c r="D76" i="2"/>
  <c r="D77" i="2"/>
  <c r="D78" i="2"/>
  <c r="F78" i="2" s="1"/>
  <c r="D79" i="2"/>
  <c r="F79" i="2" s="1"/>
  <c r="D80" i="2"/>
  <c r="D81" i="2"/>
  <c r="D82" i="2"/>
  <c r="F82" i="2" s="1"/>
  <c r="D83" i="2"/>
  <c r="F83" i="2" s="1"/>
  <c r="D84" i="2"/>
  <c r="F84" i="2" s="1"/>
  <c r="D85" i="2"/>
  <c r="F85" i="2" s="1"/>
  <c r="D86" i="2"/>
  <c r="F86" i="2" s="1"/>
  <c r="D68" i="2"/>
  <c r="F68" i="2" s="1"/>
  <c r="Q26" i="2"/>
  <c r="Q21"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D122" i="2"/>
  <c r="F122" i="2" s="1"/>
  <c r="D123" i="2"/>
  <c r="F123" i="2" s="1"/>
  <c r="D124" i="2"/>
  <c r="F124" i="2" s="1"/>
  <c r="D125" i="2"/>
  <c r="F125" i="2" s="1"/>
  <c r="D126" i="2"/>
  <c r="F126" i="2" s="1"/>
  <c r="D127" i="2"/>
  <c r="F127" i="2" s="1"/>
  <c r="D128" i="2"/>
  <c r="F128" i="2" s="1"/>
  <c r="D129" i="2"/>
  <c r="F129" i="2" s="1"/>
  <c r="D130" i="2"/>
  <c r="F130" i="2" s="1"/>
  <c r="D131" i="2"/>
  <c r="F131" i="2" s="1"/>
  <c r="D132" i="2"/>
  <c r="F132" i="2" s="1"/>
  <c r="D133" i="2"/>
  <c r="F133" i="2" s="1"/>
  <c r="D134" i="2"/>
  <c r="F134" i="2" s="1"/>
  <c r="D135" i="2"/>
  <c r="F135" i="2" s="1"/>
  <c r="D136" i="2"/>
  <c r="F136" i="2" s="1"/>
  <c r="D137" i="2"/>
  <c r="F137" i="2" s="1"/>
  <c r="D138" i="2"/>
  <c r="F138" i="2" s="1"/>
  <c r="D139" i="2"/>
  <c r="F139" i="2" s="1"/>
  <c r="D140" i="2"/>
  <c r="F140" i="2" s="1"/>
  <c r="D141" i="2"/>
  <c r="F141" i="2" s="1"/>
  <c r="D15" i="2"/>
  <c r="F15" i="2" s="1"/>
  <c r="D16" i="2"/>
  <c r="F16" i="2" s="1"/>
  <c r="D17" i="2"/>
  <c r="F17" i="2" s="1"/>
  <c r="D18" i="2"/>
  <c r="F18" i="2" s="1"/>
  <c r="D19" i="2"/>
  <c r="F19" i="2" s="1"/>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Q5" i="2"/>
  <c r="Q6" i="2"/>
  <c r="Q10" i="2"/>
  <c r="Q11" i="2"/>
  <c r="Q12" i="2"/>
  <c r="Q14" i="2"/>
  <c r="Q15" i="2"/>
  <c r="Q16" i="2"/>
  <c r="Q17" i="2"/>
  <c r="Q18" i="2"/>
  <c r="S4" i="2"/>
  <c r="Q4" i="2"/>
  <c r="F17" i="7"/>
  <c r="F16" i="7"/>
  <c r="F15" i="7"/>
  <c r="F25" i="7"/>
  <c r="F3" i="7"/>
  <c r="F19" i="7"/>
  <c r="F18" i="7"/>
  <c r="F11" i="7"/>
  <c r="F9" i="7"/>
  <c r="F10" i="7"/>
  <c r="F8" i="7"/>
  <c r="F7" i="7"/>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03" i="4" l="1"/>
  <c r="B103" i="4" s="1"/>
  <c r="A121" i="4"/>
  <c r="B121" i="4" s="1"/>
  <c r="A120" i="4"/>
  <c r="B120" i="4" s="1"/>
  <c r="A90" i="4"/>
  <c r="B90" i="4" s="1"/>
  <c r="A124" i="4"/>
  <c r="B124" i="4" s="1"/>
  <c r="F107" i="2"/>
  <c r="F90" i="2"/>
  <c r="A123" i="4"/>
  <c r="B123" i="4" s="1"/>
  <c r="A104" i="4"/>
  <c r="B104" i="4" s="1"/>
  <c r="Q51" i="2"/>
  <c r="Q59" i="2"/>
  <c r="Q19" i="2"/>
  <c r="Q134" i="2"/>
  <c r="Q126" i="2"/>
  <c r="Q27" i="2"/>
  <c r="Q101" i="2"/>
  <c r="Q125" i="2"/>
  <c r="Q50" i="2"/>
  <c r="Q124" i="2"/>
  <c r="Q65" i="2"/>
  <c r="Q25" i="2"/>
  <c r="S62" i="2"/>
  <c r="Q123" i="2"/>
  <c r="Q107" i="2"/>
  <c r="Q64" i="2"/>
  <c r="Q56" i="2"/>
  <c r="Q133" i="2"/>
  <c r="Q66" i="2"/>
  <c r="Q57" i="2"/>
  <c r="Q138" i="2"/>
  <c r="Q106" i="2"/>
  <c r="Q98" i="2"/>
  <c r="Q63" i="2"/>
  <c r="Q55" i="2"/>
  <c r="Q47" i="2"/>
  <c r="Q23" i="2"/>
  <c r="Q129" i="2"/>
  <c r="Q62" i="2"/>
  <c r="Q54" i="2"/>
  <c r="Q46" i="2"/>
  <c r="Q30" i="2"/>
  <c r="Q22" i="2"/>
  <c r="S52" i="2"/>
  <c r="Q42" i="2"/>
  <c r="Q140" i="2"/>
  <c r="Q128" i="2"/>
  <c r="Q104" i="2"/>
  <c r="Q61" i="2"/>
  <c r="Q29" i="2"/>
  <c r="S101" i="2"/>
  <c r="S46" i="2"/>
  <c r="S17" i="2"/>
  <c r="Q141" i="2"/>
  <c r="Q49" i="2"/>
  <c r="Q136" i="2"/>
  <c r="Q135" i="2"/>
  <c r="Q127" i="2"/>
  <c r="Q119" i="2"/>
  <c r="Q103" i="2"/>
  <c r="Q60" i="2"/>
  <c r="Q52" i="2"/>
  <c r="Q28" i="2"/>
  <c r="S141" i="2"/>
  <c r="S103" i="2"/>
  <c r="S104" i="2"/>
  <c r="S51" i="2"/>
  <c r="S66" i="2"/>
  <c r="S50" i="2"/>
  <c r="S26" i="2"/>
  <c r="S65" i="2"/>
  <c r="S49" i="2"/>
  <c r="S107"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<sst xmlns="http://schemas.openxmlformats.org/spreadsheetml/2006/main" count="2903" uniqueCount="1998">
  <si>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</si>
  <si>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</si>
  <si>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</si>
  <si>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</si>
  <si>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</si>
  <si>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</si>
  <si>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</si>
  <si>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</si>
  <si>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</si>
  <si>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</si>
  <si>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</si>
  <si>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</si>
  <si>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</si>
  <si>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</si>
  <si>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</si>
  <si>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</si>
  <si>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</si>
  <si>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</si>
  <si>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</si>
  <si>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</si>
  <si>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</si>
  <si>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</si>
  <si>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</si>
  <si>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</si>
  <si>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</si>
  <si>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</si>
  <si>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</si>
  <si>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</si>
  <si>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</si>
  <si>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</si>
  <si>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</si>
  <si>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</si>
  <si>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</si>
  <si>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</si>
  <si>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</si>
  <si>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</si>
  <si>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</si>
  <si>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</si>
  <si>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</si>
  <si>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</si>
  <si>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</si>
  <si>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</si>
  <si>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</si>
  <si>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</si>
  <si>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</si>
  <si>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</si>
  <si>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</si>
  <si>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</si>
  <si>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</si>
  <si>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</si>
  <si>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</si>
  <si>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</si>
  <si>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</si>
  <si>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</si>
  <si>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</si>
  <si>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</si>
  <si>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</si>
  <si>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</si>
  <si>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</si>
  <si>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</si>
  <si>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</si>
  <si>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</si>
  <si>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</si>
  <si>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</si>
  <si>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</si>
  <si>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</si>
  <si>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</si>
  <si>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</si>
  <si>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</si>
  <si>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</si>
  <si>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</si>
  <si>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</si>
  <si>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</si>
  <si>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</si>
  <si>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</si>
  <si>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</si>
  <si>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</si>
  <si>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</si>
  <si>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</si>
  <si>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</si>
  <si>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</si>
  <si>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</si>
  <si>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</si>
  <si>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</si>
  <si>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</si>
  <si>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</si>
  <si>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</si>
  <si>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</si>
  <si>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</si>
  <si>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</si>
  <si>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</si>
  <si>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</si>
  <si>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</si>
  <si>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</si>
  <si>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</si>
  <si>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</si>
  <si>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</si>
  <si>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</si>
  <si>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</si>
  <si>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</si>
  <si>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</si>
  <si>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</si>
  <si>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</si>
  <si>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</si>
  <si>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</si>
  <si>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</si>
  <si>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</si>
  <si>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</si>
  <si>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</si>
  <si>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</si>
  <si>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</si>
  <si>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</si>
  <si>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</si>
  <si>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</si>
  <si>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</si>
  <si>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</si>
  <si>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</si>
  <si>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</si>
  <si>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</si>
  <si>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</si>
  <si>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</si>
  <si>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</si>
  <si>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</si>
  <si>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</si>
  <si>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</si>
  <si>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</si>
  <si>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</si>
  <si>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</si>
  <si>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</si>
  <si>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</si>
  <si>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</si>
  <si>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</si>
  <si>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</si>
  <si>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</si>
  <si>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</si>
  <si>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</si>
  <si>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</si>
  <si>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</si>
  <si>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</si>
  <si>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</si>
  <si>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</si>
  <si>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</si>
  <si>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</si>
  <si>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</si>
  <si>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</si>
  <si>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</si>
  <si>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</si>
  <si>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</si>
  <si>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</si>
  <si>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</si>
  <si>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</si>
  <si>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</si>
  <si>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</si>
  <si>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</si>
  <si>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</si>
  <si>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</si>
  <si>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</si>
  <si>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</si>
  <si>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</si>
  <si>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</si>
  <si>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</si>
  <si>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</si>
  <si>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</si>
  <si>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</si>
  <si>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</si>
  <si>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</si>
  <si>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</si>
  <si>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</si>
  <si>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</si>
  <si>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</si>
  <si>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</si>
  <si>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</si>
  <si>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</si>
  <si>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</si>
  <si>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</si>
  <si>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</si>
  <si>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</si>
  <si>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</si>
  <si>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</si>
  <si>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</si>
  <si>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</si>
  <si>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</si>
  <si>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</si>
  <si>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</si>
  <si>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</si>
  <si>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</si>
  <si>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</si>
  <si>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</si>
  <si>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</si>
  <si>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</si>
  <si>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</si>
  <si>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</si>
  <si>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</si>
  <si>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</si>
  <si>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</si>
  <si>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</si>
  <si>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</si>
  <si>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</si>
  <si>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</si>
  <si>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</si>
  <si>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</si>
  <si>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</si>
  <si>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</si>
  <si>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</si>
  <si>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</si>
  <si>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</si>
  <si>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</si>
  <si>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</si>
  <si>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</si>
  <si>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</si>
  <si>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</si>
  <si>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</si>
  <si>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</si>
  <si>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</si>
  <si>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</si>
  <si>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</si>
  <si>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</si>
  <si>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</si>
  <si>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</si>
  <si>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</si>
  <si>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</si>
  <si>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</si>
  <si>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</si>
  <si>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</si>
  <si>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</si>
  <si>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</si>
  <si>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</si>
  <si>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</si>
  <si>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</si>
  <si>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</si>
  <si>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</si>
  <si>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</si>
  <si>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</si>
  <si>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</si>
  <si>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</si>
  <si>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</si>
  <si>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</si>
  <si>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</si>
  <si>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</si>
  <si>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</si>
  <si>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</si>
  <si>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</si>
  <si>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</si>
  <si>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</si>
  <si>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</si>
  <si>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</si>
  <si>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</si>
  <si>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</si>
  <si>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</si>
  <si>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</si>
  <si>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</si>
  <si>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</si>
  <si>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</si>
  <si>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</si>
  <si>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</si>
  <si>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</si>
  <si>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</si>
  <si>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</si>
  <si>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</si>
  <si>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</si>
  <si>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</si>
  <si>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</si>
  <si>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</si>
  <si>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</si>
  <si>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</si>
  <si>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</si>
  <si>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</si>
  <si>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</si>
  <si>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</si>
  <si>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</si>
  <si>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</si>
  <si>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</si>
  <si>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</si>
  <si>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</si>
  <si>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</si>
  <si>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</si>
  <si>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</si>
  <si>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</si>
  <si>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</si>
  <si>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</si>
  <si>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</si>
  <si>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</si>
  <si>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</si>
  <si>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</si>
  <si>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</si>
  <si>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</si>
  <si>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</si>
  <si>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</si>
  <si>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</si>
  <si>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</si>
  <si>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</si>
  <si>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</si>
  <si>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</si>
  <si>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</si>
  <si>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</si>
  <si>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</si>
  <si>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</si>
  <si>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</si>
  <si>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</si>
  <si>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</si>
  <si>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</si>
  <si>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</si>
  <si>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</si>
  <si>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</si>
  <si>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</si>
  <si>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</si>
  <si>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</si>
  <si>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</si>
  <si>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</si>
  <si>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</si>
  <si>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</si>
  <si>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</si>
  <si>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</si>
  <si>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</si>
  <si>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</si>
  <si>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</si>
  <si>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</si>
  <si>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</si>
  <si>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</si>
  <si>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</si>
  <si>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</si>
  <si>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</si>
  <si>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</si>
  <si>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</si>
  <si>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</si>
  <si>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</si>
  <si>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</si>
  <si>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</si>
  <si>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</si>
  <si>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</si>
  <si>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</si>
  <si>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</si>
  <si>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</si>
  <si>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</si>
  <si>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</si>
  <si>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</si>
  <si>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</si>
  <si>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</si>
  <si>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</si>
  <si>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</si>
  <si>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</si>
  <si>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</si>
  <si>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</si>
  <si>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</si>
  <si>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</si>
  <si>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</si>
  <si>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</si>
  <si>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</si>
  <si>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</si>
  <si>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</si>
  <si>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</si>
  <si>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</si>
  <si>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</si>
  <si>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</si>
  <si>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</si>
  <si>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</si>
  <si>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</si>
  <si>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</si>
  <si>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</si>
  <si>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</si>
  <si>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</si>
  <si>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</si>
  <si>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</si>
  <si>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</si>
  <si>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</si>
  <si>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</si>
  <si>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</si>
  <si>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</si>
  <si>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</si>
  <si>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</si>
  <si>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</si>
  <si>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</si>
  <si>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</si>
  <si>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</si>
  <si>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</si>
  <si>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</si>
  <si>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</si>
  <si>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</si>
  <si>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</si>
  <si>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</si>
  <si>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</si>
  <si>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</si>
  <si>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</si>
  <si>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</si>
  <si>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</si>
  <si>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</si>
  <si>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</si>
  <si>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</si>
  <si>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</si>
  <si>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</si>
  <si>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</si>
  <si>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</si>
  <si>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</si>
  <si>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</si>
  <si>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</si>
  <si>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</si>
  <si>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</si>
  <si>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</si>
  <si>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</si>
  <si>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</si>
  <si>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</si>
  <si>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</si>
  <si>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</si>
  <si>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</si>
  <si>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</si>
  <si>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</si>
  <si>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</si>
  <si>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</si>
  <si>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</si>
  <si>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</si>
  <si>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</si>
  <si>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</si>
  <si>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</si>
  <si>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</si>
  <si>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</si>
  <si>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</si>
  <si>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</si>
  <si>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</si>
  <si>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</si>
  <si>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</si>
  <si>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</si>
  <si>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</si>
  <si>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</si>
  <si>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</si>
  <si>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</si>
  <si>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</si>
  <si>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</si>
  <si>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</si>
  <si>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</si>
  <si>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</si>
  <si>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</si>
  <si>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</si>
  <si>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</si>
  <si>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</si>
  <si>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</si>
  <si>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</si>
  <si>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</si>
  <si>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</si>
  <si>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</si>
  <si>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</si>
  <si>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</si>
  <si>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</si>
  <si>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</si>
  <si>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</si>
  <si>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</si>
  <si>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</si>
  <si>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</si>
  <si>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</si>
  <si>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</si>
  <si>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</si>
  <si>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</si>
  <si>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</si>
  <si>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</si>
  <si>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</si>
  <si>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</si>
  <si>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</si>
  <si>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</si>
  <si>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</si>
  <si>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</si>
  <si>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</si>
  <si>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</si>
  <si>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</si>
  <si>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</si>
  <si>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</si>
  <si>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</si>
  <si>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</si>
  <si>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</si>
  <si>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</si>
  <si>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</si>
  <si>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</si>
  <si>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</si>
  <si>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</si>
  <si>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</si>
  <si>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</si>
  <si>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</si>
  <si>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</si>
  <si>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</si>
  <si>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</si>
  <si>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</si>
  <si>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</si>
  <si>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</si>
  <si>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</si>
  <si>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</si>
  <si>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</si>
  <si>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</si>
  <si>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</si>
  <si>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</si>
  <si>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</si>
  <si>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</si>
  <si>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</si>
  <si>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</si>
  <si>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</si>
  <si>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</si>
  <si>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</si>
  <si>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</si>
  <si>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</si>
  <si>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</si>
  <si>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</si>
  <si>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</si>
  <si>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</si>
  <si>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</si>
  <si>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</si>
  <si>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</si>
  <si>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</si>
  <si>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</si>
  <si>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</si>
  <si>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</si>
  <si>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</si>
  <si>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</si>
  <si>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</si>
  <si>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</si>
  <si>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</si>
  <si>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</si>
  <si>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</si>
  <si>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</si>
  <si>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</si>
  <si>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</si>
  <si>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</si>
  <si>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</si>
  <si>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</si>
  <si>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</si>
  <si>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</si>
  <si>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</si>
  <si>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</si>
  <si>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</si>
  <si>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</si>
  <si>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</si>
  <si>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</si>
  <si>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</si>
  <si>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</si>
  <si>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</si>
  <si>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</si>
  <si>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</si>
  <si>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</si>
  <si>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</si>
  <si>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</si>
  <si>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</si>
  <si>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</si>
  <si>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</si>
  <si>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</si>
  <si>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</si>
  <si>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</si>
  <si>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</si>
  <si>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</si>
  <si>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</si>
  <si>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</si>
  <si>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</si>
  <si>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</si>
  <si>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</si>
  <si>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</si>
  <si>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</si>
  <si>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</si>
  <si>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</si>
  <si>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</si>
  <si>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</si>
  <si>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</si>
  <si>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</si>
  <si>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</si>
  <si>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</si>
  <si>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</si>
  <si>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</si>
  <si>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</si>
  <si>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</si>
  <si>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</si>
  <si>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</si>
  <si>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</si>
  <si>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</si>
  <si>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</si>
  <si>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</si>
  <si>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</si>
  <si>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</si>
  <si>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</si>
  <si>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</si>
  <si>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</si>
  <si>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</si>
  <si>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</si>
  <si>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</si>
  <si>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</si>
  <si>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</si>
  <si>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</si>
  <si>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</si>
  <si>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</si>
  <si>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</si>
  <si>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</si>
  <si>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</si>
  <si>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</si>
  <si>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</si>
  <si>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</si>
  <si>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</si>
  <si>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</si>
  <si>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</si>
  <si>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</si>
  <si>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</si>
  <si>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</si>
  <si>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</si>
  <si>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</si>
  <si>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</si>
  <si>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</si>
  <si>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</si>
  <si>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</si>
  <si>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</si>
  <si>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</si>
  <si>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</si>
  <si>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</si>
  <si>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</si>
  <si>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</si>
  <si>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</si>
  <si>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</si>
  <si>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</si>
  <si>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</si>
  <si>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</si>
  <si>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</si>
  <si>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</si>
  <si>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</si>
  <si>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</si>
  <si>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</si>
  <si>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</si>
  <si>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</si>
  <si>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</si>
  <si>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</si>
  <si>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</si>
  <si>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</si>
  <si>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</si>
  <si>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</si>
  <si>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</si>
  <si>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</si>
  <si>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</si>
  <si>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</si>
  <si>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</si>
  <si>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</si>
  <si>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</si>
  <si>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</si>
  <si>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</si>
  <si>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</si>
  <si>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</si>
  <si>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</si>
  <si>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</si>
  <si>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</si>
  <si>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</si>
  <si>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</si>
  <si>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</si>
  <si>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</si>
  <si>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</si>
  <si>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</si>
  <si>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</si>
  <si>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</si>
  <si>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</si>
  <si>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</si>
  <si>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</si>
  <si>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</si>
  <si>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</si>
  <si>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</si>
  <si>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</si>
  <si>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</si>
  <si>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</si>
  <si>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</si>
  <si>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</si>
  <si>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</si>
  <si>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</si>
  <si>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</si>
  <si>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</si>
  <si>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</si>
  <si>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</si>
  <si>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</si>
  <si>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</si>
  <si>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</si>
  <si>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</si>
  <si>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</si>
  <si>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</si>
  <si>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</si>
  <si>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</si>
  <si>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</si>
  <si>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</si>
  <si>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</si>
  <si>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</si>
  <si>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</si>
  <si>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</si>
  <si>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</si>
  <si>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</si>
  <si>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</si>
  <si>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</si>
  <si>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</si>
  <si>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</si>
  <si>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</si>
  <si>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</si>
  <si>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</si>
  <si>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</si>
  <si>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</si>
  <si>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</si>
  <si>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</si>
  <si>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</si>
  <si>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</si>
  <si>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</si>
  <si>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</si>
  <si>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</si>
  <si>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</si>
  <si>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</si>
  <si>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</si>
  <si>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</si>
  <si>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</si>
  <si>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</si>
  <si>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</si>
  <si>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</si>
  <si>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</si>
  <si>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</si>
  <si>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</si>
  <si>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</si>
  <si>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</si>
  <si>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</si>
  <si>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</si>
  <si>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</si>
  <si>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</si>
  <si>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</si>
  <si>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</si>
  <si>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</si>
  <si>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</si>
  <si>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</si>
  <si>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</si>
  <si>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</si>
  <si>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</si>
  <si>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</si>
  <si>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</si>
  <si>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</si>
  <si>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</si>
  <si>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</si>
  <si>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</si>
  <si>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</si>
  <si>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</si>
  <si>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</si>
  <si>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</si>
  <si>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</si>
  <si>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</si>
  <si>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</si>
  <si>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</si>
  <si>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</si>
  <si>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</si>
  <si>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</si>
  <si>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</si>
  <si>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</si>
  <si>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</si>
  <si>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</si>
  <si>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</si>
  <si>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</si>
  <si>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</si>
  <si>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</si>
  <si>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</si>
  <si>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</si>
  <si>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</si>
  <si>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</si>
  <si>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</si>
  <si>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</si>
  <si>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</si>
  <si>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</si>
  <si>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</si>
  <si>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</si>
  <si>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</si>
  <si>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</si>
  <si>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</si>
  <si>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</si>
  <si>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</si>
  <si>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</si>
  <si>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</si>
  <si>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</si>
  <si>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</si>
  <si>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</si>
  <si>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</si>
  <si>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</si>
  <si>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</si>
  <si>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</si>
  <si>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</si>
  <si>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</si>
  <si>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</si>
  <si>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</si>
  <si>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</si>
  <si>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</si>
  <si>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</si>
  <si>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</si>
  <si>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</si>
  <si>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</si>
  <si>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</si>
  <si>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</si>
  <si>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</si>
  <si>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</si>
  <si>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</si>
  <si>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</si>
  <si>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</si>
  <si>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</si>
  <si>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</si>
  <si>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</si>
  <si>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</si>
  <si>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</si>
  <si>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</si>
  <si>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</si>
  <si>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</si>
  <si>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</si>
  <si>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</si>
  <si>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</si>
  <si>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</si>
  <si>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</si>
  <si>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</si>
  <si>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</si>
  <si>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</si>
  <si>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</si>
  <si>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</si>
  <si>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</si>
  <si>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</si>
  <si>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</si>
  <si>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</si>
  <si>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</si>
  <si>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</si>
  <si>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</si>
  <si>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</si>
  <si>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</si>
  <si>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</si>
  <si>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</si>
  <si>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</si>
  <si>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</si>
  <si>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</si>
  <si>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</si>
  <si>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</si>
  <si>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</si>
  <si>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</si>
  <si>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</si>
  <si>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</si>
  <si>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</si>
  <si>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</si>
  <si>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</si>
  <si>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</si>
  <si>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</si>
  <si>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</si>
  <si>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</si>
  <si>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</si>
  <si>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</si>
  <si>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</si>
  <si>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</si>
  <si>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</si>
  <si>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</si>
  <si>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</si>
  <si>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</si>
  <si>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</si>
  <si>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</si>
  <si>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</si>
  <si>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</si>
  <si>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</si>
  <si>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</si>
  <si>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</si>
  <si>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</si>
  <si>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</si>
  <si>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</si>
  <si>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</si>
  <si>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</si>
  <si>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</si>
  <si>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</si>
  <si>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</si>
  <si>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</si>
  <si>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</si>
  <si>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</si>
  <si>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</si>
  <si>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</si>
  <si>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</si>
  <si>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</si>
  <si>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</si>
  <si>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</si>
  <si>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</si>
  <si>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</si>
  <si>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</si>
  <si>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</si>
  <si>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</si>
  <si>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</si>
  <si>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</si>
  <si>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</si>
  <si>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</si>
  <si>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</si>
  <si>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</si>
  <si>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</si>
  <si>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</si>
  <si>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</si>
  <si>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</si>
  <si>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</si>
  <si>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</si>
  <si>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</si>
  <si>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</si>
  <si>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</si>
  <si>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</si>
  <si>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</si>
  <si>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</si>
  <si>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</si>
  <si>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</si>
  <si>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</si>
  <si>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</si>
  <si>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</si>
  <si>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</si>
  <si>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</si>
  <si>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</si>
  <si>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</si>
  <si>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</si>
  <si>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</si>
  <si>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</si>
  <si>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</si>
  <si>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</si>
  <si>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</si>
  <si>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</si>
  <si>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</si>
  <si>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</si>
  <si>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</si>
  <si>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</si>
  <si>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</si>
  <si>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</si>
  <si>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</si>
  <si>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</si>
  <si>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</si>
  <si>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</si>
  <si>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</si>
  <si>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</si>
  <si>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</si>
  <si>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</si>
  <si>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</si>
  <si>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</si>
  <si>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</si>
  <si>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</si>
  <si>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</si>
  <si>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</si>
  <si>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</si>
  <si>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</si>
  <si>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</si>
  <si>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</si>
  <si>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</si>
  <si>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</si>
  <si>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</si>
  <si>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</si>
  <si>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</si>
  <si>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</si>
  <si>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</si>
  <si>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</si>
  <si>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</si>
  <si>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</si>
  <si>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</si>
  <si>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</si>
  <si>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</si>
  <si>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</si>
  <si>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</si>
  <si>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</si>
  <si>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</si>
  <si>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</si>
  <si>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</si>
  <si>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</si>
  <si>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</si>
  <si>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</si>
  <si>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</si>
  <si>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</si>
  <si>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</si>
  <si>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</si>
  <si>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</si>
  <si>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</si>
  <si>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</si>
  <si>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</si>
  <si>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</si>
  <si>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</si>
  <si>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</si>
  <si>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</si>
  <si>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</si>
  <si>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</si>
  <si>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</si>
  <si>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</si>
  <si>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</si>
  <si>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</si>
  <si>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</si>
  <si>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</si>
  <si>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</si>
  <si>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</si>
  <si>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</si>
  <si>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</si>
  <si>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</si>
  <si>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</si>
  <si>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</si>
  <si>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</si>
  <si>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</si>
  <si>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</si>
  <si>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</si>
  <si>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</si>
  <si>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</si>
  <si>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</si>
  <si>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</si>
  <si>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</si>
  <si>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</si>
  <si>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</si>
  <si>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</si>
  <si>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</si>
  <si>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</si>
  <si>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</si>
  <si>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</si>
  <si>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</si>
  <si>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</si>
  <si>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</si>
  <si>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</si>
  <si>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</si>
  <si>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</si>
  <si>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</si>
  <si>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</si>
  <si>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</si>
  <si>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</si>
  <si>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</si>
  <si>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</si>
  <si>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</si>
  <si>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</si>
  <si>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</si>
  <si>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</si>
  <si>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</si>
  <si>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</si>
  <si>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</si>
  <si>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</si>
  <si>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</si>
  <si>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</si>
  <si>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</si>
  <si>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</si>
  <si>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</si>
  <si>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</si>
  <si>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</si>
  <si>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</si>
  <si>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</si>
  <si>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</si>
  <si>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</si>
  <si>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</si>
  <si>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</si>
  <si>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</si>
  <si>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</si>
  <si>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</si>
  <si>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</si>
  <si>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</si>
  <si>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</si>
  <si>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</si>
  <si>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</si>
  <si>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</si>
  <si>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</si>
  <si>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</si>
  <si>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</si>
  <si>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</si>
  <si>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</si>
  <si>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</si>
  <si>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</si>
  <si>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</si>
  <si>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</si>
  <si>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</si>
  <si>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</si>
  <si>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</si>
  <si>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</si>
  <si>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</si>
  <si>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</si>
  <si>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</si>
  <si>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</si>
  <si>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</si>
  <si>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</si>
  <si>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</si>
  <si>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</si>
  <si>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</si>
  <si>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</si>
  <si>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</si>
  <si>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</si>
  <si>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</si>
  <si>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</si>
  <si>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</si>
  <si>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</si>
  <si>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</si>
  <si>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</si>
  <si>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</si>
  <si>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</si>
  <si>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</si>
  <si>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</si>
  <si>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</si>
  <si>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</si>
  <si>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</si>
  <si>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</si>
  <si>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</si>
  <si>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</si>
  <si>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</si>
  <si>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</si>
  <si>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</si>
  <si>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</si>
  <si>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</si>
  <si>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</si>
  <si>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</si>
  <si>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</si>
  <si>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</si>
  <si>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</si>
  <si>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</si>
  <si>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</si>
  <si>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</si>
  <si>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</si>
  <si>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</si>
  <si>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</si>
  <si>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</si>
  <si>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</si>
  <si>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</si>
  <si>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</si>
  <si>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</si>
  <si>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</si>
  <si>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</si>
  <si>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</si>
  <si>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</si>
  <si>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</si>
  <si>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</si>
  <si>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</si>
  <si>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</si>
  <si>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</si>
  <si>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</si>
  <si>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</si>
  <si>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</si>
  <si>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</si>
  <si>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</si>
  <si>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</si>
  <si>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</si>
  <si>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</si>
  <si>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</si>
  <si>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</si>
  <si>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</si>
  <si>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</si>
  <si>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</si>
  <si>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</si>
  <si>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</si>
  <si>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</si>
  <si>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</si>
  <si>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</si>
  <si>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</si>
  <si>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</si>
  <si>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</si>
  <si>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</si>
  <si>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</si>
  <si>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</si>
  <si>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</si>
  <si>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</si>
  <si>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</si>
  <si>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</si>
  <si>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</si>
  <si>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</si>
  <si>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</si>
  <si>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</si>
  <si>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</si>
  <si>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</si>
  <si>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</si>
  <si>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</si>
  <si>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</si>
  <si>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</si>
  <si>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</si>
  <si>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</si>
  <si>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</si>
  <si>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</si>
  <si>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</si>
  <si>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</si>
  <si>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</si>
  <si>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</si>
  <si>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</si>
  <si>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</si>
  <si>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</si>
  <si>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</si>
  <si>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</si>
  <si>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</si>
  <si>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</si>
  <si>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</si>
  <si>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</si>
  <si>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</si>
  <si>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</si>
  <si>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</si>
  <si>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</si>
  <si>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</si>
  <si>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</si>
  <si>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</si>
  <si>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</si>
  <si>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</si>
  <si>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</si>
  <si>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</si>
  <si>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</si>
  <si>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</si>
  <si>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</si>
  <si>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</si>
  <si>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</si>
  <si>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</si>
  <si>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</si>
  <si>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</si>
  <si>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</si>
  <si>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</si>
  <si>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</si>
  <si>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</si>
  <si>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</si>
  <si>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</si>
  <si>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</si>
  <si>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</si>
  <si>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</si>
  <si>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</si>
  <si>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</si>
  <si>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</si>
  <si>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</si>
  <si>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</si>
  <si>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</si>
  <si>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</si>
  <si>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</si>
  <si>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</si>
  <si>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</si>
  <si>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</si>
  <si>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</si>
  <si>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</si>
  <si>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</si>
  <si>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</si>
  <si>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</si>
  <si>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</si>
  <si>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</si>
  <si>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</si>
  <si>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</si>
  <si>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</si>
  <si>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</si>
  <si>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</si>
  <si>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</si>
  <si>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</si>
  <si>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</si>
  <si>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</si>
  <si>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</si>
  <si>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</si>
  <si>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</si>
  <si>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</si>
  <si>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</si>
  <si>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</si>
  <si>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</si>
  <si>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</si>
  <si>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</si>
  <si>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</si>
  <si>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</si>
  <si>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</si>
  <si>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</si>
  <si>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</si>
  <si>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</si>
  <si>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</si>
  <si>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</si>
  <si>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</si>
  <si>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</si>
  <si>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</si>
  <si>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</si>
  <si>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</si>
  <si>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</si>
  <si>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</si>
  <si>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</si>
  <si>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</si>
  <si>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</si>
  <si>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</si>
  <si>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</si>
  <si>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</si>
  <si>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</si>
  <si>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</si>
  <si>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</si>
  <si>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</si>
  <si>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</si>
  <si>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</si>
  <si>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</si>
  <si>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</si>
  <si>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</si>
  <si>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</si>
  <si>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</si>
  <si>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</si>
  <si>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</si>
  <si>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</si>
  <si>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</si>
  <si>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</si>
  <si>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</si>
  <si>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</si>
  <si>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</si>
  <si>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</si>
  <si>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</si>
  <si>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</si>
  <si>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</si>
  <si>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</si>
  <si>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</si>
  <si>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</si>
  <si>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</si>
  <si>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</si>
  <si>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</si>
  <si>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</si>
  <si>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</si>
  <si>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</si>
  <si>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</si>
  <si>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</si>
  <si>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</si>
  <si>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</si>
  <si>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</si>
  <si>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</si>
  <si>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</si>
  <si>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</si>
  <si>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</si>
  <si>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</si>
  <si>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</si>
  <si>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</si>
  <si>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</si>
  <si>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</si>
  <si>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</si>
  <si>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</si>
  <si>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</si>
  <si>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</si>
  <si>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</si>
  <si>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</si>
  <si>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</si>
  <si>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</si>
  <si>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</si>
  <si>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</si>
  <si>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</si>
  <si>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</si>
  <si>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</si>
  <si>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</si>
  <si>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</si>
  <si>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</si>
  <si>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</si>
  <si>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</si>
  <si>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</si>
  <si>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</si>
  <si>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</si>
  <si>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</si>
  <si>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</si>
  <si>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</si>
  <si>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</si>
  <si>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</si>
  <si>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</si>
  <si>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</si>
  <si>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</si>
  <si>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</si>
  <si>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</si>
  <si>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</si>
  <si>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</si>
  <si>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</si>
  <si>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</si>
  <si>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</si>
  <si>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</si>
  <si>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</si>
  <si>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</si>
  <si>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</si>
  <si>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</si>
  <si>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</si>
  <si>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</si>
  <si>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</si>
  <si>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</si>
  <si>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</si>
  <si>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</si>
  <si>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</si>
  <si>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</si>
  <si>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</si>
  <si>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</si>
  <si>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</si>
  <si>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</si>
  <si>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</si>
  <si>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</si>
  <si>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</si>
  <si>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</si>
  <si>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</si>
  <si>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</si>
  <si>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</si>
  <si>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</si>
  <si>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</si>
  <si>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</si>
  <si>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</si>
  <si>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</si>
  <si>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</si>
  <si>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</si>
  <si>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</si>
  <si>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</si>
  <si>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</si>
  <si>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</si>
  <si>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</si>
  <si>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</si>
  <si>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</si>
  <si>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</si>
  <si>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</si>
  <si>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</si>
  <si>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</si>
  <si>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</si>
  <si>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</si>
  <si>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</si>
  <si>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</si>
  <si>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</si>
  <si>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</si>
  <si>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</si>
  <si>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</si>
  <si>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</si>
  <si>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</si>
  <si>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</si>
  <si>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</si>
  <si>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</si>
  <si>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</si>
  <si>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</si>
  <si>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</si>
  <si>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</si>
  <si>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</si>
  <si>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</si>
  <si>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</si>
  <si>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</si>
  <si>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</si>
  <si>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</si>
  <si>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</si>
  <si>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</si>
  <si>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</si>
  <si>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</si>
  <si>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</si>
  <si>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</si>
  <si>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</si>
  <si>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</si>
  <si>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</si>
  <si>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</si>
  <si>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</si>
  <si>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</si>
  <si>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</si>
  <si>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</si>
  <si>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</si>
  <si>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</si>
  <si>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</si>
  <si>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</si>
  <si>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</si>
  <si>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</si>
  <si>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</si>
  <si>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</si>
  <si>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</si>
  <si>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</si>
  <si>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</si>
  <si>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</si>
  <si>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</si>
  <si>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</si>
  <si>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</si>
  <si>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</si>
  <si>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</si>
  <si>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</si>
  <si>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</si>
  <si>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</si>
  <si>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</si>
  <si>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</si>
  <si>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</si>
  <si>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</si>
  <si>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</si>
  <si>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</si>
  <si>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</si>
  <si>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</si>
  <si>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</si>
  <si>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</si>
  <si>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</si>
  <si>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</si>
  <si>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</si>
  <si>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</si>
  <si>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</si>
  <si>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</si>
  <si>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</si>
  <si>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</si>
  <si>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</si>
  <si>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</si>
  <si>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</si>
  <si>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</si>
  <si>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</si>
  <si>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</si>
  <si>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</si>
  <si>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</si>
  <si>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</si>
  <si>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</si>
  <si>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</si>
  <si>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</si>
  <si>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</si>
  <si>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</si>
  <si>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</si>
  <si>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</si>
  <si>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</si>
  <si>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</si>
  <si>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</si>
  <si>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</si>
  <si>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</si>
  <si>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</si>
  <si>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</si>
  <si>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</si>
  <si>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</si>
  <si>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</si>
  <si>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</si>
  <si>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</si>
  <si>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</si>
  <si>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</si>
  <si>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</si>
  <si>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</si>
  <si>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</si>
  <si>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</si>
  <si>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</si>
  <si>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</si>
  <si>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</si>
  <si>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</si>
  <si>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</si>
  <si>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</si>
  <si>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</si>
  <si>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</si>
  <si>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</si>
  <si>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</si>
  <si>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</si>
  <si>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</si>
  <si>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</si>
  <si>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</si>
  <si>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</si>
  <si>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</si>
  <si>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</si>
  <si>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</si>
  <si>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</si>
  <si>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</si>
  <si>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</si>
  <si>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</si>
  <si>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</si>
  <si>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</si>
  <si>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</si>
  <si>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</si>
  <si>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</si>
  <si>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</si>
  <si>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</si>
  <si>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</si>
  <si>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</si>
  <si>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</si>
  <si>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</si>
  <si>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</si>
  <si>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</si>
  <si>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</si>
  <si>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</si>
  <si>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</si>
  <si>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</si>
  <si>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</si>
  <si>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</si>
  <si>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</si>
  <si>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</si>
  <si>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</si>
  <si>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</si>
  <si>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</si>
  <si>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</si>
  <si>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</si>
  <si>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</si>
  <si>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</si>
  <si>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</si>
  <si>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</si>
  <si>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</si>
  <si>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</si>
  <si>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</si>
  <si>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</si>
  <si>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</si>
  <si>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</si>
  <si>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</si>
  <si>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</si>
  <si>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</si>
  <si>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</si>
  <si>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</si>
  <si>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</si>
  <si>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</si>
  <si>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</si>
  <si>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</si>
  <si>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</si>
  <si>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</si>
  <si>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</si>
  <si>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</si>
  <si>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</si>
  <si>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</si>
  <si>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</si>
  <si>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</si>
  <si>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</si>
  <si>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</si>
  <si>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</si>
  <si>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</si>
  <si>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</si>
  <si>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</si>
  <si>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</si>
  <si>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</si>
  <si>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</si>
  <si>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</si>
  <si>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</si>
  <si>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</si>
  <si>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</si>
  <si>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</si>
  <si>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</si>
  <si>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</si>
  <si>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</si>
  <si>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</si>
  <si>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</si>
  <si>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</si>
  <si>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</si>
  <si>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</si>
  <si>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</si>
  <si>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</si>
  <si>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</si>
  <si>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</si>
  <si>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</si>
  <si>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</si>
  <si>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</si>
  <si>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</si>
  <si>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</si>
  <si>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</si>
  <si>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</si>
  <si>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</si>
  <si>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</si>
  <si>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</si>
  <si>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</si>
  <si>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</si>
  <si>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</si>
  <si>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</si>
  <si>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</si>
  <si>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</si>
  <si>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</si>
  <si>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</si>
  <si>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</si>
  <si>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</si>
  <si>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</si>
  <si>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</si>
  <si>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</si>
  <si>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</si>
  <si>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</si>
  <si>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</si>
  <si>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</si>
  <si>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</si>
  <si>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</si>
  <si>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</si>
  <si>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</si>
  <si>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</si>
  <si>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</si>
  <si>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</si>
  <si>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</si>
  <si>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</si>
  <si>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</si>
  <si>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</si>
  <si>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</si>
  <si>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</si>
  <si>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</si>
  <si>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</si>
  <si>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</si>
  <si>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</si>
  <si>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</si>
  <si>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</si>
  <si>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</si>
  <si>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</si>
  <si>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</si>
  <si>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</si>
  <si>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</si>
  <si>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</si>
  <si>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</si>
  <si>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</si>
  <si>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</si>
  <si>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</si>
  <si>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</si>
  <si>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</si>
  <si>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</si>
  <si>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</si>
  <si>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</si>
  <si>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</si>
  <si>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</si>
  <si>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</si>
  <si>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</si>
  <si>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</si>
  <si>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</si>
  <si>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</si>
  <si>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</si>
  <si>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</si>
  <si>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</si>
  <si>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</si>
  <si>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</si>
  <si>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</si>
  <si>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</si>
  <si>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</si>
  <si>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</si>
  <si>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</si>
  <si>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</si>
  <si>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</si>
  <si>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</si>
  <si>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</si>
  <si>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</si>
  <si>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</si>
  <si>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</si>
  <si>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</si>
  <si>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</si>
  <si>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</si>
  <si>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</si>
  <si>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</si>
  <si>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</si>
  <si>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</si>
  <si>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</si>
  <si>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</si>
  <si>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</si>
  <si>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</si>
  <si>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</si>
  <si>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</si>
  <si>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</si>
  <si>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</si>
  <si>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</si>
  <si>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</si>
  <si>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</si>
  <si>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</si>
  <si>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</si>
  <si>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</si>
  <si>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</si>
  <si>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</si>
  <si>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</si>
  <si>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</si>
  <si>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</si>
  <si>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</si>
  <si>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</si>
  <si>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</si>
  <si>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</si>
  <si>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</si>
  <si>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</si>
  <si>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</si>
  <si>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</si>
  <si>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</si>
  <si>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</si>
  <si>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</si>
  <si>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</si>
  <si>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</si>
  <si>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</si>
  <si>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</si>
  <si>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</si>
  <si>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</si>
  <si>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</si>
  <si>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</si>
  <si>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</si>
  <si>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</si>
  <si>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</si>
  <si>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</si>
  <si>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</si>
  <si>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</si>
  <si>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</si>
  <si>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</si>
  <si>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</si>
  <si>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</si>
  <si>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</si>
  <si>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</si>
  <si>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</si>
  <si>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</si>
  <si>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</si>
  <si>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</si>
  <si>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</si>
  <si>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</si>
  <si>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</si>
  <si>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</si>
  <si>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</si>
  <si>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</si>
  <si>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</si>
  <si>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</si>
  <si>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</si>
  <si>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</si>
  <si>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</si>
  <si>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</si>
  <si>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</si>
  <si>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</si>
  <si>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</si>
  <si>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</si>
  <si>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</si>
  <si>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</si>
  <si>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</si>
  <si>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</si>
  <si>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</si>
  <si>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</si>
  <si>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</si>
  <si>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</si>
  <si>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</si>
  <si>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</si>
  <si>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</si>
  <si>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</si>
  <si>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</si>
  <si>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</si>
  <si>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</si>
  <si>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</si>
  <si>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</si>
  <si>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</si>
  <si>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</si>
  <si>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</si>
  <si>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</si>
  <si>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</si>
  <si>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</si>
  <si>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</si>
  <si>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</si>
  <si>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</si>
  <si>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</si>
  <si>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</si>
  <si>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</si>
  <si>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</si>
  <si>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</si>
  <si>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</si>
  <si>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</si>
  <si>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</si>
  <si>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</si>
  <si>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</si>
  <si>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</si>
  <si>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</si>
  <si>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</si>
  <si>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</si>
  <si>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</si>
  <si>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</si>
  <si>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</si>
  <si>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</si>
  <si>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</si>
  <si>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</si>
  <si>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</si>
  <si>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</si>
  <si>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</si>
  <si>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</si>
  <si>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</si>
  <si>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</si>
  <si>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</si>
  <si>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</si>
  <si>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</si>
  <si>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</si>
  <si>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</si>
  <si>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</si>
  <si>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</si>
  <si>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</si>
  <si>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</si>
  <si>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</si>
  <si>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</si>
  <si>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</si>
  <si>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</si>
  <si>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</si>
  <si>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</si>
  <si>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</si>
  <si>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</si>
  <si>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</si>
  <si>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</si>
  <si>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</si>
  <si>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</si>
  <si>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</si>
  <si>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</si>
  <si>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</si>
  <si>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</si>
  <si>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</si>
  <si>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</si>
  <si>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</si>
  <si>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</si>
  <si>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</si>
  <si>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</si>
  <si>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</si>
  <si>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</si>
  <si>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</si>
  <si>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</si>
  <si>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</si>
  <si>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</si>
  <si>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</si>
  <si>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</si>
  <si>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</si>
  <si>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</si>
  <si>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</si>
  <si>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</si>
  <si>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</si>
  <si>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</si>
  <si>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</si>
  <si>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</si>
  <si>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</si>
  <si>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</si>
  <si>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</si>
  <si>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</si>
  <si>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</si>
  <si>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</si>
  <si>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</si>
  <si>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</si>
  <si>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</si>
  <si>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</si>
  <si>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</si>
  <si>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</si>
  <si>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</si>
  <si>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</si>
  <si>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</si>
  <si>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</si>
  <si>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</si>
  <si>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</si>
  <si>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</si>
  <si>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</si>
  <si>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</si>
  <si>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</si>
  <si>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</si>
  <si>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</si>
  <si>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</si>
  <si>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</si>
  <si>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</si>
  <si>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</si>
  <si>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</si>
  <si>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</si>
  <si>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</si>
  <si>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</si>
  <si>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</si>
  <si>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</si>
  <si>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</si>
  <si>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</si>
  <si>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</si>
  <si>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</si>
  <si>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</si>
  <si>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</si>
  <si>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</si>
  <si>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</si>
  <si>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</si>
  <si>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</si>
  <si>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</si>
  <si>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</si>
  <si>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</si>
  <si>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</si>
  <si>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</si>
  <si>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</si>
  <si>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</si>
  <si>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</si>
  <si>
    <t>Regarding Idle Transmission Power Lines:
a. How many circuit miles of idle transmission lines does SDG&amp;E currently have located within the HFTD and HFRA?
b. Do any of these idle, deenergized transmission lines run parallel to and in close proximity (within 1,000 feet) with energized transmission lines?
i. If so, provide the number of circuit miles, and describe the spacing characteristics and location of each instance.
c. Provide a preliminary estimate of idle transmission line miles planned for removal between 2026 and 2028.
d. Provide SDG&amp;E’s latest findings or studies on whether idle transmission lines present a potential induction risk that could result in unintended energization.
e. Describe any procedures, policies, or future planned projects to mitigate the ignition risk of idle transmission lines that SDG&amp;E is considering.</t>
  </si>
  <si>
    <t>Regarding Idle Transmission Power Lines:</t>
  </si>
  <si>
    <t xml:space="preserve">On page 281 of its 2023-2025 Base WMP, SDG&amp;E stated “In addition to the approximately 34,000 poles SDG&amp;E clears every year for compliance and fire prevention, approximately 2,475 poles are cleared in the Local Responsibility Area (LRA). This includes poles located in areas of dense and/or highly flammable vegetation and/or located near steep topography.” On page 213 of its 2026–2028 Base WMP, SDG&amp;E explains its decision to stop clearing poles with exempt equipment during the 2026–2028 WMP cycle, but it does not clarify why it decided to stop clearing poles in the LRA.
a. Explain SDG&amp;E’s decision-making process for no longer clearing poles in the LRA including locations with dense and/or highly flammable vegetation and/or located near steep topography.
b. Provide details of any risk reduction measures that will compensate for the reduced volume of pole clearing work. </t>
  </si>
  <si>
    <t>Regarding Public Resource Code section 4292 Non-Exempt and Exempt Pole Clearing:
On page 272 of its 2023-2025 Base WMP, SDG&amp;E stated that “Pole clearing (brushing) (WMP.512) is performed on approximately 34,000 poles located in the [State Responsibility Area (SRA)] of the service territory subject to PRC § 4292.”
a. Complete the table below regarding SDG&amp;E’s pole clearing work in the SRA during its 2023-2025 Base WMP cycle:
State Responsibility Area (SRA) PRC 4292 Exempt/Non-Exempt Pole Statistics
b. Complete the table below regarding SDG&amp;E’s pole clearing work in the LRA during its 2023-2025 Base WMP cycle:
Local Responsibility Area (LRA) PRC 4292 Exempt/Non-Exempt Pole Statistics
c. Complete the table below regarding SDG&amp;E’s pole clearing work in the FRA during its 2023-2025 Base WMP cycle:
Federal Responsibility Area (FRA) PRC 4292 Exempt/Non-Exempt Pole Statistics</t>
  </si>
  <si>
    <t>6/27/2025
7/3/2025</t>
  </si>
  <si>
    <t>Updates</t>
  </si>
  <si>
    <t xml:space="preserve">In response to Question 3 of SPD-SDG&amp;E-WMP 2026-001 SDG&amp;E submitted a slide deck called “SDGE WMP 2026-2028_Presentation.” On slide 20, SDG&amp;E presented its strategic undergrounding mitigation effectiveness calculation. The following are questions regarding the slide: 
a. SDG&amp;E estimates that undergrounding is 95% effective at mitigating the risk of drivers related ignitions on the underground system. 
i. Would it be correct to interpret this as SDG&amp;E estimates that an ignition associated with underground lines is 95% less risky than an overhead ignitions? 
1. Provide any SDG&amp;E studies to justify that an underground ignition is less risky than an overhead ignition. 
2. SDG&amp;E states that ignitions associated with the underground system are unlikely to cause wildfires due to underground assets’ enclosed and protected nature. What proof exists that this is correct? 
3. SDG&amp;E is reporting non-reportable and reportable ignitions in the data set. What percentage of ignitions are reportable for each of the drivers? 
4. SDG&amp;E’s four largest CPUC-reportable ignitions between 2015 and 2024 (ignitions on 4/12/2015, 7/6/2018, 5/22/2018, 7/1/2024) were each located in rural areas with a relative abundance of fuel sources. Many of the underground or padmounted reportable ignitions appear to be near more densely populated areas with limited fuel sources. How can SDG&amp;E ensure that the reason for undergrounded ignitions appearing to be less risky is not that they are less risky but instead that undergrounded lines are in areas with less fuels as compared to the overhead lines which result in the more impactful overhead ignitions? 
b. Correct the mitigation effectiveness calculation to fix the arithmetic error which conflates the drivers for outage ignitions. The chart computes the mitigation effectiveness of undergrounding by comparing the number of ignitions from drivers before versus after being mitigated. However, the chart adds the drivers of underground ignitions to the drivers overhead ignitions, as an “ignition being mitigated.” These drivers of undergrounding ignitions will not be mitigated by undergrounding. In fact – the newly undergrounded lines will now be subject to these new set of underground ignition drivers – and so the number of undergrounding related ignitions to increase as lines are undergrounded. 
c. Provide a workpaper which computes the strategic undergrounding mitigation effectiveness calculation, but only includes ignitions that occurred the HFTD. </t>
  </si>
  <si>
    <t xml:space="preserve">Provide a workpaper which shows the study which demonstrates how the estimated effectiveness of covered conductor has degraded overtime as discussed on page 11 of “Joint IOU Grid Hardening Working Group Report: Update for 2026-2028 Wildfire Mitigation Plan.”
a. How many of the equipment failures used on the “traditionally (bare conductor) hardening” related to non-exempt equipment? </t>
  </si>
  <si>
    <t xml:space="preserve">Provide an update ignition dataset through 2024 to the one previously provided as part of, “WSPS-SDGE-2023WMP-02 SDG&amp;E RESPONSE.”
a. Provide non-reportable ignitions used in the covered conductor and undergrounding mitigation effectiveness study under the same format. 
b. Include an additional column which classifies each ignition as one of the drivers used in the underground ignitions analysis slide 20 of “SDGE WMP 2026-2028_Presentation.” 
c. Include an additional column which classifies each ignition as the driver used for the covered conductor ignition mitigation effectiveness study on slide 21 of “SDGE WMP 2026-2028_Presentation.” 
d. Include a column which indicates which ignitions were used to determine the reduction in 10-year effectiveness of system hardening as described on page 11 of “Joint IOU Grid Hardening Working Group Report: Update for 2026-2028 Wildfire Mitigation Plan” 
e. Include a column which classifies if the “equipment involved with ignition” was exempt or non-exempt. </t>
  </si>
  <si>
    <t xml:space="preserve">SPD understands SDG&amp;E uses its “OH CMP Detailed Inspection Instructor Guide” to provide guide to its overhead inspectors. The guide provides little information as to how to prioritize corrective actions as level 1s, level 2s or level 3 per Rule 18 of General Order 95. What other guidance does SDG&amp;E give its inspectors to ensure consistency between inspectors? a. For instance – one can imagine a pole that is split at the top, which may need a different priority depending on the severity. How does SDG&amp;E ensure their inspectors assign a similar priority level for these types of condi-tions? Does SDG&amp;E provide pictures to its inspectors showing different priority levels? </t>
  </si>
  <si>
    <t>What steps has SDG&amp;E taken to archive any data or models related to current and past risk models? 
a. Have any aspects of the current version of the Wings-Planning risk framework not been archived? If so, explain why they were not archived. i. If any aspects of the current version of the Wings-Planning risk framework were not archived, would this prevent a party from asking for data analysis the current version of the Wings-Planning risk framework in the future? 
b. How long will SDG&amp;E maintain its archive of the data or models related to the current version of the Wings-Planning risk framework? 
c. What data is SDG&amp;E maintaining of its previous asset data? What data would be missing if SDG&amp;E wanted to backcast the risk in pre-2023 years using the current version of the Wings-Planning risk framework? 
d. How is SDG&amp;E working to ensure that future models have the data necessary to backcast the risk to current system configurations?</t>
  </si>
  <si>
    <t>In Response to Question 5.d.i of “SPD-SDGE-WMP2026-001,” SDG&amp;E stated the following: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SPD understands that the work that SDG&amp;E is performing is usually new work and so is confused as to how the energized mile only relates to existing work. Because of this, SPD is interpreting that the energized cost per mile is in addition to the trench cost per mile – and so understands that the full cost per mile of undergrounding is 1.930+2.379=$4.309 million per mile. If this is not correct, provide a diagram which shows the difference between energized miles and trench miles.</t>
  </si>
  <si>
    <t xml:space="preserve">In response to SPD-SDGE-WMP2026-001 Question 2, SDG&amp;E provided SPD with the file SDGE Response SPD-SDGE-WMP2026-001-Q02.b.Lifecycle Cost Dataset.xlsx. This Excel workbook includes the “lifecycle cost all territory” spreadsheet and each field in this spreadsheet is defined in the “metadata definition” spreadsheet. In the “metadata definition” spreadsheet of SDGE Response SPD-SDGE-WMP2026-001-Q02.b.Lifecycle Cost Dataset.xlsx it is explained that the field “total_if_ug_cost_per_mile”1 is calculated using the following formula: 
“total_ug_asset_cost_per_mile + total_ug_psps_cost_per_mile”. Additionally, the field “total_ug_asset_cost_per_mile” is calculated using the following formula: total_ug_inspection_cost_per_mile + total_ug_repair_cost_per_mile. 
a. Explain how SDG&amp;E calculated values for each of the following fields: 
i. total_ug_inspection_cost_per_mile 
ii. total_ug_repair_cost_per_mile 
iii. total_ug_psps_cost_per_mile 
b. Explain why the total_ug_repair_cost_per_mile field includes a value of $247,280 for every feeder segment. 
c. Explain how each of the fields discussed in Question 7a. relate to corresponding values in the “Unit Cost” spreadsheet found in SDGE Response SPD-SDGE-WMP2026-001- 
Q02.b.Lifecycle Cost Dataset.xlsx. For instance, did SDG&amp;E use the estimate of $1.43M/year for Total UG Inspection Cost in the “Unit Cost” Spreadsheet to inform total_ug_inspection_cost_per_mile field found in the “lifecycle cost all territory” spreadsheet. i. If not, explain why not. 
d. Provide any datasets that informed the calculation of the fields listed in Question 7a. 
e. Explain why Appendix G does not include separate spreadsheets for “UG Inspections”. 
f. For each of the fields listed in Question 7a., explain if the costs associated with that field fund a Mitigation or Control “Program” as defined in Row 28 of the RDF.2 
i. Provide the page number in D.24-12-074 or its Appendices that discuss this Program and its costs. 
ii. Provide the page number in the Sempra 2024 Risk Spend Accountability Report (RSAR) that discusses this Program and its costs. 1. Provide an Excel version of the Sempra 2024 RSAR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g. In the “Unit Cost” spreadsheet for the SS10 Inspection (Subsurface) and AGI Inspection (Padmount) SDG&amp;E has indicated that this would occur on a 10 and 5 year frequency, respectively. 
i. Explain how these frequencies comply with GO 165 inspection requirements. 
ii. Explain any other inspections and patrols that are required for undergrounded feeder segments by GO 165 that are not listed in the Unit Cost spreadsheet. 1. What are the costs associated with these inspections and patrols. 
h. For each location where SDG&amp;E references “Historical Data” in Column H of the “Unit Cost” spreadsheet, provide SPD with said dataset. 
i. The name of each dataset must only include the name of the Activity (Column A) and timespan of the data. For instance, for the data referenced in cell H17, the dataset must be named “UG Repair and Replacement Capital 2020-2024.xlsx”. 
ii. For each dataset, explain why only 1 or 5 years of data were used. 
Footnote 1: This field is defined as the “total cost of combined covered conductor related cost divided by the length of the circuit miles of the given segment”.  
Footnote 2: D.24-05-064, Appendix A at A-19 – A-20.  </t>
  </si>
  <si>
    <t xml:space="preserve">In the “metadata definition” spreadsheet of SDGE Response SPD-SDGE-WMP2026-001-Q02.b.Lifecycle Cost Dataset.xlsx it is explained that the field “total_if_cc_cost_per_mile”3 is calculated using the following formula: “total_oh_asset_cost_per_mile + total_oh_veg_cost_per_mile + total_cc_psps_cost_per_mile + total_oh_peds_cost_per_mile + microgrid_cost_per_mile”. Additionally, the field “total_oh_asset_cost_per_mile” is calculated using the following formula: “total_oh_inspection_cost_per_mile + total_oh_repair_cost_per_mile + pole_replacement_cost_per_mile”. 
a. Explain how SDG&amp;E calculated values for each of the following fields: 
i. total_oh_veg_cost_per_mile 
ii. total_cc_psps_cost_per_mile 
iii. total_oh_peds_cost_per_mile 
iv. microgrid_cost_per_mile 
v. total_oh_inspection_cost_per_mile 
vi. total_oh_repair_cost_per_mile 
vii. pole_replacement_cost_per_mile 
b. Explain how each of the fields discussed in Question 8a. relate to corresponding values in the “Unit Cost” spreadsheet found in SDGE Response SPD-SDGE-WMP2026-001-Q02.b.Lifecycle Cost Dataset.xlsx. For instance, did SDG&amp;E use the estimate of $35.62M/year for OH Replacement Capital in the “Unit Cost” spreadsheet to inform the pole_replacement_cost_per_mile field found in the “lifecycle cost all territory” spreadsheet. i. If not, explain why not. 
c. Provide any datasets that informed the calculation of the fields listed in Question 8a. 
d. For each of the fields listed in Question 8a., explain if those seven fields are representative of, connected to and/or directly calculated from the costs listed in any of the spreadsheets in Appendix G of the 2026-2028 Base WMP? For instance, do the values found in the total_oh_veg_cost_per_mile field correspond to any of the cost fields (i.e. PV Total Cost Capital + O&amp;M, Mitigation Annual Cost etc.) found in the Pole_Clearing, Fuel_Management, Trim_and_Removal, Off_Cycle_Partrol and/or Veg_Detail_Inspection spreadsheets found in Appendix G. Explain. i. If not, explain why not. 
e. For each of the fields listed in Question 8a., explain if the costs associated with that field fund a Mitigation or Control “Program” as defined in Row 28 of the RDF.4 
i. Provide the page number in D.24-12-074 or its Appendices that discuss this Program and its costs. 
ii. Provide the page number in the Sempra 2024 Risk Spend Accountability Report (RSAR) that discusses this Program and its costs.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f. In the “Unit Cost” spreadsheet the Average Annual Cost (HFTD) for OH Replacement Capital is $35.62M.
i. Explain why this value is $35.62M when $25,000/pole * 700 wood poles/year = $17.5M. 
ii. Explain why the Frequency of OH Replacement Capital is 700 wood poles/year, but in the notes it says “700 poles on average were replaced in the last 5 years”. 
iii. How many wood poles currently exist in SDG&amp;E’s territory? 
iv. How many wood poles currently support covered conductor on SDG&amp;E’s electric grid? 
v. Provide a dataset that demonstrates the distribution of the age of wood poles that currently exist in SDG&amp;E’s territory. Include a variable in the dataset that designates wood poles that support covered conductor. 
vi. Regarding the forecast that 700 poles supporting covered conductor on average would be replaced each year, does SDG&amp;E’s estimate of 700 wood poles per year for covered conductor include any other pole replacement programs related to the following issues: 
1. deterioration, 
2. overloading, and 
3. emergencies. 
Footnote 3: This field is defined as the “total cost of undergrounding related cost divided by the length of the circuit miles after the given segment is undergrounded”  
Footnote 4: D.24-05-064, Appendix A at A-19 – A-20.  </t>
  </si>
  <si>
    <t xml:space="preserve">For every mitigation or control program spreadsheet5 found in Appendix G of the 2026-2028 Base WMP, explain the following: 
a. What is the capital investment associated with the “Capital Cost only in Year 0” field for this program 
b. What are the “Long-term Ongoing costs” for this program 
c. What are the “Additional Installation Cost (O&amp;M) only in Year 0” for this program 
d. Explain why SDG&amp;E does or does not calculate the risk reduction for the safety and reliability attributes for this program. 
e. Explain why SDG&amp;E does or does not leave the “Mitigation Annual Cost (K$/year)” field empty for this program. 
f. Explain why the Present Value fields in Row 16 all include “Year 55” 
g. Explain why the Present Value fields in Row 20 all include “Year 40” 
h. Explain why the BCRs do or do not change across the three discount rate scenarios. </t>
  </si>
  <si>
    <t xml:space="preserve">For the PV Risk Reduced and PV Total Cost fields in the mitigation and control program spread-sheets found in Appendix G of the 2026-2028 Base WMP, explain why SDG&amp;E chose to estimate Present Value using the method found in the Inflation_and_Discount spreadsheet rather than to use the PV or Sequence functions that are native to Excel. 
a. Explain what are the values under WACC, Hybrid and Societal Discount rates in columns F, G, H on Rows 3-7 of the Inflation_and _Discount spreadsheet.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</si>
  <si>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</si>
  <si>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</si>
  <si>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SPD-SDG&amp;E-WMP 2026-001</t>
  </si>
  <si>
    <t>Attachment A</t>
  </si>
  <si>
    <t>Attachment A: Joint IOU Grid Hardening Working Group
Report: Update for 2026-2028 Wildfire Mitigation Plan</t>
  </si>
  <si>
    <t>WSPS-SDGE-2023WMP-02</t>
  </si>
  <si>
    <t>OH CMP Detailed Inspection Instructor Guide</t>
  </si>
  <si>
    <t>Archive data or models related to current and past risk models</t>
  </si>
  <si>
    <t>SPD-SDGE-WMP2026-001</t>
  </si>
  <si>
    <t xml:space="preserve">SPD-SDGE-WMP2026-001 </t>
  </si>
  <si>
    <t>PD-SDGE-WMP2026-001-Q02.b</t>
  </si>
  <si>
    <t xml:space="preserve">SDG&amp;E’s underground cost is noticeably lower than that of other IOUs. SPD understands the contractors are paid at similar rates for the state of California. 
a. Describe any changes in the contracts, such as a longer-term contract that helps reduce the costs of undergrounding. 
i. In Appendix G of the 2026-2028 Base WMP, where would the costs of the longer-term contract be captured? 
b. Provide a high level cost analysis that includes consideration of structure installations, such as Manholes, Vaults, Pads, or any other structures required for the support of an undergrounding effort. 
i. Provide a cost analysis of each underground feeder segment submitted to Appendix G that in-cludes structure installations, such as Manholes, Vaults, Pads, or any other structures required for the support of an undergrounding effort. 
c. Provide a cost breakdown for a brand-new underground circuitry installed compared with a ret-rofit of an existing underground system. 
d. For spare conduits installed, do they meet the requirements for the new UG cable, and what would be the additional cost to replace the conduits. 
e. Provide relocation costs, if any, for both new and existing installation of UG circuitry. 
i. Explain whether or not relocation costs would also involve the upgrade of the existing structures to accommodate the addition of cable and equipment. 
f. If any of the UG structures contains third-party cables or equipment, what is the current process to relocate or retrofit the additional equipment/cable? 
i. What would be the added cost to relocate or retrofit the third-party equipment/cable? 
g. SPD understands that some costs of equipment are often centralized at company-wide level.6 For example, SPD understands that many companies buy distribution overhead transformers in bulk, so if a line were to be added, the cost of the project may not include the distribution overhead transformer as its supplied by the company. What (if any) of the costs associated with SDG&amp;E’s undergrounding projects are centralized and therefore not included in the cost estimates? 
Footnote 6: See PG&amp;E Response to Question 4 of TURN Data Request WMP-Discovery2026-2028_DR_TURN_003-Q004 and the workpaper WMP-Discovery2026-2028_DR_TURN_003-Q004Atch01.xlsx  </t>
  </si>
  <si>
    <t>7/3/2025
7/16/2025</t>
  </si>
  <si>
    <t>a. SDG&amp;E breaks its service territory into discrete, geographical Vegetation Management
Areas (VMA) for the purpose of performing all its vegetation management activities,
including pole clearing. The VMA boundaries may be determined by several factors
including but not limited to SDG&amp;E Operational District boundaries, city boundaries, and
geographical features. In most instances the VMAs are not delineated by the dividing line
between the State Responsibility Area (SRA) and Local Responsibility Area (LRA).
Therefore, the SRA/LRA boundary often intersects VMA boundaries resulting in VMAs
that are entirely within SRA, LRA, or a blend of the two.
Historically, in VMAs that contain SRA and LRA, SDG&amp;E has also brushed the poles
located within the LRA portion of the VMA to be consistent in the scope and application of
PRC 4292. SDG&amp;E will continue this approach moving forward. However, where
SDG&amp;E plans to halt pole clearing activities are in those VMAs that exist fully within the
LRA. The approximate 2,475 poles described in the 2026-2028 WMP cycle are those that
are located in VMAs that are entirely within the LRA. SDG&amp;E’s decision to adjust its
work practice and halt pole clearing activities in VMAs located entirely within the LRA
was to ensure an appropriate balance between risk-mitigation and affordability for SDG&amp;E ratepayers, consistent with the spirit of SDG&amp;E’s applicable General Rate Case.
Based on SDG&amp;E’s ongoing wildfire mitigation work throughout the HFTD, SDG&amp;E
concluded that pole clearing within the entire LRA has limited additional risk mitigation
value, given that SDG&amp;E already has a robust pole clearing and fuels management
program within the HFTD and the SRA. Additional factors contributing to the decision for no longer clearing poles within the LRA were the potential for negative environmental
impacts caused by pole clearing, and to reduce impacts to customers.
b. As stated in response to (a) above, SDG&amp;E will continue to perform pole clearing within
those VMAs whose boundary includes both LRA and SRA. For those VMAs that are
entirely within the LRA, Vegetation Management will continue its annual pre-inspection
activity which includes a visual foot patrol of each span to assess the relationship between trees and the overhead conductors. The electronic records that represent the LRA poles will remain visible to the inspectors who can report ground vegetation conditions that may warrant follow-on action. Additionally, through routine maintenance operations, where
applicable, SDG&amp;E replaces old pole hardware with Cal Fire-approved equipment. Such
action removes the threat of ignition and negates the need to perform vegetation clearing at the base of the pole.</t>
  </si>
  <si>
    <t>a.
State Responsibility Area (SRA) PRC 4292 Exempt/Non-Exempt Pole Statistics
2023 2024
Total Number of Poles with PRC 4292 Exempt and Non-Exempt
Equipment
35,507 34,826
Number of Poles with PRC 4292 Exempt Equipment 10,162 10,162
Number of Brushed Poles with PRC 4292 Exempt Equipment 8,293 8,361
Number of Poles with PRC 4292 Non-Exempt Equipment 25,345 24,664
Number of Brushed Poles with PRC 4292 Non-Exempt
Equipment
21,933 21,856
b.
Local Responsibility Area (LRA) PRC 4292 Exempt/Non-Exempt Pole Statistics
2023 2024
Total Number of Poles with PRC 4292 Exempt and Non-Exempt
Equipment
2,645 3,440
Number of Poles with PRC 4292 Exempt Equipment 1,266 1,266
Number of Brushed Poles with PRC 4292 Exempt Equipment 409 584
Number of Poles with PRC 4292 Non-Exempt Equipment 1,379 2,174
Number of Brushed Poles with PRC 4292 Non-Exempt
Equipment
882 1,078
c.
Federal Responsibility Area (FRA) PRC 4292 Exempt/Non-Exempt Pole Statistics
2023 2024
Total Number of Poles with PRC 4292 Exempt and Non-Exempt
Equipment
1,957 1,847
Number of Poles with PRC 4292 Exempt Equipment 328 328
Number of Brushed Poles with PRC 4292 Exempt Equipment 255 261
Number of Poles with PRC 4292 Non-Exempt Equipment 1,629 1,519
Number of Brushed Poles with PRC 4292 Non-Exempt
Equipment
1,386 1,500</t>
  </si>
  <si>
    <t>SDG&amp;E objects to the request to the extent it seeks information that is protected by the attorney-client privilege and/or constitutes attorney work product. Subject to and without waiving the foregoing objections, SDG&amp;E responds as follows:
a. SDG&amp;E currently maintains 14.69 circuit miles of idle transmission lines within Tier 2 and Tier 3 HFTD.
b. Yes. SDG&amp;E maintains 3 idle transmission lines within HFTD that share structures with or parallel (within 1,000 feet) existing energized transmission lines.
b.i. - TL99925 shares structures with (1) transmission line and parallels (4) existing energized transmission lines across its entirety of 0.32 circuit miles. TL99925 parallel separation distances range from being on a shared structure to 280 feet apart.
Distance Between (feet)
Parallel Length (Circuit Miles)
Same Structure – 230kV
Same Structure
0.32
Parallel 1 - 138kV
100
0.32
Parallel 2 - 138kV
100
0.32
Parallel 3 - 69kV
180
0.32
Parallel 4 - 230kV
280
0.32
-
TL99901 parallels (4) existing energized transmission lines. TL99901 totals 7.63 idle circuit miles. A breakdown of distances and parallel lengths is included below:
Distance Between (feet)
Parallel Length (Circuit Miles)
Parallel 1 - 69kV
77
0.24
Parallel 2 - 69kV
60
5.54
Parallel 3 - 69kV
280
0.55
Parallel 4 - 230kV
60
5.53
-
TL99904 parallels (4) existing energized transmission lines and also briefly parallels various non-SDGE lines. TL99904 totals 6.74 idle circuit miles. A breakdown of distances and parallel lengths is included below:
Distance Between (feet)
Parallel Length (Circuit Miles)
Parallel 1 - 69kV
278
0.76
Parallel 2 - 230kV
55
0.03
Parallel 3 - 230kV
175
3.90
Parallel 4 - 230kV
175
3.91
Various Non - SDGE
130
3.27
c. SDG&amp;E does not have any proposed plans to remove existing idle transmission lines within the HFTD. Portions of these lines are currently identified in future projects to be reused for new energized transmission lines. Approximately 4.7 miles of the existing idle TL99901 and 2.6 miles of the existing idle TL99904 are being evaluated for reuse or replacement as new energized transmission lines.
d. See attached documents titled “OutOfServiceSummary.pdf” and “OOServiceCircuitSummary-AppendixA.pdf.”
e. SDGE maintains a limited number of transmission lines that are currently out of service. The idle transmission lines are isolated and not grounded. These lines undergo regular inspections and are maintained in accordance with all applicable standards and requirements, as if they were energized.</t>
  </si>
  <si>
    <t>https://www.sdge.com/sites/default/files/regulatory/SDGE%20Response%20OEIS-P-WMP_2025-SDGE-10.pdf
https://www.sdge.com/sites/default/files/regulatory/OutOfServiceSummary.pdf
https://www.sdge.com/sites/default/files/regulatory/OOServiceCircuitSummary-AppendixA.pdf</t>
  </si>
  <si>
    <t>https://www.sdge.com/sites/default/files/regulatory/SDGE%20Response%20OEIS-P-WMP_2025-SDGE-11.pdf</t>
  </si>
  <si>
    <t>https://www.sdge.com/sites/default/files/regulatory/SDGE%20Response%20SPD-SDGE-WMP2026-02.pdf</t>
  </si>
  <si>
    <t>7/3/2025
7/16/2025
7/24/2025</t>
  </si>
  <si>
    <t xml:space="preserve">7/3/2025
7/16/2025
</t>
  </si>
  <si>
    <t>7/2/2025
7/16/2025</t>
  </si>
  <si>
    <t>Regarding Public Resource Code Section 4292 Non-Exempt and Exempt Pole Clearing:
a. Complete the table below regarding SDG&amp;E’s pole clearing work in State Responsibility Areas (SRAs) located within the HFTD from 2022 to 2024:
SRA within the HFTD PRC 4292 Exempt/Non-Exempt Pole Statistics
b. Complete the table below regarding SDG&amp;E’s pole clearing work in Local Responsibility Areas (LRAs) located within the HFTD from 2022 to 2024:
LRA within the HFTD PRC 4292 Exempt/Non-Exempt Pole Statistics
c. Complete the table below regarding SDG&amp;E’s pole clearing work in Federal Responsibility Areas (FRAs) located within the HFTD from 2022 to 2024:
FRA within the HFTD PRC 4292 Exempt/Non-Exempt Pole Statistics</t>
  </si>
  <si>
    <t>SDG&amp;E is providing to the best of its ability the geographical location of its pole assets where clearing activities have occurred based on geospatial data and activity history. SDG&amp;E notes that, for this data request, OEIS uses the term, “Cleared Poles”, while in a similar request for “OEIS-P-WMP_2025SDGE-11", OEIS uses the term, “Brushed Poles”. For clarity, SDG&amp;E notes that these terms are interchangeable and identify the same activity.
a.
SRA within the HFTD PRC 4292 Exempt/Non-Exempt Pole Statistics
2022
2023
2024
Total Number of Poles with PRC 4292 Exempt and Non-Exempt Equipment
32,561
32,568
32,097
Number of Poles with PRC 4292 Exempt Equipment
8,960
8,960
8,960
Number of Cleared Poles with PRC 4292 Exempt Equipment
7,475
7,561
7,621
Number of Poles with PRC 4292 Non-Exempt Equipment
23,601
23,608
23,137
Number of Cleared Poles with PRC 4292 Non-Exempt Equipment
20,917
20,867
20,781
b.
LRA within the HFTD PRC 4292 Exempt/Non-Exempt Pole Statistics
2022
2023
2024
Total Number of Poles with PRC 4292 Exempt and Non-Exempt Equipment
1,523
1,364
1,601
Number of Poles with PRC 4292 Exempt Equipment
624
624
624
Number of Cleared Poles with PRC 4292 Exempt Equipment
527
195
287
Number of Poles with PRC 4292 Non-Exempt Equipment
899
740
977
Number of Cleared Poles with PRC 4292 Non-Exempt Equipment
750
396
501
c.
FRA within the HFTD PRC 4292 Exempt/Non-Exempt Pole Statistics 2022 2023 2024 Total Number of Poles with PRC 4292 Exempt and Non-Exempt Equipment 1,847 1,918 1,806 Number of Poles with PRC 4292 Exempt Equipment 321 321 321 Number of Cleared Poles with PRC 4292 Exempt Equipment 259 252 259 Number of Poles with PRC 4292 Non-Exempt Equipment 1,526 1,597 1,485 Number of Cleared Poles with PRC 4292 Non-Exempt Equipment 1,517 1372 1,485</t>
  </si>
  <si>
    <t>2022-2204 Public Resource Code Section 4292 Non-Exempt and Exempt Pole Clearing</t>
  </si>
  <si>
    <t>7/18/2025
7/21/2025</t>
  </si>
  <si>
    <t>https://www.sdge.com/sites/default/files/regulatory/SDGE%20Response%20OEIS-P-WMP_2025-SDGE-12.pdf
https://www.sdge.com/sites/default/files/regulatory/Amended%20SDGE%20Response%20to%20Question%201%20OEIS-P-WMP_2025-SDGE-02.pdf</t>
  </si>
  <si>
    <t>Energy Safety Non-Conforming Element #3 states that SDG&amp;E should address system wide risk reduction for its proposed hardening programs. Energy Safety Additional of Concern #1.b notes that SDG&amp;E’s calculated risk reduction for its Combined Covered Conductor (CCC) and Strategic Undergrounding (SUG) programs is inconsistent with its estimate for ignition risk reduction for CCC and SUG. A comparison of SDG&amp;E’s Table 8-1 estimated risk reduction in WMP R0 and R1 for its CCC and SUG programs, ostensibly showing per circuit and system wide risk reduction, is as follows:
WMP R0 2026 2027 2028 Total Risk
Reduction
per Mile
SUG Miles 0 0 50 50
CC Miles 50 50 30 130
SUG Risk
Reduction
0 0 93.38%
CCC Risk
Reduction
23.8% 34.4% 43.9%
WMP R1
SUG Miles 0 0 50 50
CC Miles 50 50 30 130
SUG Risk
Reduction
0 0 4.05% 4.05% .081%
CCC Risk
Reduction
0.13% 0.40% 0.27% 0.80% .0062%
a. Does this table accurately calculated SDG&amp;E’s Table 8-1 estimations and results
of Appendix G? If not please provide any corrections.
b. In light of OEIS Additional Concern 1.b, how does SDG&amp;E estimate that the
amount of risk reduced per mile of SUG is 12X more than the amount of risk
reduced by CCC? Please provide supporting technical documentation,
calculations, and examples.</t>
  </si>
  <si>
    <t>Using neutral risk scaling rather than risk averse scaling, please provide:
a. Table 8-1 entries for SUG and CCC hardening
b. Appendix G with additional tabs showing neutral risk scaling for at least SUG and CCC hardening</t>
  </si>
  <si>
    <t>Assuming that SDG&amp;E entries for 2026, 2027, and 2028 assume a certain set of proposed circuits for mitigation using SUG and CCC, swap the 50 miles of circuits planned for CCC mitigation in 2026 (CCC tab 17-20) with the 50 miles of circuits planned for undergrounding in 2028 (SUG tab 17-23). This is to test the sensitivity of the risk reduction result to the circuits being selected. Provide both Appendix G tabs for CCC and SUG and Table 8-1 entries for SUG and CCC
a. Using SDG&amp;E’s risk averse scaling function
b. Using risk neutral scaling</t>
  </si>
  <si>
    <t>7/2/2025
7/16/2025
7/24/2025</t>
  </si>
  <si>
    <t>https://www.sdge.com/sites/default/files/regulatory/SDGE%20Response%20SPD-SDGE-WMP2026-02.pdf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</si>
  <si>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</si>
  <si>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https://www.sdge.com/sites/default/files/regulatory/SDGE%20Response%20SPD-SDGE-WMP2026-02_Q1c_HFTD_CPUC_Reportable_Ignitions_for_SUG_2025_07_16.xlsx
https://www.sdge.com/sites/default/files/regulatory/SDGE%20Response%20_SPD-SDGE-WMP2026-02_.pdf</t>
  </si>
  <si>
    <t xml:space="preserve">https://www.sdge.com/sites/default/files/regulatory/SDGE%20Response%20SPD-SDGE-WMP2026-02.pdf
https://www.sdge.com/sites/default/files/regulatory/SDGE%20Response%20_SPD-SDGE-WMP2026-02_.pdf
</t>
  </si>
  <si>
    <t xml:space="preserve">https://www.sdge.com/sites/default/files/regulatory/SDGE%20Response%20SPD-SDGE-WMP2026-02.pdf
https://www.sdge.com/sites/default/files/regulatory/SDGE%20Response%20SPD-SDGE-WMP2026-02_0.pdf
https://www.sdge.com/sites/default/files/regulatory/SDGE%20Response%20_SPD-SDGE-WMP2026-02_.pdf
</t>
  </si>
  <si>
    <t xml:space="preserve">https://www.sdge.com/sites/default/files/regulatory/SDGE%20Response%20SPD-SDGE-WMP2026-02.pdf
https://www.sdge.com/sites/default/files/regulatory/SDGE%20Response%20_SPD-SDGE-WMP2026-02_.pdf
https://www.sdge.com/sites/default/files/regulatory/SDGE%20Response%20_SPD-SDGE-WMP2026-02__Q3.xlsx
</t>
  </si>
  <si>
    <t>https://www.sdge.com/sites/default/files/regulatory/SDGE%20Response%20SPD-SDGE-WMP2026-02.pdf
https://www.sdge.com/sites/default/files/regulatory/SDGE%20Response%20_SPD-SDGE-WMP2026-02_.pdf
https://www.sdge.com/sites/default/files/regulatory/SDGE%20Response%20_SPD-SDGE-WMP2026-02__Q8_f_iii-v.xlsx</t>
  </si>
  <si>
    <t>https://www.sdge.com/sites/default/files/regulatory/SDGE%20Response%20SPD-SDGE-WMP2026-02.pdf
https://www.sdge.com/sites/default/files/regulatory/SDGE%20Response%20_SPD-SDGE-WMP2026-02_.pdf
https://www.sdge.com/sites/default/files/regulatory/SDGE%20Response%20SPD-SDGE-WMP2026-02_Q7.f.ii_SDGE.xlsx
https://www.sdge.com/sites/default/files/regulatory/SDGE%20Response%20SPD-SDGE-WMP2026-02_Q7_Long-term%20Operational%20Mitigation%20Costs.xlsx
https://www.sdge.com/sites/default/files/regulatory/SDGE%20Response%20SPD-SDGE-WMP2026-02_Q7_Long-Term%20Operational%20Mitigation%20Unit%20Costs.xlsx
https://www.sdge.com/sites/default/files/regulatory/SDGE%20Response%20SPD-SDGE-WMP2026-02_Q7_PSPS%20Costs%20%282021-2024%29.xlsx
https://www.sdge.com/sites/default/files/regulatory/SDGE%20Response%20SPD-SDGE-WMP2026-02_Q7_Underground%20Inspection%20Costs%202024.xlsx
https://www.sdge.com/sites/default/files/regulatory/SDGE%20Response%20SPD-SDGE-WMP2026-02_Q7_Underground%20Repair%20Costs%20%282023-24%29.xlsx
https://www.sdge.com/sites/default/files/regulatory/SDGE%20Response%20SPD-SDGE-WMP2026-02_Q7_Vegetation%20Management%20Costs%20%282015-2023%29.xlsx</t>
  </si>
  <si>
    <t>https://www.sdge.com/sites/default/files/regulatory/SDGE%20Response%20SPD-SDGE-WMP2026-02.pdf 
https://www.sdge.com/sites/default/files/regulatory/SDGE%20Response%20_SPD-SDGE-WMP2026-02_.pdf 
https://www.sdge.com/sites/default/files/regulatory/SDGE%20Response%20_SPD-SDGE-WMP2026-02__Q2_Hardening%20Efficacy.xlsx</t>
  </si>
  <si>
    <t>Regarding Appendix G and assignment of tranche to hardening work, and historical
precedent.
Please provide an Excel spreadsheet showing the circuit segments that were
hardened as part of the SDG&amp;E undergrounding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</si>
  <si>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Please provide an Excel spreadsheet showing the circuit segments that were
hardened as part of the SDG&amp;E covered conductor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</si>
  <si>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This table is accurately calculated in Appendix G for both WMP R0 and WMP R1. The key difference in the reported risk reductions lies in the scope of the baseline used. In WMP R0, risk reduction was calculated based on the feeder-segments included in the mitigation scope (tab CBR Summary by Risk, column H). In contrast, WMP R1 calculates risk reduction relative to the total service territory baseline risk (tab CBR Summary by Risk, column V), in alignment with the latest guidance from the OEIS.1
Risk reduction is driven by both baseline risk and mitigation effectiveness. SUG is modeled with a 98% mitigation effectiveness, making it generally more cost-effective on the riskiest portions of the system. In contrast, CCC, with a 61.7% effectiveness, is implemented on segments with comparatively lower risk. While the difference in mitigation effectiveness is close to 40%, SUG’s application to higher-risk areas results in a greater risk reduction per mile.</t>
  </si>
  <si>
    <t>a.Neutral risk scaling only affects the “% Risk Reduction &lt;YEAR&gt;” columns in table 8-1, as such, only these columns have been included. Neutral risk scaling is referred to as “NoAversion”:
% Risk Reduction 2026 (NoAversion)
% Risk Reduction 2027 (NoAversion)
% Risk Reduction 2028 (NoAversion)
Combined Covered Conductor
0.20%
0.37%
0.26%
Strategic Undergrounding
n/a (none scoped)
n/a (none scoped)
2.52%
b.See attached file titled “SDGE Response MGRA-2026-8-07_Q2_Appendix_G_WMP_BCR_NoAversion_2025_07_17_v4_Q2&amp;Q3.xlsx.” This is a version of appendix G with NoAversion risk attitude.</t>
  </si>
  <si>
    <t>These comparisons are available in Appendix G available at https://www.sdge.com/2026-2028-wildfire-mitigation-plan. The raw comparison between the two at the feeder segment level can be found in the tab “SUG_vs_CCC,” as well as tabs “SUG_comp” and “CCC_comp.” Visual representations of the compared CBRs can be found in the “SUG_vs_CCC_plot” tab. There is one plot for each discount rate. Each orange square represents a feeder segment. The x axis measures the SUG CBR for the feeder segment, and the y axis measures the CCC CBR. The blue line denotes the point at which the SUG &amp; CCC CBRs are equal. Points below the line indicate a higher SUG CBR and points above the line indicate a higher CCC CBR. These same resources can be found in the attached version of Appendix G that uses “NoAversion” risk attitude – as denoted in question 2. The plots can also be found below:</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</si>
  <si>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undergrounded as part of SDG&amp;E’s Strategic Undergrounding program between January 1, 2023 and March 31, 2025.
With respect to requests 1d and 1e,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submission, each feeder segment is associated with a Tranche ID based on the updated 2025 baseline risk.</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</si>
  <si>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hardened as part of SDG&amp;E’s Covered Conductor program between January 1, 2023 and March 31, 2025.
With respect to requests 2d and 2e,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each feeder segment is associated with a Tranche ID based on the updated 2025 baseline risk.</t>
  </si>
  <si>
    <t>https://www.sdge.com/sites/default/files/regulatory/SDGE%20Response%20MGRA-2026-8-07.pdf</t>
  </si>
  <si>
    <t>https://www.sdge.com/sites/default/files/regulatory/SDGE%20Response%20MGRA-2026-8-07.pdf
https://www.sdge.com/sites/default/files/regulatory/SDGE%20Response%20MGRA-2026-8-07_Q2_Appendix_G_WMP_BCR_NoAversion_2025_07_17_v4_Q2%26Q3.xlsx</t>
  </si>
  <si>
    <t>https://www.sdge.com/sites/default/files/regulatory/SDGE%20Response%20MGRA-2026-8-08.pdf
https://www.sdge.com/sites/default/files/regulatory/SDGE%20Response%20MGRA-2026-8-08_Q1and2_nb_output_TU_2025_07_30.xlsx</t>
  </si>
  <si>
    <t>Regarding SDG&amp;E’s Pole Clearing Target WMP.512:
SDG&amp;E’s annual pole clearing target (WMP.512) in Revision 1 of its 2026–2028 Base WMP has decreased by 11,010 poles compared to its 2023–2025 Base WMP. However, Table 9-2 of the 2026–2028 Base WMP Revision 1 shows an increased estimated risk reduction benefit from this activity, increasing from 2.84%, as shown in the “x% Risk Impact” column of Table 8-14 in SDG&amp;E’s 2023–2025 Base WMP, to 4.59% in the “% Risk Reduction” column of Table 9-2 in SDG&amp;E’s 2026–2028 Base WMP Revision 1.
a. Explain why the estimated risk reduction benefit from SDG&amp;E’s pole clearing target (WMP.512) has increased in the 2026–2028 WMP cycle, despite the overall volume of work decreasing by 11,010 poles.</t>
  </si>
  <si>
    <t>The Joint Study analyzed the effect of enhanced clearance distances using outages as a proxy for wildfire ignitions. This approach was used because the number of ignitions in the database is too small to draw robust conclusions.
a. How many ignition datapoints are needed to conduct an analysis of the effect of enhanced clearances on the probability of ignition?
i. Explain how this number was calculated.
b. What data attributes are needed to perform this analysis?
c. Does SDG&amp;E already collect these attributes?
i. If not, what attributes does SDG&amp;E need to begin collecting?
ii. If not, is SDG&amp;E planning to collect these attributes?
(1) If yes, when will SDG&amp;E start collecting these attributes?
(2) If not, why not?</t>
  </si>
  <si>
    <t>The difference of 11,010 poles in total targets between the 2023–2025 Base WMP and the 2026–2028 Base WMP is due to the exclusion of poles that are exempt from the vegetation clearance requirements of Public Resources Code 4292. The exemption is based on the presence of attached hardware defined as exempt by Cal Fire. Therefore, these poles are deemed to pose minimal fire risk.
Additionally, note that the 2023–2025 Base WMP risk reductions are calculated using the Multi-Attribute Value Function (MAVF)1, while the 2026–2028 Base WMP Revision 1 risk reductions are based on a cost-benefit approach.2 These calculations are performed at different levels of granularity: the 2023–2025 WMP reductions are assessed at the Tier 2, Tier 3, and Non-HFTD levels, whereas the 2026–2028 WMP reductions are evaluated at the feeder-segment level. This shift in methodology and granularity resulted in a higher estimated risk reduction per unit of mitigation, with the effectiveness of pole clearing increasing by approximately 2.5 times in the 2026–2028 Base WMP Revision 1 compared to the earlier plan.
1</t>
  </si>
  <si>
    <t>a. SDG&amp;E disagrees with the interpretation, “This approach was used because the number of ignitions in the database is too small to draw robust conclusions.” This data request does not include the citation from the White Paper or the third party’s assessment. As stated in the White Paper of the enhanced clearance study, the research results demonstrate that greater clearance reduces the probability of outages by a measurable amount. The study evaluates the impact of clearance on causing vegetation-bare conductor contacts and treats every vegetation-bare conductor contact as a heat event. The heat generated by such contact is one of the three factors that contribute to the probability of fire, as shown in the fire triangle figure.
Because the purpose of the study is to evaluate the effectiveness of tree trimming clearance, measuring and modeling probability of vegetation contact is the correct method, whereas probability of ignition is not. Modeling probability of vegetation contact is equivalent to modeling probability of heat events caused by vegetation contact. When holding the other two factors (Oxygen and Fuel) consistent, a reduction in probability of heat event is a reduction in probability of fire or ignition. Such modeling in the study is the crucial part of modeling probability of fire or ignition caused by vegetation contact. Again, clearance is not the direct cause of fire.
Therefore, the vegetation-caused ignition data points are not the data inputs needed for evaluating the effectiveness of tree trimming clearance.
b. If the goal is to model the probability of fire or ignition caused by vegetation-bare conductor contact, the other two components required are the probability of fire due to the fuels condition (P fire), and probability of oxygen. Since it can be assumed that the probability of oxygen is 100% (=1), based on probability theorem, the probability of ignition given vegetation-bare conductor contact (P fire | veg contact) is explained as follows:
P(fire ∣ veg contact): Probability of fire given vegetation contact
P(veg contact ∣ fire): Probability of vegetation contact given fire
P(fire): Prior probability of fire due to fuels condition, regardless of the cause of the heat
P(veg contact): Probability of vegetation contact
The CPUC reportable ignition data are sufficient to calculate P (veg contact ∣ fire). The additional component left to evaluate is the probability of fire due to the fuels condition.
This again confirms that the probability of ignition is not the right model for evaluating effectiveness of tree trimming since fuels conditions can change the probability of fire regardless of tree trimming. They are independent events.
c.ii
1. SDG&amp;E does not directly track or model fuels data internally. Instead, SDG&amp;E partners with Technosylva, which provides annual updates to fuels maps and integrates fuel conditions into its fire behavior simulations. These maps incorporate surface and canopy fuel characteristics and are refreshed to reflect seasonal changes, disturbances, and regrowth. Technosylva uses this fuel layer, alongside weather, topography, and asset data to estimate site-specific fire spread conditions, which supports SDG&amp;E’s operational and planning decision
2. SDG&amp;E is not planning to collect data attributes because SDG&amp;E receives fuels data from Technosylva.</t>
  </si>
  <si>
    <t>https://www.sdge.com/sites/default/files/regulatory/SDGE%20Response%20OEIS-P-WMP_2025-SDGE-13.pdf</t>
  </si>
  <si>
    <t>Regarding Idle Transmission Lines: In Data Request OEIS-P-WMP_2025-SDGE-10, Question 1, Energy Safety requested information on SDG&amp;E’s idle transmission lines. a. Provide the definition of “idle transmission lines” SDG&amp;E used to respond to this request. b. Explain what criteria differentiates “deenergized transmission lines,” “idle transmission lines,” and “abandoned transmission lines.”</t>
  </si>
  <si>
    <t>A. In response to Data Request OEIS-P-WMP_2025-SDGE-10, Question 1, SDG&amp;E defined “idle transmission lines” as deenergized transmission lines currently not in service but that are retained for future use.
B. The definitions are as follows:
• Deenergized transmission lines are lines that are currently in service that have been electrically disconnected from the Grid for a short period of time.
• Idle transmission lines are deenergized transmission lines that are not currently in service but that are retained for future use.
• Abandoned transmission lines are deenergized transmission lines that have been permanently removed from service and are not retained for future use.</t>
  </si>
  <si>
    <t>Regarding Design Scenarios: In SDG&amp;E’s response to Data Request OEIS-P-WMP_2025-SDGE-06, Question 5, and on page 51 of SDG&amp;E’s 2026-2028 Base WMP R1, SDG&amp;E described using a 2-year historical period for weather and fuel data, and a set of 125 extreme fire weather days spanning 2013-2022. a. What two years are used for the historical period (i.e., 20XX-20XX)? b. Why was the period of 2013 - 2022 used to determine extreme fire weather days, and not a longer period of time?</t>
  </si>
  <si>
    <t>A. The 2-year historical period for weather and fuel data were 2020 and 2024.
B. The decision to use the 2013-2022 period for identifying extreme fire weather days was based on several key factors:
- 2013 marks the first year SDG&amp;E implemented a Public Safety Power Shutoff (PSPS), providing a reliable operational record of severe fire weather conditions.
- The 2023 calendar year was reviewed by SDG&amp;E’s Meteorology and Risk Analytics subject matter experts, who determined that none of the days met the criteria for inclusion in the simulation.
- The process for identifying and validating extreme fire weather days is conducted annually, with final selections typically completed by the end of Q1 and shared with Technosylva for consequence modeling. Technosylva’s outputs are generally returned by the end of Q3, making it infeasible to incorporate 2024 data into the current WMP Base 2026-2028 and RAMP 2025 planning cycle.
Note that SDG&amp;E has completed its annual review and is actively working with Technosylva to incorporate fire weather conditions observed in December 2024 and January 2025 within its service territory. These updates will inform future iterations of the WiNGS-Planning model and support ongoing refinement of SDG&amp;E’s grid hardening strategy for wildfire risk mitigation.</t>
  </si>
  <si>
    <t>OEIS-P-WMP_2025-SDGE-10</t>
  </si>
  <si>
    <t>OEIS-P-WMP_2025-SDGE-06</t>
  </si>
  <si>
    <t>https://www.sdge.com/sites/default/files/regulatory/SDGE%20Response%20OEIS-P-WMP_2025-SDGE-14.pdf</t>
  </si>
  <si>
    <t>Regarding Work Orders Resulting from Asset Inspections:
a. Provide the number of work orders created during asset inspections in 2022, 2023, and 2024.</t>
  </si>
  <si>
    <t>Regarding OEIS Table 5-5 in Appendix F:
a. Provide a revised OEIS Table 5-5 that includes the additional four columns listed below. Include SDG&amp;E’s current hardened status for each circuit. Additionally, the revised table should include all circuits, both distribution and transmission, within the HFTD Tier 2 and Tier 3, even if they were previously omitted from OEIS Table 5-5. Submit the revised table in Excel format.</t>
  </si>
  <si>
    <t>Regarding Table 4-1 High-Level Service Territory Components:
a. Provide the following service territory components broken down by HFTD Tier 2 or Tier 3, and Non-HFTD</t>
  </si>
  <si>
    <t>Regarding OEIS Table 6-4:
a.Provide an updated version of OEIS Table 6-4 (SDG&amp;E 2026-2028 Base WMP R1, pp. 134-135) via Excel with the following additional columns:
i. 2026 undergrounding planned miles
ii. 2027 undergrounding planned miles
iii. 2028 undergrounding planned miles
iv. 2026 covered conductor planned miles
v. 2027 covered conductor planned miles
vi. 2028 covered conductor planned miles
vii. WiNGS 3.0 Overall Risk Score
viii. Risk Ranking based on WiNGS 3.0 Overall Risk Score</t>
  </si>
  <si>
    <t>Regarding Evidence of Heat Events:
In SDGE Table 6-10 (SDG&amp;E 2026-2028 Base WMP R1, p. 120), and Figure 6-5 (SDG&amp;E 2026-2028 Base WMP R1, p. 113), SDG&amp;E provided data on evidence of heat events used to evaluate mitigation effectiveness.
a. How does SDG&amp;E define an “evidence of heat” event?
b. What threshold/criteria does SDG&amp;E use to determine whether something counts as an “evidence of heat” event?
(a) Provide any supporting procedures used during field evaluations to determine if an identified condition counts as an “evidence of heat” event.
c. Provide a list of all risk drivers that count as an “evidence of heat” event.
d. Provide an updated version of SDGE Table 6-10 that breaks out the number of “evidence of heat” events for each ignition-related driver.
e. Provide a breakout of the number of “evidence of heat” events per equipment type for all “Equipment – Non-conductor” events.
f. Provide a breakout of the number of “evidence of heat” events for all sub-drivers under “Other All” events.</t>
  </si>
  <si>
    <t>Regarding Utility Repair Costs:
In the Response to Data Request OEIS-P-WMP_2025-SDGE-02, Question 7, SDG&amp;E noted that utility repair costs are neglected as relatively insignificant for wildfire financial consequence.
a. Provide the percentage of costs that are due to utility repair costs within the overall wildfire financial consequence.
b. Clarify if utility repair costs are factored into PSPS/PEDS financial consequence, and if they are, provide a detailed description of how they are factored in.</t>
  </si>
  <si>
    <t>Asset inspections in 2022, 2023, 2024</t>
  </si>
  <si>
    <t>OEIS-P-WMP_2025-SDGE-02</t>
  </si>
  <si>
    <t>Year
Number of Distribution Work Orders
Number of Transmission Work Orders
2022
7553
737
2023
4096
677
2024
1499
768</t>
  </si>
  <si>
    <t>Please see attached file named “SDGE Response OEIS-P-WMP_2025-SDGE-15_Q2_table_5_5_alt_run_08_19_2025.csv” for revised OEIS Table 5-5 adjusted as requested, and note the following:
- Risk assessed circuit-segments in WiNGS-Planning represent the distribution lines and do not include transmission lines.
- All covered conductor miles are presented as Combined Covered Conductor.
- The 'Total Miles’ field as populated in OEIS Table 5-5 represents total overhead HFTD mileage and does not include underground mileage associated with the segment.</t>
  </si>
  <si>
    <t>Characteristic
HFTD
Tier 2
HFTD
Tier 3
Non-HFTD
Total
Hardened overhead transmission lines (circuit miles)
592
268
313
1,173
Hardened overhead distribution lines (circuit miles)
645
860
228
1,733
Substations (#)
32
12
111
155
Power generation facilities (#)
7
1
29
37
Distribution transformers (#)
36,751
16,050
119,868
172,669
Reclosers (#)
147
154
190
491
Poles (#)
38,631
33,092
108,932
180,655
Microgrids (#)
1
1
2
4</t>
  </si>
  <si>
    <t>Please see attached file titled “SDGE Response OEIS-P-WMP_2025-SDGE-15_Q4.xlsx.” that includes the additional columns listed above. The WiNGS 3.0 risk and rank are based on a 2023 baseline risk snapshot.</t>
  </si>
  <si>
    <t>a. Evidence of Heat refers to observed signs of arching, charring, or ignition, such as a char mark on a cross arm, that may not always meet the definition of CPUC reportable ignitions but may indicate a potential ignition risk.
b. The criteria for an Evidence of Heat event is any event observed that involves an electric asset where arching, charring or an ignition occurred regardless of outage status.
(a) Troubleshooters dispatched to an electric event provide data indicating an Evidence of Heat event in a report page within the Service Order Routing Technology (SORT) order that must be completed during the order completion documentation process.
c. Every record collected through SDG&amp;E’s Ignition Management Program (IMP) is classified using subject matter expertise from Fire Coordination, Risk Analytics, and Reliability Engineering teams. This collaborative approach ensures that each event is categorized based on its characteristics and potential driver. The following is a list of all risk drivers that count as an “evidence of heat” event:
- Animal
- Balloon
- Conductor
- Non-Conductor
- OH to UG
- Other All
- Other Contact
- Undetermined
- Vegetation
- Vehicle contact
d. In response to the recent data request, SDG&amp;E has provided an updated version of Table 6-10, which breaks out the number of “evidence of heat” events by ignition-related driver.
Please note the following classification details:
o Some instances of observed evidence of heat attributed to circuit breaker activity have been categorized under the “Other (Equipment)” driver to align with ignition drivers.
o Similarly, events caused by external forces impacting the SDG&amp;E system and fires initiated by non-SDG&amp;E equipment have been categorized under the “Other (Other – All)” driver for the same reason.
o This classification approach ensures consistency with the ignition data framework while capturing the nuances of each event.
SDG&amp;E Table 6-10
Overhead Distribution Ignition-Related Drivers
2024/2025 Subject Matter Expert Ignition-Related Reduction (%)
Total Number of CPUC Reportable Ignitions and Evidence of Heat Events [2019 - 2024]
Estimated Number of Ignition-Related Events Reduced
Animal
90%
20
18
Balloon
90%
27
24.3
Vegetation
90%
72
64.8
Vehicle
80%
20
16
Other (Contact)
50%
47
23.5
Conductor
90%
123
110.7
Connector
39%
1
0.39
Fuse
39%
52
20.28
Recloser
39%
17
6.63
Switch
39%
12
4.68
Transformer
39%
308
120.12
Overhead Distribution Ignition-Related Drivers
2024/2025 Subject Matter Expert Ignition-Related Reduction (%)
Total Number of CPUC Reportable Ignitions and Evidence of Heat Events [2019 - 2024]
Estimated Number of Ignition-Related Events Reduced
Other (Equipment)
39%
22
8.58
OH to UG
75%
20
15
Contamination
10%
6
0.6
Vandalism
10%
16
1.6
Lightning
10%
10
1
Other (Other All)
10%
119
11.9
Undetermined
70%
10
7
Total
902
455.08
e. SDG&amp;E has not conducted its initial analysis for Non-conductor driver using the detailed sub-drivers. However, in response to this data request, SDG&amp;E has identified the following sub-drivers for each record in the Evidence of Heat dataset
Sub Driver
Evidence of Heat
Connector
1
Fuse
52
Recloser
17
Switch
12
Transformer
308
Circuit Breaker
18
Other Equipment
4
f. SDG&amp;E has not conducted its initial analysis for “Other All” driver using the detailed sub-drivers. However, in response to this data request, SDG&amp;E has identified the following sub-drivers for each instance of evidence of heat.
Sub Driver
Evidence of Heat
Contamination
6
External Force Impacted SDG&amp;E System
28
Lightning
10
Other
5
Vandalism
12
Fire Cause by Non SDGE Equipment
90</t>
  </si>
  <si>
    <t>a.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Technosylva simulations, whether based on daily forecasted weather scenarios or worst-case fire day conditions derived from a reduced sample set within SDG&amp;E’s service territory, do not inherently provide estimates of SDG&amp;E assets impacted or destroyed within the fire perimeter. However, asset-level impact assessments can be performed manually through the Wildfire Analyst (WFA) user interface. Based on the last three PSPS de-energization events where manual fire simulations were conducted using post-patrol damage locations as potential ignition points, SDG&amp;E determined that asset-level impact estimates can be derived using conservative assumptions. Specifically, assuming a repair and replacement cost of $1 million per mile, reflecting replacement with covered conductor, and a destruction ratio calculated from the number of structures destroyed versus those impacted, the resulting weighted average increase in estimated impact is approximately 2.1%.
Given the relatively minor increase in estimated wildfire consequences (approximately 2.1%) derived from manual simulations and the current limitations in Technosylva’s ability to provide asset-level impact data, SDG&amp;E opted not to incorporate these estimates into its wildfire consequence model at this time. SDG&amp;E may continue to evaluate the availability and applicability of such data. Future updates to the consequence model may include these estimates if further analysis supports their integration.
b. Utility repair costs are not currently factored into the financial consequence estimates for PSPS or PEDS.</t>
  </si>
  <si>
    <t>https://www.sdge.com/sites/default/files/regulatory/SDGE%20Response%20OEIS-P-WMP_2025-SDGE-15.pdf</t>
  </si>
  <si>
    <t>https://www.sdge.com/sites/default/files/regulatory/SDGE%20Response%20OEIS-P-WMP_2025-SDGE-15.pdf
https://www.sdge.com/sites/default/files/regulatory/SDGE%20Response%20OEIS-P-WMP_2025-SDGE-15_Q2_table_5_5_alt_run_08_19_2025.csv</t>
  </si>
  <si>
    <t>https://www.sdge.com/sites/default/files/regulatory/SDGE%20Response%20OEIS-P-WMP_2025-SDGE-15.pdf
https://www.sdge.com/sites/default/files/regulatory/SDGE%20Response%20OEIS-P-WMP_2025-SDGE-15_Q4.xlsx</t>
  </si>
  <si>
    <t>Regarding Prioritization of Grid Hardening Activities:
a. SDG&amp;E stated on page 62 of its 2026-2028 WMP R1 that OEIS Table 5-5 “shows the top 5 percent by count of circuit segments with the highest Overall Utility Risk as determined by the latest version of WiNGS Planning and is ranked by Overall Utility Risk per mile.”1
i. Provide a detailed explanation of what SDG&amp;E means by “top 5 percent by count of circuit segments” in this context.
b. SDG&amp;E stated on page 3 of its reply comments, “The hardening miles planned in the 2026-2028 WMP cycle were scoped in 2022 and 2023 utilizing a different risk assessment methodology and previous versions of risk models – specifically, risk-spend efficiencies and WiNGS-Planning versions 2.0 and 3.0, respectively.”2 However, SDG&amp;E provided its circuit segments with their WiNGS 3.0 risk ranking in response to Data Request OEIS-P- WMP_2025-SDGE-15 Question 4 and only 1 circuit in the top 20 risk ranked circuits has any hardening planned during the 2026-2028 WMP Cycle (specifically, Circuit 358-682F has undergrounding planned for 2028).
i. Provide a detailed explanation of why the highest risk ranked circuits ranking from WiNGS 3.0 does not align with the circuits selected for grid hardening activities.
c. SDG&amp;E provided an Excel sheet titled “SDGE Response OEIS-P-WMP_2025-SDGE-15_Q4” in response to Data Request OEIS-P- WMP_2025-SDGE-15 which identifies 26 circuits with Covered Conductor and Undergrounding planned between 2026-2028.3 Comparing this list of circuits with planned hardening, to the circuits ranked by highest overall by risk by WiNGS-Planning 3.04 or by WiNGS 4.05, only 1 circuit of the riskiest 20 circuits on SDG&amp;E’s system has any Covered Conductor or Undergrounding planned (specifically, Circuit 358-682F). It is unclear how SDG&amp;E uses its risk ranking to inform its grid hardening project selection.
i. Provide a detailed explanation of why the majority of SDG&amp;E’s riskiest circuits, ranked by WiNGS 3.0 or WiNGS 4.0, have no grid hardening planned from 2026-2028.</t>
  </si>
  <si>
    <t>Regarding Evidence of Heat Events:
With regards to SDG&amp;E’s response to Question 5 of Data Request OEIS-P-WMP_2025-SDGE-15:6
a. Confirm if all instances of the listed risk drivers always entail observed arcing, charring and/or ignition (and therefore are always classified as evidence of heat), or if SDG&amp;E assumes that arcing, charring, and/or ignition always occurs for the listed risk driver.
i. Clarify if SDG&amp;E excludes events with the listed risk drivers that did not result in observed arcing, charring, and/or ignition in its count of evidence of heat events.
ii. If SDG&amp;E does not exclude events where no arcing, charring and/or ignition is observed, explain why.
b. For the 90 “Fire caused by Non-SDG&amp;E equipment” events, provide the rational for including these events.
c. Given the large count of transformer-related evidence of heat events, state whether these events occurred on previously hardened equipment or on older transformers. Provide a breakdown of the 308 transformer-related CPUC-reportable ignitions and evidence of heat events by asset age: ≤5 years, &gt;5–10 years, &gt;10–15 years, &gt;15–20 years, and &gt;20 years.
d. Provide a breakdown of the 47 “Equipment – Non-Conductor” events by proximate cause: SDG&amp;E personnel, non-SDG&amp;E personnel, customers, and foreign objects (excluding animals, balloons, vegetation, and vehicles).</t>
  </si>
  <si>
    <t>Regarding FCP, EFD and top 20 Riskiest Circuits:
a. Provide the percentage coverage of Falling Conductor Protection (FCP) on SDG&amp;E’s top 20 riskiest circuits as identified in OEIS Table 6-1.
b. Provide the percentage coverage of FCP on SDG&amp;E’s top 20 riskiest circuits as identified in OEIS Table 5-5.
c. Provide the percentage coverage of SDG&amp;E’s Early Fault Detection (EFD) program on its top 20 riskiest circuits as identified in OEIS Table 6-1.
d. Provide the percentage coverage of the EFD program on SDG&amp;E’s top 20 riskiest circuits as identified in OEIS Table 5-5.</t>
  </si>
  <si>
    <t>OEIS-P-WMP_2025-SDGE-15</t>
  </si>
  <si>
    <t>Regarding SDG&amp;E’s Wood and Slash Management Procedures:
On page 241 of its 2026-2028 Base WMP R1, SDG&amp;E directed readers to Section 9.3.2 for procedures related to wood and slash management.1 In Section 9.3.2, SDG&amp;E listed two procedures “Program Overview Guide; Version November 1, 2024,” and “Tree Pruning and Removal Activity; Version November 1, 2024.” Upon review of these documents, Energy Safety did not find any language specifically addressing the management of wood and slash resulting from SDG&amp;E’s vegetation management activities.
a. Provide SDG&amp;E’s procedure document(s) for managing wood and slash resulting from its vegetation management activities as described in its 2026–2028 Base WMP.
i. If no such procedures exist:
1. Explain why SDG&amp;E does not have procedure document(s) for these activities.
2. Provide any plans SDG&amp;E has to create procedure document(s) for these activities.
b. Describe how SDG&amp;E mitigates health and safety risks associated with leaving wood and slash on customer properties, including:
i. Maintaining defensible space, in accordance with state and local laws or ordinances such as PRC Section 4291 and Government Code Section 51182.
ii. Blocking, hindering, or potentially blocking (e.g., wood/debris rolling or blowing into) ingress or egress (roads, driveways, walkways, etc.).
c. Provide procedure document(s) that describe how SDG&amp;E mitigates the health and safety impacts identified in item (b).
i. If no such procedures exist:
1. Explain why SDG&amp;E does not have procedure document(s) for these activities.
2. Provide any plans SDG&amp;E has to create procedure document(s) for these activities.</t>
  </si>
  <si>
    <t>a. OEIS Table 5-5 contains 261 segments, which is 5% of the total 5,219 segments in SDG&amp;E’s service territory. The 261 segments are ranked by Overall Utility Risk per mile.
b. It is vital to understand reported metrics clearly to avoid misinterpretations that lead to incorrect conclusions. Q1.b appears to confuse circuit ranking with circuit-segment ranking. Q1.b asks for an explanation as to “why the highest risk ranked circuits ranking from WiNGS 3.0 does not align with the circuits selected for grid hardening activities”, referring to the excel sheet provided in response to OEIS-P- WMP_2025-SDGE-15 Q4. What was provided in OEIS-P- WMP_2025-SDGE-15 Q4, however, was circuit-segment risk rankings, not circuit risk rankings. These two grid subsection terms are vastly different in size and scope and do not represent the same risk assessment rankings.
SDG&amp;E’s selection of circuit segments for hardening in 2026–2028 is grounded in a data-driven approach and aligns with both prior and current iterations of its wildfire risk models. The 50 miles of Strategic Undergrounding planned for 2028 are among the highest-risk segments identified—ranking in the top 2.4% in the WiNGS 2.0 model, the top 3.8% in WiNGS 3.0, and the top 2.5% in the current WiNGS 4.0 model. This selection is not only consistent with the utility’s risk prioritization framework but also delivers nearly equivalent system-wide risk reduction as would be achieved by undergrounding the top two highest-risk segments. Limiting the evaluation to only the top 20 highest-risk segments - representing just 0.4% of total circuit miles - does not provide a representative or comprehensive view of risk mitigation. Such a narrow focus overlooks the broader risk reduction benefits achieved through a more strategic and system-wide approach. SDG&amp;E’s methodology ensures that selected segments utilize a cost-effective approach to optimize risk reduction while maintaining alignment with regulatory expectations and model outputs.
Additionally, evaluating only the top 20 WiNGS 3.0 highest-risk segments scoped for 2026–2028 overlooks critical mitigation work already underway in the current 2023–2025 WMP cycle. 10 of the top 20 segments from WiNGS 3.0 either have been or are actively being addressed with undergrounding and covered conductor in the current cycle. While some of these segments remain among the top 20 high-risk segments in the current WiNGS 4.0 model, this is partly the effect of the mitigation work still being in progress, thus the full segment has not yet been completely hardened. However, the respective mitigation’s effectiveness is evident when comparing the risk-ranking from WiNGS 3.0 with that of WiNGS 4.0. This underscores the importance of understanding and managing wildfire risk reduction as a long-term, multi-year, cumulative effort rather than isolating planning and analysis to a single planning period.
Further, and as discussed in reply comments to MGRA, it is important to understand that there are several factors beyond the risk rank of circuit segments that influence segment mitigation prioritization. The risk ranking of circuit segments is only one of many factors considered when determining optimized, cost-effective strategies for achieving wildfire and PSPS risk reduction. SDG&amp;E strategically leverages additional factors such as projected installation costs, lifecycle costs, expected risk reduction achieved, cost-benefit ratio (CBR) - formerly risk-spend efficiency (RSE) - values, engineering desktop feasibility, and bundling efficiencies to support an optimized, cost-effective prioritization.
All this to say, it is not the risk rank alone that determines grid hardening project selection, as that approach would not yield a cost-effective and optimal risk reduction strategy. Rather, the risk rank of any given segment, the selected mitigation’s effectiveness, and the cost to implement are all factors in the CBR calculation. The CBR is then used to inform mitigation selection (i.e. undergrounding or covered conductor). Mitigation prioritization of segments then follows mitigation selection and depends on engineering analysis to determine feasibility given certain constraints (such as time and funding) and finding efficiencies to optimize planning and construction resources (from engineering and design through crew mobilization). Section 6 of SDG&amp;E’s 2026-2028 WMP R1
1 describes the selection and prioritization process in detail and Figure 6-4 depicts this process.2
For example, circuit 1030 has three segments that are currently ranked among the top 21 riskiest segments in WiNGS 4.0, and the CBRs for all three suggest undergrounding. Two out of the three segments were ranked much lower in WiNGS 2.0 (ranked 131 and 159) and slightly lower in WiNGS 3.0 (ranked 41 and 44). Due, in part, to lower risk rank, the two lower ranked segments were not initially selected, nor prioritized, for mitigation in WiNGS 2.0. This scenario impacts the third, high ranked segment. The circuit configuration of the three segments dictates that the optimal hardening strategy, to maximize risk reduction benefit for both wildfire and PSPS, is to consider the same mitigation for all three and prioritize them as a ‘bundle’ instead of individual projects. It would neither be cost-effective nor prudent to design, engineer, and construct these three segments separately from each other and based solely on risk rank. Doing so would make many phases of the projects redundant – doubling, maybe tripling time and costs related to engineering and design, land/environmental permitting, and civil and electrical construction and crew mobilization. In WiNGS 3.0 and 4.0, however, all three segments were selected for undergrounding, which commenced the prioritization process. As such, these three now high ranked segments are currently scoped for undergrounding in 2029 and beyond. Furthermore, SDG&amp;E has undergrounded 45.25 miles spanning multiple high risk segments on circuit 1030 to date, and the remaining segments represent only part of a much larger and complex scope of hardening work that must be considered holistically, not isolated to specific segments in a single planning period.
SDG&amp;E respectfully reiterates that the inability to include the remainder of the top 0.4% of highest-risk segments (i.e., the top 20) in the 2026–2028 WMP cycle is largely a consequence of the 2024 GRC Decision, which significantly reduced the scope of authorized hardening work through 2027. Had the requested scope been approved, SDG&amp;E would have completed approximately 575 miles of undergrounding between 2024–2027, many of which were among the highest-risk segments identified in earlier model versions. The fact that only one of the remaining unhardened segments in the top 20 WiNGS 3.0 ranked segments is planned for hardening in 2028 is a consequence of mitigating fewer miles, not a consequence of poor prioritization. The larger scope would have enabled SDG&amp;E to incorporate newly identified high-risk segments from WiNGS 4.0 into the 2028 plan. In short, the volume of work originally proposed would have allowed for a more comprehensive and timely mitigation of the highest-risk segments, eliminating the current challenge of addressing evolving high-risk segments within a constrained planning period such as the WMP cycle.
The reduced GRC authorized amounts has also limited segment prioritization to shorter segments with fewer miles. Scoping a longer segment higher in risk ranking with a lot of miles increases the potential of not achieving the total risk reduction and/or exceeding the authorized GRC spend. The potential for permitting, easement acquisition, and construction challenges increases with the number of miles targeted for each segment. Additionally, mitigating only part of a segment does not achieve the total risk reduction.
Given the considerations outlined above, SDG&amp;E is actively reevaluating its hardening strategy for 2028 and beyond. As part of this effort, submittal of a long-term Electric Undergrounding Plan (EUP) under Senate Bill 884 is being considered. As noted in its reply comments, “scoping for 2028 could increase beyond the currently scoped 50 miles of undergrounding and 30 miles of covered conductor.”3 Where prudent and cost-effective, and consistent with the risk prioritization framework discussed, SDG&amp;E intends to mitigate additional high-risk segments. This approach reflects a commitment to maximizing wildfire risk reduction within the constraints of available funding and regulatory guidance.
c. As corrected in Q1a, a similar misnaming of what is called out as a circuit is present in the wording of Q1c. Namely, every mention of circuit in Q1c should instead be circuit-segment or segment, which is the correct reference to what was provided in SDGE’s response to OEIS-P-WMP_2025-SDGE-15 Q4. Circuit aggregated risk rankings or scores were not provided in the response to OEIS-P-WMP_2025-SDGE-15 Q4.
Please see response for Q1b that encompasses the response for both Q1b and Q1c.</t>
  </si>
  <si>
    <t>A) Evidence of Heat refers to observed signs of arcing, charring, or ignition associated with electric assets. These indicators—such as char marks on cross arms—may not always meet the criteria for a CPUC-reportable ignition but can suggest a potential ignition risk. These events reflect conditions where heat was sufficient to potentially cause an ignition. However, due to certain mitigating factors—such as environmental conditions, asset configuration, or operational response—an actual ignition may not have occurred.
a.i) An event qualifies as an Evidence of Heat incident if it involves any electric asset and includes observable signs of arcing, charring, or ignition—regardless of whether an outage occurred.
Events that do not exhibit these specific indicators are not classified as Evidence of Heat and are therefore excluded from the analyses.
a.ii) See response a.i above
B) The 90 events categorized as “Fire Caused by Non-SDG&amp;E Equipment” were included in the Evidence of Heat dataset to ensure comprehensive identification and documentation of potential OEIS-reportable events (per OEIS Form 29300) that impacted SDG&amp;E infrastructure. These events were initially flagged due to observed signs of arcing, charring, or ignition near or involving SDG&amp;E assets. Upon investigation, SDG&amp;E determined that the cause of ignition was attributable to non-SDG&amp;E equipment. While SDG&amp;E infrastructure was not the source of the failure, these events were documented to maintain transparency, support situational awareness, and ensure that all relevant ignition risks—regardless of origin—are captured and assessed.
This classification also affirms that SDG&amp;E infrastructure was evaluated and ruled out as the cause of the incident.
C) Of the transformer-related Evidence of Heat events, only one occurred on a previously hardened system. All remaining events were associated with non-hardened infrastructure.
Year Bucket
Evidence of Heat
&lt;=5
48
5-10 yrs
26
10-15 yrs
37
15-20 yrs
19
&gt;20 yrs
47
Data Not Available4
27
Inaccurate Record5
104
Total
308
D) Non-Conductor driver events are those in which the primary cause of failure is attributed to non-conductor equipment. These events are strictly limited to instances where the failure originates from the non-conductor asset itself.
Events involving equipment failure due to external or proximate causes—such as contact from balloons, vehicles, or vegetation—are not included under the Non-Conductor driver. Instead, such events are categorized under their respective proximate drivers to ensure accurate attribution and analysis.</t>
  </si>
  <si>
    <t>For subsection a. through d., see attached spreadsheet titled “SDGE Response OEIS-P-WMP_2025-SDGE-16 Q3.xlsx.”</t>
  </si>
  <si>
    <t>https://www.sdge.com/sites/default/files/regulatory/SDGE%20Response%20OEIS-P-WMP_2025-SDGE-16.pdf</t>
  </si>
  <si>
    <t>https://www.sdge.com/sites/default/files/regulatory/SDGE%20Response%20OEIS-P-WMP_2025-SDGE-16.pdf
https://www.sdge.com/sites/default/files/regulatory/SDGE%20Response%20OEIS-P-WMP_2025-SDGE-16%20Q3.xlsx</t>
  </si>
  <si>
    <t>a. SDG&amp;E currently does not have a formal procedural document containing language specifically addressing the management of wood and slash resulting from SDG&amp;E’s vegetation management activities. SDG&amp;E’s service agreement with its tree contractors does provide criteria for proper disposal of large wood left on site associated with tree removal operations to address any health and safety risks, to the extent they exist. See screenshot below of the excerpted language in the agreement.
a.i.1. SDG&amp;E relies on its professionally trained workforce of utility line clearance arborists to follow applicable OSHA-related requirements and American National Standards Institute (ANSI) Z133 standards and best management practices as they relate to safety practices and job-site cleanup. SDG&amp;E also engages its SDG&amp;E Area Foresters who are Certified Arborists to provide operational oversight of trimming and removal activities by attending job briefings and worksites, and Field Safety Observers who perform jobsite safety reviews, to check for adherence to operational procedures including wood and debris management.
a.i.2. SDG&amp;E plans to develop a formalized and specific procedure document that addresses wood and slash management procedures for inclusion in its next WMP.
b.i. SDG&amp;E does not currently provide specific guidance procedures specifically for maintaining defensible space in accordance with state and local laws or ordinances such as PRC Section 4291 and Government Code Section 51182. SDG&amp;E notes that it has no influence and cannot control customers’ compliance with any applicable requirements, ordinances, or local laws pertaining to defensible space on private property.
b.ii. Please see response to a. above. SDG&amp;E contractors are instructed to leave wood in a safe and manageable condition and, where applicable, to orient wood perpendicular to steep slopes to prevent material from moving. c. Please see response to a. above.
c.i.1. Please see response to a.i.1, and b.ii. above.
c.i.2. Please see response to a.i.2. above.</t>
  </si>
  <si>
    <t>https://www.sdge.com/sites/default/files/regulatory/SDGE%20Response%20OEIS-P-WMP_2025-SDGE-17.pdf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</si>
</sst>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7">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14" fontId="0" fillId="0" borderId="0" xfId="0" applyNumberFormat="1" applyAlignment="1">
      <alignment horizontal="center" vertical="top" wrapText="1"/>
    </xf>
    <xf numFmtId="0" fontId="9" fillId="0" borderId="0" xfId="0" quotePrefix="1" applyFont="1" applyAlignment="1">
      <alignment horizontal="left"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14" fontId="15" fillId="0" borderId="0" xfId="2" applyNumberFormat="1" applyAlignment="1">
      <alignment horizontal="left" vertical="top" wrapText="1"/>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15" fillId="0" borderId="0" xfId="2" quotePrefix="1" applyAlignment="1">
      <alignment horizontal="left" vertical="top" wrapText="1"/>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20" fillId="0" borderId="0" xfId="0" applyFont="1" applyAlignment="1">
      <alignment horizontal="center" vertical="top"/>
    </xf>
    <xf numFmtId="0" fontId="15" fillId="0" borderId="0" xfId="2" applyAlignment="1">
      <alignment horizontal="center" vertical="top" wrapText="1"/>
    </xf>
    <xf numFmtId="0" fontId="9" fillId="0" borderId="0" xfId="0" applyFont="1" applyAlignment="1">
      <alignment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8" fillId="6" borderId="0" xfId="0" applyFont="1" applyFill="1" applyAlignment="1">
      <alignment horizontal="center" vertical="top"/>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sdge.com/sites/default/files/regulatory/SDGE%20Response%20SPD-SDGE-WMP2026-02.pdf" TargetMode="External"/><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hyperlink" Target="https://www.sdge.com/sites/default/files/regulatory/SDGE%20Response%20SPD-SDGE-WMP2026-02.pdf" TargetMode="External"/><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11" Type="http://schemas.openxmlformats.org/officeDocument/2006/relationships/printerSettings" Target="../printerSettings/printerSettings1.bin"/><Relationship Id="rId5" Type="http://schemas.openxmlformats.org/officeDocument/2006/relationships/hyperlink" Target="https://www.sdge.com/sites/default/files/regulatory/SDGE%20Response%20SPD-SDGE-WMP2026-001.pdf" TargetMode="External"/><Relationship Id="rId10" Type="http://schemas.openxmlformats.org/officeDocument/2006/relationships/hyperlink" Target="https://www.sdge.com/sites/default/files/regulatory/SDGE%20Response%20OEIS-P-WMP_2025-SDGE-17.pdf" TargetMode="External"/><Relationship Id="rId4" Type="http://schemas.openxmlformats.org/officeDocument/2006/relationships/hyperlink" Target="https://www.sdge.com/sites/default/files/regulatory/SDGE%20Response%20OEIS-P-WMP_2025-SDGE-08.pdf" TargetMode="External"/><Relationship Id="rId9" Type="http://schemas.openxmlformats.org/officeDocument/2006/relationships/hyperlink" Target="https://www.sdge.com/sites/default/files/regulatory/SDGE%20Response%20SPD-SDGE-WMP2026-02.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176"/>
  <sheetViews>
    <sheetView tabSelected="1" view="pageBreakPreview" zoomScale="55" zoomScaleNormal="55" zoomScaleSheetLayoutView="55" zoomScalePageLayoutView="40" workbookViewId="0">
      <pane ySplit="3" topLeftCell="A139" activePane="bottomLeft" state="frozen"/>
      <selection pane="bottomLeft" activeCell="G157" sqref="G157"/>
    </sheetView>
  </sheetViews>
  <sheetFormatPr defaultRowHeight="13.2" x14ac:dyDescent="0.25"/>
  <cols>
    <col min="1" max="1" width="10.77734375" style="2" bestFit="1" customWidth="1"/>
    <col min="2" max="2" width="10.6640625" style="1" bestFit="1" customWidth="1"/>
    <col min="3" max="3" width="10.44140625" style="2" customWidth="1"/>
    <col min="4" max="4" width="15.77734375" style="2" bestFit="1" customWidth="1"/>
    <col min="5" max="5" width="11.109375" style="2" customWidth="1"/>
    <col min="6" max="6" width="14" style="6" bestFit="1" customWidth="1"/>
    <col min="7" max="8" width="52.109375" style="1" customWidth="1"/>
    <col min="9" max="9" width="14.77734375" style="6" customWidth="1"/>
    <col min="10" max="12" width="10.6640625" style="2" customWidth="1"/>
    <col min="13" max="13" width="23.33203125" style="2" customWidth="1"/>
    <col min="14" max="14" width="10.6640625" style="2" customWidth="1"/>
    <col min="15" max="15" width="10.77734375" style="1" customWidth="1"/>
    <col min="16" max="16" width="15.21875" style="2" customWidth="1"/>
    <col min="17" max="17" width="34.44140625" style="1" customWidth="1"/>
    <col min="18" max="18" width="9.44140625" style="2" customWidth="1"/>
    <col min="19" max="19" width="34.44140625" style="1" customWidth="1"/>
  </cols>
  <sheetData>
    <row r="1" spans="1:19" ht="15.6" x14ac:dyDescent="0.25">
      <c r="A1" s="43" t="s">
        <v>43</v>
      </c>
      <c r="B1" s="42"/>
      <c r="C1" s="42"/>
      <c r="D1" s="46"/>
      <c r="E1" s="40"/>
      <c r="F1" s="48"/>
      <c r="G1" s="41"/>
      <c r="H1" s="41"/>
      <c r="I1" s="48"/>
      <c r="J1" s="40"/>
      <c r="K1" s="40"/>
      <c r="L1" s="40"/>
      <c r="M1" s="40"/>
      <c r="N1" s="40"/>
      <c r="O1" s="41"/>
      <c r="P1" s="40"/>
      <c r="Q1" s="41"/>
      <c r="R1" s="40"/>
      <c r="S1" s="41"/>
    </row>
    <row r="2" spans="1:19" s="10" customFormat="1" ht="34.5" customHeight="1" thickBot="1" x14ac:dyDescent="0.3">
      <c r="A2" s="75" t="s">
        <v>62</v>
      </c>
      <c r="B2" s="75"/>
      <c r="C2" s="75"/>
      <c r="D2" s="75"/>
      <c r="E2" s="75"/>
      <c r="F2" s="75"/>
      <c r="G2" s="75"/>
      <c r="H2" s="75"/>
      <c r="I2" s="75"/>
      <c r="J2" s="75"/>
      <c r="K2" s="75"/>
      <c r="L2" s="75"/>
      <c r="M2" s="75"/>
      <c r="N2" s="75"/>
      <c r="O2" s="75"/>
      <c r="P2" s="75"/>
      <c r="Q2" s="75"/>
      <c r="R2" s="75"/>
      <c r="S2" s="75"/>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7" t="s">
        <v>8</v>
      </c>
      <c r="M3" s="47" t="s">
        <v>42</v>
      </c>
      <c r="N3" s="4" t="s">
        <v>9</v>
      </c>
      <c r="O3" s="4" t="s">
        <v>10</v>
      </c>
      <c r="P3" s="5" t="s">
        <v>11</v>
      </c>
      <c r="Q3" s="5" t="s">
        <v>13</v>
      </c>
      <c r="R3" s="73" t="s">
        <v>12</v>
      </c>
      <c r="S3" s="74"/>
    </row>
    <row r="4" spans="1:19" s="8" customFormat="1" ht="409.6" x14ac:dyDescent="0.25">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9"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9"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9"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9"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9"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9"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9"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9"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9"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9"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70" t="s">
        <v>1202</v>
      </c>
      <c r="J14" s="11">
        <v>45789</v>
      </c>
      <c r="K14" s="11">
        <v>45792</v>
      </c>
      <c r="L14" s="11">
        <v>45792</v>
      </c>
      <c r="M14" s="39"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70" t="s">
        <v>1202</v>
      </c>
      <c r="J15" s="11">
        <v>45789</v>
      </c>
      <c r="K15" s="11">
        <v>45792</v>
      </c>
      <c r="L15" s="11">
        <v>45792</v>
      </c>
      <c r="M15" s="39"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70" t="s">
        <v>1202</v>
      </c>
      <c r="J16" s="11">
        <v>45789</v>
      </c>
      <c r="K16" s="11">
        <v>45792</v>
      </c>
      <c r="L16" s="11">
        <v>45792</v>
      </c>
      <c r="M16" s="39"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70" t="s">
        <v>1202</v>
      </c>
      <c r="J17" s="11">
        <v>45789</v>
      </c>
      <c r="K17" s="11">
        <v>45792</v>
      </c>
      <c r="L17" s="11">
        <v>45792</v>
      </c>
      <c r="M17" s="39"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71.6" x14ac:dyDescent="0.25">
      <c r="A18" s="6">
        <v>15</v>
      </c>
      <c r="B18" s="6" t="s">
        <v>15</v>
      </c>
      <c r="C18" s="6">
        <v>3</v>
      </c>
      <c r="D18" s="6" t="str">
        <f t="shared" si="0"/>
        <v>MGRA-3</v>
      </c>
      <c r="E18" s="6">
        <v>5</v>
      </c>
      <c r="F18" s="6" t="str">
        <f t="shared" si="1"/>
        <v>MGRA-3.5</v>
      </c>
      <c r="G18" s="7" t="s">
        <v>1356</v>
      </c>
      <c r="H18" s="7" t="s">
        <v>1651</v>
      </c>
      <c r="I18" s="70" t="s">
        <v>1202</v>
      </c>
      <c r="J18" s="11">
        <v>45789</v>
      </c>
      <c r="K18" s="11">
        <v>45792</v>
      </c>
      <c r="L18" s="11">
        <v>45792</v>
      </c>
      <c r="M18" s="39"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70" t="s">
        <v>1202</v>
      </c>
      <c r="J19" s="11">
        <v>45789</v>
      </c>
      <c r="K19" s="11">
        <v>45792</v>
      </c>
      <c r="L19" s="11">
        <v>45792</v>
      </c>
      <c r="M19" s="44"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70" t="s">
        <v>1202</v>
      </c>
      <c r="J20" s="11">
        <v>45789</v>
      </c>
      <c r="K20" s="11">
        <v>45792</v>
      </c>
      <c r="L20" s="11">
        <v>45792</v>
      </c>
      <c r="M20" s="44"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70" t="s">
        <v>1202</v>
      </c>
      <c r="J21" s="11">
        <v>45789</v>
      </c>
      <c r="K21" s="11">
        <v>45792</v>
      </c>
      <c r="L21" s="11">
        <v>45792</v>
      </c>
      <c r="M21" s="44"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70" t="s">
        <v>1202</v>
      </c>
      <c r="J22" s="11">
        <v>45789</v>
      </c>
      <c r="K22" s="11">
        <v>45792</v>
      </c>
      <c r="L22" s="11">
        <v>45792</v>
      </c>
      <c r="M22" s="44" t="s">
        <v>1676</v>
      </c>
      <c r="N22" s="6">
        <v>0</v>
      </c>
      <c r="O22" s="6" t="s">
        <v>1644</v>
      </c>
      <c r="P22" s="6" t="s">
        <v>1380</v>
      </c>
      <c r="Q22" s="6" t="str">
        <f>VLOOKUP(P22,'WMP Sections'!B:D,2,FALSE)</f>
        <v>3-1: List of Risks and Risk Drivers to Prioritize  11</v>
      </c>
      <c r="R22" s="6" t="s">
        <v>1205</v>
      </c>
      <c r="S22" s="6" t="s">
        <v>1205</v>
      </c>
    </row>
    <row r="23" spans="1:19" s="8" customFormat="1" ht="118.8" x14ac:dyDescent="0.25">
      <c r="A23" s="6">
        <v>20</v>
      </c>
      <c r="B23" s="6" t="s">
        <v>15</v>
      </c>
      <c r="C23" s="6">
        <v>3</v>
      </c>
      <c r="D23" s="6" t="str">
        <f t="shared" si="0"/>
        <v>MGRA-3</v>
      </c>
      <c r="E23" s="6">
        <v>10</v>
      </c>
      <c r="F23" s="6" t="str">
        <f t="shared" si="1"/>
        <v>MGRA-3.10</v>
      </c>
      <c r="G23" s="7" t="s">
        <v>1200</v>
      </c>
      <c r="H23" s="7" t="s">
        <v>1656</v>
      </c>
      <c r="I23" s="70" t="s">
        <v>1202</v>
      </c>
      <c r="J23" s="11">
        <v>45789</v>
      </c>
      <c r="K23" s="11">
        <v>45792</v>
      </c>
      <c r="L23" s="11">
        <v>45792</v>
      </c>
      <c r="M23" s="44"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70" t="s">
        <v>1202</v>
      </c>
      <c r="J24" s="11">
        <v>45789</v>
      </c>
      <c r="K24" s="11">
        <v>45792</v>
      </c>
      <c r="L24" s="11">
        <v>45792</v>
      </c>
      <c r="M24" s="44"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44"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44"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44"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44"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44"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44"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44" t="s">
        <v>1760</v>
      </c>
      <c r="N31" s="6">
        <v>0</v>
      </c>
      <c r="O31" s="6" t="s">
        <v>1644</v>
      </c>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44" t="s">
        <v>1760</v>
      </c>
      <c r="N32" s="6">
        <v>0</v>
      </c>
      <c r="O32" s="6" t="s">
        <v>1644</v>
      </c>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9" t="s">
        <v>1760</v>
      </c>
      <c r="N33" s="6">
        <v>0</v>
      </c>
      <c r="O33" s="6" t="s">
        <v>1644</v>
      </c>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9" t="s">
        <v>1760</v>
      </c>
      <c r="N34" s="6">
        <v>0</v>
      </c>
      <c r="O34" s="6" t="s">
        <v>1644</v>
      </c>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9" t="s">
        <v>1760</v>
      </c>
      <c r="N35" s="6">
        <v>0</v>
      </c>
      <c r="O35" s="6" t="s">
        <v>1644</v>
      </c>
      <c r="P35" s="6" t="s">
        <v>1205</v>
      </c>
      <c r="Q35" s="6" t="s">
        <v>1675</v>
      </c>
      <c r="R35" s="6" t="s">
        <v>1205</v>
      </c>
      <c r="S35" s="6" t="s">
        <v>1205</v>
      </c>
    </row>
    <row r="36" spans="1:19" s="8" customFormat="1" ht="409.6" x14ac:dyDescent="0.25">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9" t="s">
        <v>1760</v>
      </c>
      <c r="N36" s="6">
        <v>0</v>
      </c>
      <c r="O36" s="6" t="s">
        <v>1644</v>
      </c>
      <c r="P36" s="6" t="s">
        <v>1205</v>
      </c>
      <c r="Q36" s="6" t="s">
        <v>1675</v>
      </c>
      <c r="R36" s="6" t="s">
        <v>1205</v>
      </c>
      <c r="S36" s="6" t="s">
        <v>1205</v>
      </c>
    </row>
    <row r="37" spans="1:19" s="8" customFormat="1" ht="409.6" x14ac:dyDescent="0.25">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9" t="s">
        <v>1760</v>
      </c>
      <c r="N37" s="6">
        <v>0</v>
      </c>
      <c r="O37" s="6" t="s">
        <v>1644</v>
      </c>
      <c r="P37" s="6" t="s">
        <v>1205</v>
      </c>
      <c r="Q37" s="6" t="s">
        <v>1675</v>
      </c>
      <c r="R37" s="6" t="s">
        <v>1205</v>
      </c>
      <c r="S37" s="6" t="s">
        <v>1205</v>
      </c>
    </row>
    <row r="38" spans="1:19" s="8" customFormat="1" ht="396" x14ac:dyDescent="0.25">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9" t="s">
        <v>1760</v>
      </c>
      <c r="N38" s="6">
        <v>0</v>
      </c>
      <c r="O38" s="6" t="s">
        <v>1644</v>
      </c>
      <c r="P38" s="6" t="s">
        <v>1205</v>
      </c>
      <c r="Q38" s="6" t="s">
        <v>1675</v>
      </c>
      <c r="R38" s="6" t="s">
        <v>1205</v>
      </c>
      <c r="S38" s="6" t="s">
        <v>1205</v>
      </c>
    </row>
    <row r="39" spans="1:19" s="8" customFormat="1" ht="409.6" x14ac:dyDescent="0.25">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9" t="s">
        <v>1760</v>
      </c>
      <c r="N39" s="6">
        <v>0</v>
      </c>
      <c r="O39" s="6" t="s">
        <v>1644</v>
      </c>
      <c r="P39" s="6" t="s">
        <v>1205</v>
      </c>
      <c r="Q39" s="6" t="s">
        <v>1675</v>
      </c>
      <c r="R39" s="6" t="s">
        <v>1205</v>
      </c>
      <c r="S39" s="6" t="s">
        <v>1205</v>
      </c>
    </row>
    <row r="40" spans="1:19" s="8" customFormat="1" ht="409.6" x14ac:dyDescent="0.25">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9" t="s">
        <v>1760</v>
      </c>
      <c r="N40" s="6">
        <v>0</v>
      </c>
      <c r="O40" s="6" t="s">
        <v>1644</v>
      </c>
      <c r="P40" s="6" t="s">
        <v>1205</v>
      </c>
      <c r="Q40" s="6" t="s">
        <v>1675</v>
      </c>
      <c r="R40" s="6" t="s">
        <v>1205</v>
      </c>
      <c r="S40" s="6" t="s">
        <v>1205</v>
      </c>
    </row>
    <row r="41" spans="1:19" s="8" customFormat="1" ht="409.6" x14ac:dyDescent="0.25">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9" t="s">
        <v>1760</v>
      </c>
      <c r="N41" s="6">
        <v>0</v>
      </c>
      <c r="O41" s="6" t="s">
        <v>1644</v>
      </c>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9"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9"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9"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9" t="s">
        <v>1741</v>
      </c>
      <c r="N45" s="6">
        <v>0</v>
      </c>
      <c r="O45" s="6" t="s">
        <v>1644</v>
      </c>
      <c r="P45" s="6" t="s">
        <v>1205</v>
      </c>
      <c r="Q45" s="6" t="s">
        <v>1717</v>
      </c>
      <c r="R45" s="6" t="s">
        <v>1205</v>
      </c>
      <c r="S45" s="6" t="s">
        <v>1205</v>
      </c>
    </row>
    <row r="46" spans="1:19" s="8" customFormat="1" ht="158.4"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9"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9"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9"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9"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9"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9"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64"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9"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9"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9" t="s">
        <v>1744</v>
      </c>
      <c r="N54" s="6">
        <v>1</v>
      </c>
      <c r="O54" s="6" t="s">
        <v>1644</v>
      </c>
      <c r="P54" s="6" t="s">
        <v>1452</v>
      </c>
      <c r="Q54" s="6" t="str">
        <f>VLOOKUP(P54,'WMP Sections'!B:D,2,FALSE)</f>
        <v>8-1: Grid Design, Operations, and Maintenance Targets by Year  126</v>
      </c>
      <c r="R54" s="6" t="s">
        <v>1205</v>
      </c>
      <c r="S54" s="6" t="s">
        <v>1205</v>
      </c>
    </row>
    <row r="55" spans="1:19" s="8" customFormat="1" ht="145.19999999999999"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9"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9"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9"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9"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9" t="s">
        <v>1786</v>
      </c>
      <c r="N59" s="6">
        <v>0</v>
      </c>
      <c r="O59" s="6" t="s">
        <v>1644</v>
      </c>
      <c r="P59" s="6">
        <v>5.4</v>
      </c>
      <c r="Q59" s="6" t="str">
        <f>VLOOKUP(P59,'WMP Sections'!B:D,2,FALSE)</f>
        <v>5.4 Summary of Risk Models .</v>
      </c>
      <c r="R59" s="6" t="s">
        <v>1205</v>
      </c>
      <c r="S59" s="6" t="s">
        <v>1205</v>
      </c>
    </row>
    <row r="60" spans="1:19" s="8" customFormat="1" ht="171.6" x14ac:dyDescent="0.25">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9" t="s">
        <v>1786</v>
      </c>
      <c r="N60" s="6">
        <v>0</v>
      </c>
      <c r="O60" s="6" t="s">
        <v>1644</v>
      </c>
      <c r="P60" s="6">
        <v>5.3</v>
      </c>
      <c r="Q60" s="6" t="str">
        <f>VLOOKUP(P60,'WMP Sections'!B:D,2,FALSE)</f>
        <v>5.3 Risk Scenarios .</v>
      </c>
      <c r="R60" s="6" t="s">
        <v>1205</v>
      </c>
      <c r="S60" s="6" t="s">
        <v>1205</v>
      </c>
    </row>
    <row r="61" spans="1:19" s="8" customFormat="1" ht="409.6" x14ac:dyDescent="0.25">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9" t="s">
        <v>1786</v>
      </c>
      <c r="N61" s="6">
        <v>0</v>
      </c>
      <c r="O61" s="6" t="s">
        <v>1644</v>
      </c>
      <c r="P61" s="6">
        <v>5.3</v>
      </c>
      <c r="Q61" s="6" t="str">
        <f>VLOOKUP(P61,'WMP Sections'!B:D,2,FALSE)</f>
        <v>5.3 Risk Scenarios .</v>
      </c>
      <c r="R61" s="6" t="s">
        <v>1205</v>
      </c>
      <c r="S61" s="6" t="s">
        <v>1205</v>
      </c>
    </row>
    <row r="62" spans="1:19" s="8" customFormat="1" ht="409.6" x14ac:dyDescent="0.25">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9"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6" x14ac:dyDescent="0.25">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9"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92.4" x14ac:dyDescent="0.25">
      <c r="A64" s="6">
        <v>61</v>
      </c>
      <c r="B64" s="6" t="s">
        <v>16</v>
      </c>
      <c r="C64" s="6">
        <v>6</v>
      </c>
      <c r="D64" s="6" t="str">
        <f t="shared" si="0"/>
        <v>OEIS-6</v>
      </c>
      <c r="E64" s="6">
        <v>6</v>
      </c>
      <c r="F64" s="6" t="str">
        <f t="shared" si="1"/>
        <v>OEIS-6.6</v>
      </c>
      <c r="G64" s="1" t="s">
        <v>1711</v>
      </c>
      <c r="H64" s="1" t="s">
        <v>1766</v>
      </c>
      <c r="I64" s="6" t="s">
        <v>1195</v>
      </c>
      <c r="J64" s="11">
        <v>45797</v>
      </c>
      <c r="K64" s="11">
        <v>45800</v>
      </c>
      <c r="L64" s="11">
        <v>45800</v>
      </c>
      <c r="M64" s="39" t="s">
        <v>1786</v>
      </c>
      <c r="N64" s="6">
        <v>0</v>
      </c>
      <c r="O64" s="6" t="s">
        <v>1644</v>
      </c>
      <c r="P64" s="6">
        <v>5.4</v>
      </c>
      <c r="Q64" s="6" t="str">
        <f>VLOOKUP(P64,'WMP Sections'!B:D,2,FALSE)</f>
        <v>5.4 Summary of Risk Models .</v>
      </c>
      <c r="R64" s="6" t="s">
        <v>1205</v>
      </c>
      <c r="S64" s="6" t="s">
        <v>1205</v>
      </c>
    </row>
    <row r="65" spans="1:19" s="8" customFormat="1" ht="409.6" x14ac:dyDescent="0.25">
      <c r="A65" s="6">
        <v>62</v>
      </c>
      <c r="B65" s="6" t="s">
        <v>16</v>
      </c>
      <c r="C65" s="6">
        <v>6</v>
      </c>
      <c r="D65" s="6" t="str">
        <f t="shared" si="0"/>
        <v>OEIS-6</v>
      </c>
      <c r="E65" s="6">
        <v>7</v>
      </c>
      <c r="F65" s="6" t="str">
        <f t="shared" si="1"/>
        <v>OEIS-6.7</v>
      </c>
      <c r="G65" s="7" t="s">
        <v>1712</v>
      </c>
      <c r="H65" s="1" t="s">
        <v>1767</v>
      </c>
      <c r="I65" s="6" t="s">
        <v>1195</v>
      </c>
      <c r="J65" s="11">
        <v>45797</v>
      </c>
      <c r="K65" s="11">
        <v>45800</v>
      </c>
      <c r="L65" s="11">
        <v>45800</v>
      </c>
      <c r="M65" s="39"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184.8" x14ac:dyDescent="0.25">
      <c r="A66" s="6">
        <v>63</v>
      </c>
      <c r="B66" s="6" t="s">
        <v>16</v>
      </c>
      <c r="C66" s="6">
        <v>6</v>
      </c>
      <c r="D66" s="6" t="str">
        <f t="shared" si="0"/>
        <v>OEIS-6</v>
      </c>
      <c r="E66" s="6">
        <v>8</v>
      </c>
      <c r="F66" s="6" t="str">
        <f t="shared" si="1"/>
        <v>OEIS-6.8</v>
      </c>
      <c r="G66" s="1" t="s">
        <v>1713</v>
      </c>
      <c r="H66" s="1" t="s">
        <v>1768</v>
      </c>
      <c r="I66" s="6" t="s">
        <v>1195</v>
      </c>
      <c r="J66" s="11">
        <v>45797</v>
      </c>
      <c r="K66" s="11">
        <v>45800</v>
      </c>
      <c r="L66" s="11">
        <v>45800</v>
      </c>
      <c r="M66" s="39"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52.8" x14ac:dyDescent="0.25">
      <c r="A67" s="6">
        <v>64</v>
      </c>
      <c r="B67" s="6" t="s">
        <v>16</v>
      </c>
      <c r="C67" s="6">
        <v>6</v>
      </c>
      <c r="D67" s="6" t="str">
        <f t="shared" si="0"/>
        <v>OEIS-6</v>
      </c>
      <c r="E67" s="6">
        <v>9</v>
      </c>
      <c r="F67" s="6" t="str">
        <f t="shared" si="1"/>
        <v>OEIS-6.9</v>
      </c>
      <c r="G67" s="1" t="s">
        <v>1714</v>
      </c>
      <c r="H67" s="1" t="s">
        <v>1769</v>
      </c>
      <c r="I67" s="6" t="s">
        <v>1195</v>
      </c>
      <c r="J67" s="11">
        <v>45797</v>
      </c>
      <c r="K67" s="11">
        <v>45800</v>
      </c>
      <c r="L67" s="11">
        <v>45800</v>
      </c>
      <c r="M67" s="39" t="s">
        <v>1786</v>
      </c>
      <c r="N67" s="6">
        <v>0</v>
      </c>
      <c r="O67" s="6" t="s">
        <v>1644</v>
      </c>
      <c r="P67" s="6" t="s">
        <v>1205</v>
      </c>
      <c r="Q67" s="6" t="s">
        <v>1723</v>
      </c>
      <c r="R67" s="6" t="s">
        <v>1205</v>
      </c>
      <c r="S67" s="6" t="s">
        <v>1205</v>
      </c>
    </row>
    <row r="68" spans="1:19" s="8" customFormat="1" ht="171.6" customHeight="1" x14ac:dyDescent="0.25">
      <c r="A68" s="6">
        <v>65</v>
      </c>
      <c r="B68" s="6" t="s">
        <v>15</v>
      </c>
      <c r="C68" s="6">
        <v>4</v>
      </c>
      <c r="D68" s="6" t="str">
        <f t="shared" si="0"/>
        <v>MGRA-4</v>
      </c>
      <c r="E68" s="6">
        <v>1</v>
      </c>
      <c r="F68" s="6" t="str">
        <f t="shared" si="1"/>
        <v>MGRA-4.1</v>
      </c>
      <c r="G68" s="7" t="s">
        <v>1788</v>
      </c>
      <c r="H68" s="1" t="s">
        <v>1789</v>
      </c>
      <c r="I68" s="9" t="s">
        <v>1202</v>
      </c>
      <c r="J68" s="11">
        <v>45798</v>
      </c>
      <c r="K68" s="11">
        <v>45805</v>
      </c>
      <c r="L68" s="11">
        <v>45805</v>
      </c>
      <c r="M68" s="39" t="s">
        <v>1843</v>
      </c>
      <c r="N68" s="6">
        <v>0</v>
      </c>
      <c r="O68" s="6" t="s">
        <v>1644</v>
      </c>
      <c r="P68" s="6" t="s">
        <v>1205</v>
      </c>
      <c r="Q68" s="6" t="s">
        <v>1825</v>
      </c>
      <c r="R68" s="6" t="s">
        <v>1205</v>
      </c>
      <c r="S68" s="6" t="s">
        <v>1205</v>
      </c>
    </row>
    <row r="69" spans="1:19" s="8" customFormat="1" ht="158.4" x14ac:dyDescent="0.25">
      <c r="A69" s="6">
        <v>66</v>
      </c>
      <c r="B69" s="6" t="s">
        <v>15</v>
      </c>
      <c r="C69" s="6">
        <v>4</v>
      </c>
      <c r="D69" s="6" t="str">
        <f t="shared" si="0"/>
        <v>MGRA-4</v>
      </c>
      <c r="E69" s="6">
        <v>2</v>
      </c>
      <c r="F69" s="6" t="str">
        <f t="shared" si="1"/>
        <v>MGRA-4.2</v>
      </c>
      <c r="G69" s="7" t="s">
        <v>1790</v>
      </c>
      <c r="H69" s="1" t="s">
        <v>1791</v>
      </c>
      <c r="I69" s="9" t="s">
        <v>1202</v>
      </c>
      <c r="J69" s="11">
        <v>45798</v>
      </c>
      <c r="K69" s="11">
        <v>45805</v>
      </c>
      <c r="L69" s="11">
        <v>45805</v>
      </c>
      <c r="M69" s="39" t="s">
        <v>1843</v>
      </c>
      <c r="N69" s="6">
        <v>0</v>
      </c>
      <c r="O69" s="6" t="s">
        <v>1644</v>
      </c>
      <c r="P69" s="6" t="s">
        <v>1205</v>
      </c>
      <c r="Q69" s="6" t="s">
        <v>1826</v>
      </c>
      <c r="R69" s="6" t="s">
        <v>1205</v>
      </c>
      <c r="S69" s="6" t="s">
        <v>1205</v>
      </c>
    </row>
    <row r="70" spans="1:19" s="8" customFormat="1" ht="409.6" x14ac:dyDescent="0.25">
      <c r="A70" s="6">
        <v>67</v>
      </c>
      <c r="B70" s="6" t="s">
        <v>15</v>
      </c>
      <c r="C70" s="6">
        <v>4</v>
      </c>
      <c r="D70" s="6" t="str">
        <f t="shared" ref="D70:D86" si="2">B70&amp;"-"&amp;C70</f>
        <v>MGRA-4</v>
      </c>
      <c r="E70" s="6">
        <v>3</v>
      </c>
      <c r="F70" s="6" t="str">
        <f t="shared" ref="F70:F86" si="3">D70&amp;"."&amp;E70</f>
        <v>MGRA-4.3</v>
      </c>
      <c r="G70" s="7" t="s">
        <v>1792</v>
      </c>
      <c r="H70" s="1" t="s">
        <v>1793</v>
      </c>
      <c r="I70" s="9" t="s">
        <v>1202</v>
      </c>
      <c r="J70" s="11">
        <v>45798</v>
      </c>
      <c r="K70" s="11">
        <v>45805</v>
      </c>
      <c r="L70" s="11">
        <v>45805</v>
      </c>
      <c r="M70" s="39" t="s">
        <v>1843</v>
      </c>
      <c r="N70" s="6">
        <v>0</v>
      </c>
      <c r="O70" s="6" t="s">
        <v>1644</v>
      </c>
      <c r="P70" s="6" t="s">
        <v>1205</v>
      </c>
      <c r="Q70" s="6" t="s">
        <v>1827</v>
      </c>
      <c r="R70" s="6" t="s">
        <v>1205</v>
      </c>
      <c r="S70" s="6" t="s">
        <v>1205</v>
      </c>
    </row>
    <row r="71" spans="1:19" s="8" customFormat="1" ht="145.19999999999999" x14ac:dyDescent="0.25">
      <c r="A71" s="6">
        <v>68</v>
      </c>
      <c r="B71" s="6" t="s">
        <v>15</v>
      </c>
      <c r="C71" s="6">
        <v>4</v>
      </c>
      <c r="D71" s="6" t="str">
        <f t="shared" si="2"/>
        <v>MGRA-4</v>
      </c>
      <c r="E71" s="6">
        <v>4</v>
      </c>
      <c r="F71" s="6" t="str">
        <f t="shared" si="3"/>
        <v>MGRA-4.4</v>
      </c>
      <c r="G71" s="7" t="s">
        <v>1794</v>
      </c>
      <c r="H71" s="1" t="s">
        <v>1795</v>
      </c>
      <c r="I71" s="9" t="s">
        <v>1202</v>
      </c>
      <c r="J71" s="11">
        <v>45798</v>
      </c>
      <c r="K71" s="11">
        <v>45805</v>
      </c>
      <c r="L71" s="11">
        <v>45805</v>
      </c>
      <c r="M71" s="39" t="s">
        <v>1844</v>
      </c>
      <c r="N71" s="6">
        <v>1</v>
      </c>
      <c r="O71" s="6" t="s">
        <v>1644</v>
      </c>
      <c r="P71" s="6" t="s">
        <v>1205</v>
      </c>
      <c r="Q71" s="6" t="s">
        <v>1829</v>
      </c>
      <c r="R71" s="6" t="s">
        <v>1205</v>
      </c>
      <c r="S71" s="6" t="s">
        <v>1205</v>
      </c>
    </row>
    <row r="72" spans="1:19" s="8" customFormat="1" ht="409.6" x14ac:dyDescent="0.25">
      <c r="A72" s="6">
        <v>69</v>
      </c>
      <c r="B72" s="6" t="s">
        <v>15</v>
      </c>
      <c r="C72" s="6">
        <v>4</v>
      </c>
      <c r="D72" s="6" t="str">
        <f t="shared" si="2"/>
        <v>MGRA-4</v>
      </c>
      <c r="E72" s="6">
        <v>5</v>
      </c>
      <c r="F72" s="6" t="str">
        <f t="shared" si="3"/>
        <v>MGRA-4.5</v>
      </c>
      <c r="G72" s="7" t="s">
        <v>1796</v>
      </c>
      <c r="H72" s="1" t="s">
        <v>1797</v>
      </c>
      <c r="I72" s="9" t="s">
        <v>1202</v>
      </c>
      <c r="J72" s="11">
        <v>45798</v>
      </c>
      <c r="K72" s="11">
        <v>45805</v>
      </c>
      <c r="L72" s="11">
        <v>45805</v>
      </c>
      <c r="M72" s="39" t="s">
        <v>1843</v>
      </c>
      <c r="N72" s="6">
        <v>0</v>
      </c>
      <c r="O72" s="6" t="s">
        <v>1644</v>
      </c>
      <c r="P72" s="6" t="s">
        <v>1205</v>
      </c>
      <c r="Q72" s="6" t="s">
        <v>1828</v>
      </c>
      <c r="R72" s="6" t="s">
        <v>1205</v>
      </c>
      <c r="S72" s="6" t="s">
        <v>1205</v>
      </c>
    </row>
    <row r="73" spans="1:19" s="8" customFormat="1" ht="237.6" x14ac:dyDescent="0.25">
      <c r="A73" s="6">
        <v>70</v>
      </c>
      <c r="B73" s="6" t="s">
        <v>15</v>
      </c>
      <c r="C73" s="6">
        <v>4</v>
      </c>
      <c r="D73" s="6" t="str">
        <f t="shared" si="2"/>
        <v>MGRA-4</v>
      </c>
      <c r="E73" s="6">
        <v>6</v>
      </c>
      <c r="F73" s="6" t="str">
        <f t="shared" si="3"/>
        <v>MGRA-4.6</v>
      </c>
      <c r="G73" s="7" t="s">
        <v>1798</v>
      </c>
      <c r="H73" s="1" t="s">
        <v>1799</v>
      </c>
      <c r="I73" s="9" t="s">
        <v>1202</v>
      </c>
      <c r="J73" s="11">
        <v>45798</v>
      </c>
      <c r="K73" s="11">
        <v>45805</v>
      </c>
      <c r="L73" s="11">
        <v>45805</v>
      </c>
      <c r="M73" s="39" t="s">
        <v>1845</v>
      </c>
      <c r="N73" s="6">
        <v>2</v>
      </c>
      <c r="O73" s="6" t="s">
        <v>1644</v>
      </c>
      <c r="P73" s="6" t="s">
        <v>1205</v>
      </c>
      <c r="Q73" s="6" t="s">
        <v>1830</v>
      </c>
      <c r="R73" s="6" t="s">
        <v>1205</v>
      </c>
      <c r="S73" s="6" t="s">
        <v>1205</v>
      </c>
    </row>
    <row r="74" spans="1:19" s="8" customFormat="1" ht="211.2" x14ac:dyDescent="0.25">
      <c r="A74" s="6">
        <v>71</v>
      </c>
      <c r="B74" s="6" t="s">
        <v>15</v>
      </c>
      <c r="C74" s="6">
        <v>4</v>
      </c>
      <c r="D74" s="6" t="str">
        <f t="shared" si="2"/>
        <v>MGRA-4</v>
      </c>
      <c r="E74" s="6">
        <v>7</v>
      </c>
      <c r="F74" s="6" t="str">
        <f t="shared" si="3"/>
        <v>MGRA-4.7</v>
      </c>
      <c r="G74" s="1" t="s">
        <v>1800</v>
      </c>
      <c r="H74" s="1" t="s">
        <v>1801</v>
      </c>
      <c r="I74" s="9" t="s">
        <v>1202</v>
      </c>
      <c r="J74" s="11">
        <v>45798</v>
      </c>
      <c r="K74" s="11">
        <v>45805</v>
      </c>
      <c r="L74" s="11">
        <v>45805</v>
      </c>
      <c r="M74" s="39" t="s">
        <v>1843</v>
      </c>
      <c r="N74" s="6">
        <v>0</v>
      </c>
      <c r="O74" s="6" t="s">
        <v>1644</v>
      </c>
      <c r="P74" s="6" t="s">
        <v>1434</v>
      </c>
      <c r="Q74" s="6" t="str">
        <f>VLOOKUP(P74,'WMP Sections'!B:D,2,FALSE)</f>
        <v>Cost Benefit and Risk Reduction Supporting Data</v>
      </c>
      <c r="R74" s="6" t="s">
        <v>1205</v>
      </c>
      <c r="S74" s="6" t="s">
        <v>1205</v>
      </c>
    </row>
    <row r="75" spans="1:19" s="8" customFormat="1" ht="66" x14ac:dyDescent="0.25">
      <c r="A75" s="6">
        <v>72</v>
      </c>
      <c r="B75" s="6" t="s">
        <v>15</v>
      </c>
      <c r="C75" s="6">
        <v>4</v>
      </c>
      <c r="D75" s="6" t="str">
        <f t="shared" si="2"/>
        <v>MGRA-4</v>
      </c>
      <c r="E75" s="6">
        <v>8</v>
      </c>
      <c r="F75" s="6" t="str">
        <f t="shared" si="3"/>
        <v>MGRA-4.8</v>
      </c>
      <c r="G75" s="1" t="s">
        <v>1802</v>
      </c>
      <c r="H75" s="1" t="s">
        <v>1803</v>
      </c>
      <c r="I75" s="9" t="s">
        <v>1202</v>
      </c>
      <c r="J75" s="11">
        <v>45798</v>
      </c>
      <c r="K75" s="11">
        <v>45805</v>
      </c>
      <c r="L75" s="11">
        <v>45805</v>
      </c>
      <c r="M75" s="39" t="s">
        <v>1843</v>
      </c>
      <c r="N75" s="6">
        <v>0</v>
      </c>
      <c r="O75" s="6" t="s">
        <v>1644</v>
      </c>
      <c r="P75" s="6" t="s">
        <v>1434</v>
      </c>
      <c r="Q75" s="6" t="str">
        <f>VLOOKUP(P75,'WMP Sections'!B:D,2,FALSE)</f>
        <v>Cost Benefit and Risk Reduction Supporting Data</v>
      </c>
      <c r="R75" s="6" t="s">
        <v>1205</v>
      </c>
      <c r="S75" s="6" t="s">
        <v>1205</v>
      </c>
    </row>
    <row r="76" spans="1:19" s="8" customFormat="1" ht="409.2" x14ac:dyDescent="0.25">
      <c r="A76" s="6">
        <v>73</v>
      </c>
      <c r="B76" s="6" t="s">
        <v>15</v>
      </c>
      <c r="C76" s="6">
        <v>4</v>
      </c>
      <c r="D76" s="6" t="str">
        <f t="shared" si="2"/>
        <v>MGRA-4</v>
      </c>
      <c r="E76" s="6">
        <v>9</v>
      </c>
      <c r="F76" s="6" t="str">
        <f t="shared" si="3"/>
        <v>MGRA-4.9</v>
      </c>
      <c r="G76" s="1" t="s">
        <v>1804</v>
      </c>
      <c r="H76" s="1" t="s">
        <v>1805</v>
      </c>
      <c r="I76" s="9" t="s">
        <v>1202</v>
      </c>
      <c r="J76" s="11">
        <v>45798</v>
      </c>
      <c r="K76" s="11">
        <v>45805</v>
      </c>
      <c r="L76" s="11">
        <v>45805</v>
      </c>
      <c r="M76" s="39" t="s">
        <v>1843</v>
      </c>
      <c r="N76" s="6">
        <v>0</v>
      </c>
      <c r="O76" s="6" t="s">
        <v>1644</v>
      </c>
      <c r="P76" s="6" t="s">
        <v>1434</v>
      </c>
      <c r="Q76" s="6" t="str">
        <f>VLOOKUP(P76,'WMP Sections'!B:D,2,FALSE)</f>
        <v>Cost Benefit and Risk Reduction Supporting Data</v>
      </c>
      <c r="R76" s="6" t="s">
        <v>1205</v>
      </c>
      <c r="S76" s="6" t="s">
        <v>1205</v>
      </c>
    </row>
    <row r="77" spans="1:19" s="8" customFormat="1" ht="277.2" x14ac:dyDescent="0.25">
      <c r="A77" s="6">
        <v>74</v>
      </c>
      <c r="B77" s="6" t="s">
        <v>15</v>
      </c>
      <c r="C77" s="6">
        <v>4</v>
      </c>
      <c r="D77" s="6" t="str">
        <f t="shared" si="2"/>
        <v>MGRA-4</v>
      </c>
      <c r="E77" s="6">
        <v>10</v>
      </c>
      <c r="F77" s="6" t="str">
        <f t="shared" si="3"/>
        <v>MGRA-4.10</v>
      </c>
      <c r="G77" s="1" t="s">
        <v>1806</v>
      </c>
      <c r="H77" s="1" t="s">
        <v>1807</v>
      </c>
      <c r="I77" s="9" t="s">
        <v>1202</v>
      </c>
      <c r="J77" s="11">
        <v>45798</v>
      </c>
      <c r="K77" s="11">
        <v>45805</v>
      </c>
      <c r="L77" s="11">
        <v>45805</v>
      </c>
      <c r="M77" s="39" t="s">
        <v>1846</v>
      </c>
      <c r="N77" s="6">
        <v>1</v>
      </c>
      <c r="O77" s="6" t="s">
        <v>1644</v>
      </c>
      <c r="P77" s="6" t="s">
        <v>1434</v>
      </c>
      <c r="Q77" s="6" t="str">
        <f>VLOOKUP(P77,'WMP Sections'!B:D,2,FALSE)</f>
        <v>Cost Benefit and Risk Reduction Supporting Data</v>
      </c>
      <c r="R77" s="6" t="s">
        <v>1205</v>
      </c>
      <c r="S77" s="6" t="s">
        <v>1205</v>
      </c>
    </row>
    <row r="78" spans="1:19" s="8" customFormat="1" ht="66" x14ac:dyDescent="0.25">
      <c r="A78" s="6">
        <v>75</v>
      </c>
      <c r="B78" s="6" t="s">
        <v>15</v>
      </c>
      <c r="C78" s="6">
        <v>4</v>
      </c>
      <c r="D78" s="6" t="str">
        <f t="shared" si="2"/>
        <v>MGRA-4</v>
      </c>
      <c r="E78" s="6">
        <v>11</v>
      </c>
      <c r="F78" s="6" t="str">
        <f t="shared" si="3"/>
        <v>MGRA-4.11</v>
      </c>
      <c r="G78" s="1" t="s">
        <v>1808</v>
      </c>
      <c r="H78" s="1" t="s">
        <v>1809</v>
      </c>
      <c r="I78" s="9" t="s">
        <v>1202</v>
      </c>
      <c r="J78" s="11">
        <v>45798</v>
      </c>
      <c r="K78" s="11">
        <v>45805</v>
      </c>
      <c r="L78" s="11">
        <v>45805</v>
      </c>
      <c r="M78" s="39" t="s">
        <v>1843</v>
      </c>
      <c r="N78" s="6">
        <v>0</v>
      </c>
      <c r="O78" s="6" t="s">
        <v>1644</v>
      </c>
      <c r="P78" s="6" t="s">
        <v>1434</v>
      </c>
      <c r="Q78" s="6" t="str">
        <f>VLOOKUP(P78,'WMP Sections'!B:D,2,FALSE)</f>
        <v>Cost Benefit and Risk Reduction Supporting Data</v>
      </c>
      <c r="R78" s="6" t="s">
        <v>1205</v>
      </c>
      <c r="S78" s="6" t="s">
        <v>1205</v>
      </c>
    </row>
    <row r="79" spans="1:19" s="8" customFormat="1" ht="184.8" x14ac:dyDescent="0.25">
      <c r="A79" s="6">
        <v>76</v>
      </c>
      <c r="B79" s="6" t="s">
        <v>15</v>
      </c>
      <c r="C79" s="6">
        <v>4</v>
      </c>
      <c r="D79" s="6" t="str">
        <f t="shared" si="2"/>
        <v>MGRA-4</v>
      </c>
      <c r="E79" s="6">
        <v>12</v>
      </c>
      <c r="F79" s="6" t="str">
        <f t="shared" si="3"/>
        <v>MGRA-4.12</v>
      </c>
      <c r="G79" s="1" t="s">
        <v>1810</v>
      </c>
      <c r="H79" s="1" t="s">
        <v>1811</v>
      </c>
      <c r="I79" s="9" t="s">
        <v>1202</v>
      </c>
      <c r="J79" s="11">
        <v>45798</v>
      </c>
      <c r="K79" s="11">
        <v>45805</v>
      </c>
      <c r="L79" s="11">
        <v>45805</v>
      </c>
      <c r="M79" s="39" t="s">
        <v>1843</v>
      </c>
      <c r="N79" s="6">
        <v>0</v>
      </c>
      <c r="O79" s="6" t="s">
        <v>1644</v>
      </c>
      <c r="P79" s="6" t="s">
        <v>1434</v>
      </c>
      <c r="Q79" s="6" t="str">
        <f>VLOOKUP(P79,'WMP Sections'!B:D,2,FALSE)</f>
        <v>Cost Benefit and Risk Reduction Supporting Data</v>
      </c>
      <c r="R79" s="6" t="s">
        <v>1205</v>
      </c>
      <c r="S79" s="6" t="s">
        <v>1205</v>
      </c>
    </row>
    <row r="80" spans="1:19" s="8" customFormat="1" ht="290.39999999999998" x14ac:dyDescent="0.25">
      <c r="A80" s="6">
        <v>77</v>
      </c>
      <c r="B80" s="6" t="s">
        <v>15</v>
      </c>
      <c r="C80" s="6">
        <v>4</v>
      </c>
      <c r="D80" s="6" t="str">
        <f t="shared" si="2"/>
        <v>MGRA-4</v>
      </c>
      <c r="E80" s="6">
        <v>13</v>
      </c>
      <c r="F80" s="6" t="str">
        <f t="shared" si="3"/>
        <v>MGRA-4.13</v>
      </c>
      <c r="G80" s="1" t="s">
        <v>1812</v>
      </c>
      <c r="H80" s="1" t="s">
        <v>1813</v>
      </c>
      <c r="I80" s="9" t="s">
        <v>1202</v>
      </c>
      <c r="J80" s="11">
        <v>45798</v>
      </c>
      <c r="K80" s="11">
        <v>45805</v>
      </c>
      <c r="L80" s="11">
        <v>45805</v>
      </c>
      <c r="M80" s="39" t="s">
        <v>1843</v>
      </c>
      <c r="N80" s="6">
        <v>0</v>
      </c>
      <c r="O80" s="6" t="s">
        <v>1644</v>
      </c>
      <c r="P80" s="6" t="s">
        <v>1434</v>
      </c>
      <c r="Q80" s="6" t="str">
        <f>VLOOKUP(P80,'WMP Sections'!B:D,2,FALSE)</f>
        <v>Cost Benefit and Risk Reduction Supporting Data</v>
      </c>
      <c r="R80" s="6" t="s">
        <v>1205</v>
      </c>
      <c r="S80" s="6" t="s">
        <v>1205</v>
      </c>
    </row>
    <row r="81" spans="1:19" s="8" customFormat="1" ht="250.8" x14ac:dyDescent="0.25">
      <c r="A81" s="6">
        <v>78</v>
      </c>
      <c r="B81" s="6" t="s">
        <v>15</v>
      </c>
      <c r="C81" s="6">
        <v>4</v>
      </c>
      <c r="D81" s="6" t="str">
        <f t="shared" si="2"/>
        <v>MGRA-4</v>
      </c>
      <c r="E81" s="6">
        <v>14</v>
      </c>
      <c r="F81" s="6" t="str">
        <f t="shared" si="3"/>
        <v>MGRA-4.14</v>
      </c>
      <c r="G81" s="1" t="s">
        <v>1814</v>
      </c>
      <c r="H81" s="1" t="s">
        <v>1815</v>
      </c>
      <c r="I81" s="9" t="s">
        <v>1202</v>
      </c>
      <c r="J81" s="11">
        <v>45798</v>
      </c>
      <c r="K81" s="11">
        <v>45805</v>
      </c>
      <c r="L81" s="11">
        <v>45805</v>
      </c>
      <c r="M81" s="39" t="s">
        <v>1843</v>
      </c>
      <c r="N81" s="6">
        <v>0</v>
      </c>
      <c r="O81" s="6" t="s">
        <v>1644</v>
      </c>
      <c r="P81" s="6" t="s">
        <v>1434</v>
      </c>
      <c r="Q81" s="6" t="str">
        <f>VLOOKUP(P81,'WMP Sections'!B:D,2,FALSE)</f>
        <v>Cost Benefit and Risk Reduction Supporting Data</v>
      </c>
      <c r="R81" s="6" t="s">
        <v>1205</v>
      </c>
      <c r="S81" s="6" t="s">
        <v>1205</v>
      </c>
    </row>
    <row r="82" spans="1:19" s="8" customFormat="1" ht="158.4" x14ac:dyDescent="0.25">
      <c r="A82" s="6">
        <v>79</v>
      </c>
      <c r="B82" s="6" t="s">
        <v>15</v>
      </c>
      <c r="C82" s="6">
        <v>4</v>
      </c>
      <c r="D82" s="6" t="str">
        <f t="shared" si="2"/>
        <v>MGRA-4</v>
      </c>
      <c r="E82" s="6">
        <v>15</v>
      </c>
      <c r="F82" s="6" t="str">
        <f t="shared" si="3"/>
        <v>MGRA-4.15</v>
      </c>
      <c r="G82" s="7" t="s">
        <v>1816</v>
      </c>
      <c r="H82" s="1" t="s">
        <v>1817</v>
      </c>
      <c r="I82" s="9" t="s">
        <v>1202</v>
      </c>
      <c r="J82" s="11">
        <v>45798</v>
      </c>
      <c r="K82" s="11">
        <v>45805</v>
      </c>
      <c r="L82" s="11">
        <v>45805</v>
      </c>
      <c r="M82" s="39" t="s">
        <v>1843</v>
      </c>
      <c r="N82" s="6">
        <v>0</v>
      </c>
      <c r="O82" s="6" t="s">
        <v>1644</v>
      </c>
      <c r="P82" s="6" t="s">
        <v>1205</v>
      </c>
      <c r="Q82" s="6" t="s">
        <v>1831</v>
      </c>
      <c r="R82" s="6" t="s">
        <v>1205</v>
      </c>
      <c r="S82" s="6" t="s">
        <v>1205</v>
      </c>
    </row>
    <row r="83" spans="1:19" s="8" customFormat="1" ht="52.8" x14ac:dyDescent="0.25">
      <c r="A83" s="6">
        <v>80</v>
      </c>
      <c r="B83" s="6" t="s">
        <v>15</v>
      </c>
      <c r="C83" s="6">
        <v>4</v>
      </c>
      <c r="D83" s="6" t="str">
        <f t="shared" si="2"/>
        <v>MGRA-4</v>
      </c>
      <c r="E83" s="6">
        <v>16</v>
      </c>
      <c r="F83" s="6" t="str">
        <f t="shared" si="3"/>
        <v>MGRA-4.16</v>
      </c>
      <c r="G83" s="7" t="s">
        <v>1818</v>
      </c>
      <c r="H83" s="1" t="s">
        <v>1819</v>
      </c>
      <c r="I83" s="9" t="s">
        <v>1202</v>
      </c>
      <c r="J83" s="11">
        <v>45798</v>
      </c>
      <c r="K83" s="11">
        <v>45805</v>
      </c>
      <c r="L83" s="11">
        <v>45805</v>
      </c>
      <c r="M83" s="39" t="s">
        <v>1843</v>
      </c>
      <c r="N83" s="6">
        <v>0</v>
      </c>
      <c r="O83" s="6" t="s">
        <v>1644</v>
      </c>
      <c r="P83" s="6" t="s">
        <v>1205</v>
      </c>
      <c r="Q83" s="6" t="s">
        <v>1831</v>
      </c>
      <c r="R83" s="6" t="s">
        <v>1205</v>
      </c>
      <c r="S83" s="6" t="s">
        <v>1205</v>
      </c>
    </row>
    <row r="84" spans="1:19" s="8" customFormat="1" ht="79.2" x14ac:dyDescent="0.25">
      <c r="A84" s="6">
        <v>81</v>
      </c>
      <c r="B84" s="6" t="s">
        <v>15</v>
      </c>
      <c r="C84" s="6">
        <v>4</v>
      </c>
      <c r="D84" s="6" t="str">
        <f t="shared" si="2"/>
        <v>MGRA-4</v>
      </c>
      <c r="E84" s="6">
        <v>17</v>
      </c>
      <c r="F84" s="6" t="str">
        <f t="shared" si="3"/>
        <v>MGRA-4.17</v>
      </c>
      <c r="G84" s="7" t="s">
        <v>1820</v>
      </c>
      <c r="H84" s="1" t="s">
        <v>1819</v>
      </c>
      <c r="I84" s="9" t="s">
        <v>1202</v>
      </c>
      <c r="J84" s="11">
        <v>45798</v>
      </c>
      <c r="K84" s="11">
        <v>45805</v>
      </c>
      <c r="L84" s="11">
        <v>45805</v>
      </c>
      <c r="M84" s="39" t="s">
        <v>1843</v>
      </c>
      <c r="N84" s="6">
        <v>0</v>
      </c>
      <c r="O84" s="6" t="s">
        <v>1644</v>
      </c>
      <c r="P84" s="6" t="s">
        <v>1205</v>
      </c>
      <c r="Q84" s="6" t="s">
        <v>1831</v>
      </c>
      <c r="R84" s="6" t="s">
        <v>1205</v>
      </c>
      <c r="S84" s="6" t="s">
        <v>1205</v>
      </c>
    </row>
    <row r="85" spans="1:19" s="8" customFormat="1" ht="409.6" x14ac:dyDescent="0.25">
      <c r="A85" s="6">
        <v>82</v>
      </c>
      <c r="B85" s="6" t="s">
        <v>15</v>
      </c>
      <c r="C85" s="6">
        <v>4</v>
      </c>
      <c r="D85" s="6" t="str">
        <f t="shared" si="2"/>
        <v>MGRA-4</v>
      </c>
      <c r="E85" s="6">
        <v>18</v>
      </c>
      <c r="F85" s="6" t="str">
        <f t="shared" si="3"/>
        <v>MGRA-4.18</v>
      </c>
      <c r="G85" s="7" t="s">
        <v>1821</v>
      </c>
      <c r="H85" s="1" t="s">
        <v>1822</v>
      </c>
      <c r="I85" s="9" t="s">
        <v>1202</v>
      </c>
      <c r="J85" s="11">
        <v>45798</v>
      </c>
      <c r="K85" s="11">
        <v>45805</v>
      </c>
      <c r="L85" s="11">
        <v>45805</v>
      </c>
      <c r="M85" s="39" t="s">
        <v>1843</v>
      </c>
      <c r="N85" s="6">
        <v>0</v>
      </c>
      <c r="O85" s="6" t="s">
        <v>1644</v>
      </c>
      <c r="P85" s="6" t="s">
        <v>1205</v>
      </c>
      <c r="Q85" s="6" t="s">
        <v>1831</v>
      </c>
      <c r="R85" s="6" t="s">
        <v>1205</v>
      </c>
      <c r="S85" s="6" t="s">
        <v>1205</v>
      </c>
    </row>
    <row r="86" spans="1:19" s="8" customFormat="1" ht="105.6" x14ac:dyDescent="0.25">
      <c r="A86" s="6">
        <v>83</v>
      </c>
      <c r="B86" s="6" t="s">
        <v>15</v>
      </c>
      <c r="C86" s="6">
        <v>4</v>
      </c>
      <c r="D86" s="6" t="str">
        <f t="shared" si="2"/>
        <v>MGRA-4</v>
      </c>
      <c r="E86" s="6">
        <v>19</v>
      </c>
      <c r="F86" s="6" t="str">
        <f t="shared" si="3"/>
        <v>MGRA-4.19</v>
      </c>
      <c r="G86" s="1" t="s">
        <v>1823</v>
      </c>
      <c r="H86" s="1" t="s">
        <v>1824</v>
      </c>
      <c r="I86" s="9" t="s">
        <v>1202</v>
      </c>
      <c r="J86" s="11">
        <v>45798</v>
      </c>
      <c r="K86" s="11">
        <v>45805</v>
      </c>
      <c r="L86" s="11">
        <v>45805</v>
      </c>
      <c r="M86" s="39" t="s">
        <v>1847</v>
      </c>
      <c r="N86" s="6">
        <v>1</v>
      </c>
      <c r="O86" s="6" t="s">
        <v>1644</v>
      </c>
      <c r="P86" s="6" t="s">
        <v>1205</v>
      </c>
      <c r="Q86" s="6" t="s">
        <v>1205</v>
      </c>
      <c r="R86" s="6" t="s">
        <v>1205</v>
      </c>
      <c r="S86" s="6" t="s">
        <v>1205</v>
      </c>
    </row>
    <row r="87" spans="1:19" s="8" customFormat="1" ht="145.19999999999999" x14ac:dyDescent="0.25">
      <c r="A87" s="6">
        <v>84</v>
      </c>
      <c r="B87" s="6" t="s">
        <v>16</v>
      </c>
      <c r="C87" s="6">
        <v>7</v>
      </c>
      <c r="D87" s="6" t="str">
        <f t="shared" ref="D87:D141" si="4">B87&amp;"-"&amp;C87</f>
        <v>OEIS-7</v>
      </c>
      <c r="E87" s="6">
        <v>1</v>
      </c>
      <c r="F87" s="6" t="str">
        <f t="shared" ref="F87:F141" si="5">D87&amp;"."&amp;E87</f>
        <v>OEIS-7.1</v>
      </c>
      <c r="G87" s="1" t="s">
        <v>1770</v>
      </c>
      <c r="H87" s="1" t="s">
        <v>1832</v>
      </c>
      <c r="I87" s="6" t="s">
        <v>1195</v>
      </c>
      <c r="J87" s="11">
        <v>45800</v>
      </c>
      <c r="K87" s="11">
        <v>45806</v>
      </c>
      <c r="L87" s="11">
        <v>45806</v>
      </c>
      <c r="M87" s="39" t="s">
        <v>1848</v>
      </c>
      <c r="N87" s="6">
        <v>1</v>
      </c>
      <c r="O87" s="6" t="s">
        <v>1644</v>
      </c>
      <c r="P87" s="6" t="s">
        <v>1205</v>
      </c>
      <c r="Q87" s="6" t="s">
        <v>1774</v>
      </c>
      <c r="R87" s="6" t="s">
        <v>1205</v>
      </c>
      <c r="S87" s="6" t="s">
        <v>1205</v>
      </c>
    </row>
    <row r="88" spans="1:19" s="8" customFormat="1" ht="224.4" x14ac:dyDescent="0.25">
      <c r="A88" s="6">
        <v>85</v>
      </c>
      <c r="B88" s="6" t="s">
        <v>16</v>
      </c>
      <c r="C88" s="6">
        <v>7</v>
      </c>
      <c r="D88" s="6" t="str">
        <f t="shared" si="4"/>
        <v>OEIS-7</v>
      </c>
      <c r="E88" s="6">
        <v>2</v>
      </c>
      <c r="F88" s="6" t="str">
        <f t="shared" si="5"/>
        <v>OEIS-7.2</v>
      </c>
      <c r="G88" s="1" t="s">
        <v>1771</v>
      </c>
      <c r="H88" s="1" t="s">
        <v>1833</v>
      </c>
      <c r="I88" s="6" t="s">
        <v>1195</v>
      </c>
      <c r="J88" s="11">
        <v>45800</v>
      </c>
      <c r="K88" s="11">
        <v>45806</v>
      </c>
      <c r="L88" s="11">
        <v>45806</v>
      </c>
      <c r="M88" s="39" t="s">
        <v>1849</v>
      </c>
      <c r="N88" s="2">
        <v>1</v>
      </c>
      <c r="O88" s="6" t="s">
        <v>1644</v>
      </c>
      <c r="P88" s="6" t="s">
        <v>1205</v>
      </c>
      <c r="Q88" s="6" t="s">
        <v>1775</v>
      </c>
      <c r="R88" s="6" t="s">
        <v>1205</v>
      </c>
      <c r="S88" s="6" t="s">
        <v>1205</v>
      </c>
    </row>
    <row r="89" spans="1:19" s="8" customFormat="1" ht="224.4" x14ac:dyDescent="0.25">
      <c r="A89" s="6">
        <v>86</v>
      </c>
      <c r="B89" s="6" t="s">
        <v>16</v>
      </c>
      <c r="C89" s="6">
        <v>7</v>
      </c>
      <c r="D89" s="6" t="str">
        <f t="shared" si="4"/>
        <v>OEIS-7</v>
      </c>
      <c r="E89" s="6">
        <v>3</v>
      </c>
      <c r="F89" s="6" t="str">
        <f t="shared" si="5"/>
        <v>OEIS-7.3</v>
      </c>
      <c r="G89" s="1" t="s">
        <v>1772</v>
      </c>
      <c r="H89" s="1" t="s">
        <v>1834</v>
      </c>
      <c r="I89" s="6" t="s">
        <v>1195</v>
      </c>
      <c r="J89" s="11">
        <v>45800</v>
      </c>
      <c r="K89" s="11">
        <v>45806</v>
      </c>
      <c r="L89" s="11">
        <v>45806</v>
      </c>
      <c r="M89" s="39" t="s">
        <v>1849</v>
      </c>
      <c r="N89" s="2">
        <v>1</v>
      </c>
      <c r="O89" s="6" t="s">
        <v>1644</v>
      </c>
      <c r="P89" s="6" t="s">
        <v>1205</v>
      </c>
      <c r="Q89" s="6" t="s">
        <v>1776</v>
      </c>
      <c r="R89" s="6" t="s">
        <v>1205</v>
      </c>
      <c r="S89" s="6" t="s">
        <v>1205</v>
      </c>
    </row>
    <row r="90" spans="1:19" s="8" customFormat="1" ht="224.4" x14ac:dyDescent="0.25">
      <c r="A90" s="6">
        <v>87</v>
      </c>
      <c r="B90" s="6" t="s">
        <v>16</v>
      </c>
      <c r="C90" s="6">
        <v>7</v>
      </c>
      <c r="D90" s="6" t="str">
        <f t="shared" si="4"/>
        <v>OEIS-7</v>
      </c>
      <c r="E90" s="6">
        <v>4</v>
      </c>
      <c r="F90" s="6" t="str">
        <f t="shared" si="5"/>
        <v>OEIS-7.4</v>
      </c>
      <c r="G90" s="1" t="s">
        <v>1773</v>
      </c>
      <c r="H90" s="1" t="s">
        <v>1835</v>
      </c>
      <c r="I90" s="6" t="s">
        <v>1195</v>
      </c>
      <c r="J90" s="11">
        <v>45800</v>
      </c>
      <c r="K90" s="11">
        <v>45806</v>
      </c>
      <c r="L90" s="11">
        <v>45806</v>
      </c>
      <c r="M90" s="39" t="s">
        <v>1848</v>
      </c>
      <c r="N90" s="2">
        <v>1</v>
      </c>
      <c r="O90" s="6" t="s">
        <v>1644</v>
      </c>
      <c r="P90" s="6" t="s">
        <v>1205</v>
      </c>
      <c r="Q90" s="6" t="s">
        <v>1777</v>
      </c>
      <c r="R90" s="6" t="s">
        <v>1205</v>
      </c>
      <c r="S90" s="6" t="s">
        <v>1205</v>
      </c>
    </row>
    <row r="91" spans="1:19" s="8" customFormat="1" ht="264" x14ac:dyDescent="0.25">
      <c r="A91" s="6">
        <v>88</v>
      </c>
      <c r="B91" s="6" t="s">
        <v>47</v>
      </c>
      <c r="C91" s="6">
        <v>1</v>
      </c>
      <c r="D91" s="6" t="str">
        <f t="shared" si="4"/>
        <v>SPD-1</v>
      </c>
      <c r="E91" s="2">
        <v>1</v>
      </c>
      <c r="F91" s="6" t="str">
        <f t="shared" si="5"/>
        <v>SPD-1.1</v>
      </c>
      <c r="G91" s="7" t="s">
        <v>1840</v>
      </c>
      <c r="H91" s="1" t="s">
        <v>1870</v>
      </c>
      <c r="I91" s="6" t="s">
        <v>1785</v>
      </c>
      <c r="J91" s="11">
        <v>45804</v>
      </c>
      <c r="K91" s="11">
        <v>45807</v>
      </c>
      <c r="L91" s="11">
        <v>45814</v>
      </c>
      <c r="M91" s="39" t="s">
        <v>1878</v>
      </c>
      <c r="N91" s="2">
        <v>0</v>
      </c>
      <c r="O91" s="6" t="s">
        <v>1644</v>
      </c>
      <c r="P91" s="6" t="s">
        <v>1205</v>
      </c>
      <c r="Q91" s="6" t="s">
        <v>1886</v>
      </c>
      <c r="R91" s="6" t="s">
        <v>1205</v>
      </c>
      <c r="S91" s="6" t="s">
        <v>1205</v>
      </c>
    </row>
    <row r="92" spans="1:19" s="8" customFormat="1" ht="330" x14ac:dyDescent="0.25">
      <c r="A92" s="6">
        <v>89</v>
      </c>
      <c r="B92" s="6" t="s">
        <v>47</v>
      </c>
      <c r="C92" s="6">
        <v>1</v>
      </c>
      <c r="D92" s="6" t="str">
        <f t="shared" si="4"/>
        <v>SPD-1</v>
      </c>
      <c r="E92" s="2">
        <v>2</v>
      </c>
      <c r="F92" s="6" t="str">
        <f t="shared" si="5"/>
        <v>SPD-1.2</v>
      </c>
      <c r="G92" s="7" t="s">
        <v>1778</v>
      </c>
      <c r="H92" s="1" t="s">
        <v>1887</v>
      </c>
      <c r="I92" s="6" t="s">
        <v>1785</v>
      </c>
      <c r="J92" s="11">
        <v>45804</v>
      </c>
      <c r="K92" s="11">
        <v>45807</v>
      </c>
      <c r="L92" s="11">
        <v>45814</v>
      </c>
      <c r="M92" s="39" t="s">
        <v>1879</v>
      </c>
      <c r="N92" s="2">
        <v>3</v>
      </c>
      <c r="O92" s="6" t="s">
        <v>1644</v>
      </c>
      <c r="P92" s="6" t="s">
        <v>1205</v>
      </c>
      <c r="Q92" s="6" t="s">
        <v>1888</v>
      </c>
      <c r="R92" s="6" t="s">
        <v>1205</v>
      </c>
      <c r="S92" s="6" t="s">
        <v>1205</v>
      </c>
    </row>
    <row r="93" spans="1:19" s="8" customFormat="1" ht="145.19999999999999" x14ac:dyDescent="0.25">
      <c r="A93" s="6">
        <v>90</v>
      </c>
      <c r="B93" s="6" t="s">
        <v>47</v>
      </c>
      <c r="C93" s="6">
        <v>1</v>
      </c>
      <c r="D93" s="6" t="str">
        <f t="shared" si="4"/>
        <v>SPD-1</v>
      </c>
      <c r="E93" s="2">
        <v>3</v>
      </c>
      <c r="F93" s="6" t="str">
        <f t="shared" si="5"/>
        <v>SPD-1.3</v>
      </c>
      <c r="G93" s="7" t="s">
        <v>1779</v>
      </c>
      <c r="H93" s="1" t="s">
        <v>1871</v>
      </c>
      <c r="I93" s="6" t="s">
        <v>1785</v>
      </c>
      <c r="J93" s="11">
        <v>45804</v>
      </c>
      <c r="K93" s="11">
        <v>45807</v>
      </c>
      <c r="L93" s="11">
        <v>45814</v>
      </c>
      <c r="M93" s="39" t="s">
        <v>1882</v>
      </c>
      <c r="N93" s="2">
        <v>1</v>
      </c>
      <c r="O93" s="6" t="s">
        <v>1644</v>
      </c>
      <c r="P93" s="6" t="s">
        <v>1205</v>
      </c>
      <c r="Q93" s="6" t="s">
        <v>1889</v>
      </c>
      <c r="R93" s="6" t="s">
        <v>1205</v>
      </c>
      <c r="S93" s="6" t="s">
        <v>1205</v>
      </c>
    </row>
    <row r="94" spans="1:19" s="8" customFormat="1" ht="409.6" x14ac:dyDescent="0.25">
      <c r="A94" s="6">
        <v>91</v>
      </c>
      <c r="B94" s="6" t="s">
        <v>47</v>
      </c>
      <c r="C94" s="6">
        <v>1</v>
      </c>
      <c r="D94" s="6" t="str">
        <f t="shared" si="4"/>
        <v>SPD-1</v>
      </c>
      <c r="E94" s="2">
        <v>4</v>
      </c>
      <c r="F94" s="6" t="str">
        <f t="shared" si="5"/>
        <v>SPD-1.4</v>
      </c>
      <c r="G94" s="7" t="s">
        <v>1784</v>
      </c>
      <c r="H94" s="1" t="s">
        <v>1872</v>
      </c>
      <c r="I94" s="6" t="s">
        <v>1785</v>
      </c>
      <c r="J94" s="11">
        <v>45804</v>
      </c>
      <c r="K94" s="11">
        <v>45807</v>
      </c>
      <c r="L94" s="11">
        <v>45814</v>
      </c>
      <c r="M94" s="39" t="s">
        <v>1880</v>
      </c>
      <c r="N94" s="2">
        <v>1</v>
      </c>
      <c r="O94" s="6" t="s">
        <v>1644</v>
      </c>
      <c r="P94" s="6" t="s">
        <v>1205</v>
      </c>
      <c r="Q94" s="6" t="s">
        <v>1889</v>
      </c>
      <c r="R94" s="6" t="s">
        <v>1205</v>
      </c>
      <c r="S94" s="6" t="s">
        <v>1205</v>
      </c>
    </row>
    <row r="95" spans="1:19" s="8" customFormat="1" ht="409.6" x14ac:dyDescent="0.25">
      <c r="A95" s="6">
        <v>92</v>
      </c>
      <c r="B95" s="6" t="s">
        <v>47</v>
      </c>
      <c r="C95" s="6">
        <v>1</v>
      </c>
      <c r="D95" s="6" t="str">
        <f t="shared" si="4"/>
        <v>SPD-1</v>
      </c>
      <c r="E95" s="2">
        <v>5</v>
      </c>
      <c r="F95" s="6" t="str">
        <f t="shared" si="5"/>
        <v>SPD-1.5</v>
      </c>
      <c r="G95" s="7" t="s">
        <v>1780</v>
      </c>
      <c r="H95" s="1" t="s">
        <v>1873</v>
      </c>
      <c r="I95" s="6" t="s">
        <v>1785</v>
      </c>
      <c r="J95" s="11">
        <v>45804</v>
      </c>
      <c r="K95" s="11">
        <v>45807</v>
      </c>
      <c r="L95" s="11">
        <v>45814</v>
      </c>
      <c r="M95" s="39" t="s">
        <v>1881</v>
      </c>
      <c r="N95" s="2">
        <v>1</v>
      </c>
      <c r="O95" s="6" t="s">
        <v>1644</v>
      </c>
      <c r="P95" s="6" t="s">
        <v>1205</v>
      </c>
      <c r="Q95" s="6" t="s">
        <v>1889</v>
      </c>
      <c r="R95" s="6" t="s">
        <v>1205</v>
      </c>
      <c r="S95" s="6" t="s">
        <v>1205</v>
      </c>
    </row>
    <row r="96" spans="1:19" s="8" customFormat="1" ht="79.2" x14ac:dyDescent="0.25">
      <c r="A96" s="6">
        <v>93</v>
      </c>
      <c r="B96" s="6" t="s">
        <v>47</v>
      </c>
      <c r="C96" s="6">
        <v>1</v>
      </c>
      <c r="D96" s="6" t="str">
        <f t="shared" si="4"/>
        <v>SPD-1</v>
      </c>
      <c r="E96" s="2">
        <v>6</v>
      </c>
      <c r="F96" s="6" t="str">
        <f t="shared" si="5"/>
        <v>SPD-1.6</v>
      </c>
      <c r="G96" s="7" t="s">
        <v>1781</v>
      </c>
      <c r="H96" s="1" t="s">
        <v>1874</v>
      </c>
      <c r="I96" s="6" t="s">
        <v>1785</v>
      </c>
      <c r="J96" s="11">
        <v>45804</v>
      </c>
      <c r="K96" s="11">
        <v>45807</v>
      </c>
      <c r="L96" s="11">
        <v>45814</v>
      </c>
      <c r="M96" s="39" t="s">
        <v>1878</v>
      </c>
      <c r="N96" s="2">
        <v>0</v>
      </c>
      <c r="O96" s="6" t="s">
        <v>1644</v>
      </c>
      <c r="P96" s="6" t="s">
        <v>1205</v>
      </c>
      <c r="Q96" s="6" t="s">
        <v>1890</v>
      </c>
      <c r="R96" s="6" t="s">
        <v>1205</v>
      </c>
      <c r="S96" s="6" t="s">
        <v>1205</v>
      </c>
    </row>
    <row r="97" spans="1:19" s="8" customFormat="1" ht="118.8" x14ac:dyDescent="0.25">
      <c r="A97" s="6">
        <v>94</v>
      </c>
      <c r="B97" s="6" t="s">
        <v>47</v>
      </c>
      <c r="C97" s="6">
        <v>1</v>
      </c>
      <c r="D97" s="6" t="str">
        <f t="shared" si="4"/>
        <v>SPD-1</v>
      </c>
      <c r="E97" s="2">
        <v>7</v>
      </c>
      <c r="F97" s="6" t="str">
        <f t="shared" si="5"/>
        <v>SPD-1.7</v>
      </c>
      <c r="G97" s="7" t="s">
        <v>1782</v>
      </c>
      <c r="H97" s="1" t="s">
        <v>1875</v>
      </c>
      <c r="I97" s="6" t="s">
        <v>1785</v>
      </c>
      <c r="J97" s="11">
        <v>45804</v>
      </c>
      <c r="K97" s="11">
        <v>45807</v>
      </c>
      <c r="L97" s="11">
        <v>45814</v>
      </c>
      <c r="M97" s="39" t="s">
        <v>1878</v>
      </c>
      <c r="N97" s="2">
        <v>0</v>
      </c>
      <c r="O97" s="6" t="s">
        <v>1644</v>
      </c>
      <c r="P97" s="6" t="s">
        <v>1205</v>
      </c>
      <c r="Q97" s="6" t="s">
        <v>1890</v>
      </c>
      <c r="R97" s="6" t="s">
        <v>1205</v>
      </c>
      <c r="S97" s="6" t="s">
        <v>1205</v>
      </c>
    </row>
    <row r="98" spans="1:19" s="8" customFormat="1" ht="356.4" x14ac:dyDescent="0.25">
      <c r="A98" s="6">
        <v>95</v>
      </c>
      <c r="B98" s="6" t="s">
        <v>47</v>
      </c>
      <c r="C98" s="6">
        <v>1</v>
      </c>
      <c r="D98" s="6" t="str">
        <f t="shared" si="4"/>
        <v>SPD-1</v>
      </c>
      <c r="E98" s="2">
        <v>8</v>
      </c>
      <c r="F98" s="6" t="str">
        <f t="shared" si="5"/>
        <v>SPD-1.8</v>
      </c>
      <c r="G98" s="7" t="s">
        <v>1783</v>
      </c>
      <c r="H98" s="1" t="s">
        <v>1876</v>
      </c>
      <c r="I98" s="6" t="s">
        <v>1785</v>
      </c>
      <c r="J98" s="11">
        <v>45804</v>
      </c>
      <c r="K98" s="11">
        <v>45807</v>
      </c>
      <c r="L98" s="11">
        <v>45814</v>
      </c>
      <c r="M98" s="39" t="s">
        <v>1878</v>
      </c>
      <c r="N98" s="2">
        <v>0</v>
      </c>
      <c r="O98" s="6" t="s">
        <v>1644</v>
      </c>
      <c r="P98" s="6" t="s">
        <v>485</v>
      </c>
      <c r="Q98" s="6" t="str">
        <f>VLOOKUP(P98,'WMP Sections'!B:D,2,FALSE)</f>
        <v>6.1.2 Risk-Informed Prioritization .</v>
      </c>
      <c r="R98" s="6" t="s">
        <v>1205</v>
      </c>
      <c r="S98" s="6" t="s">
        <v>1205</v>
      </c>
    </row>
    <row r="99" spans="1:19" s="8" customFormat="1" ht="369.6" x14ac:dyDescent="0.25">
      <c r="A99" s="6">
        <v>96</v>
      </c>
      <c r="B99" s="6" t="s">
        <v>15</v>
      </c>
      <c r="C99" s="6">
        <v>5</v>
      </c>
      <c r="D99" s="6" t="str">
        <f t="shared" si="4"/>
        <v>MGRA-5</v>
      </c>
      <c r="E99" s="2">
        <v>1</v>
      </c>
      <c r="F99" s="6" t="str">
        <f t="shared" si="5"/>
        <v>MGRA-5.1</v>
      </c>
      <c r="G99" s="1" t="s">
        <v>1839</v>
      </c>
      <c r="H99" s="1" t="s">
        <v>1850</v>
      </c>
      <c r="I99" s="9" t="s">
        <v>1202</v>
      </c>
      <c r="J99" s="12">
        <v>45807</v>
      </c>
      <c r="K99" s="12">
        <v>45812</v>
      </c>
      <c r="L99" s="12">
        <v>45812</v>
      </c>
      <c r="M99" s="39" t="s">
        <v>1862</v>
      </c>
      <c r="N99" s="2">
        <v>0</v>
      </c>
      <c r="O99" s="6" t="s">
        <v>1644</v>
      </c>
      <c r="P99" s="2" t="s">
        <v>1205</v>
      </c>
      <c r="Q99" s="7" t="s">
        <v>1837</v>
      </c>
      <c r="R99" s="2" t="s">
        <v>1205</v>
      </c>
      <c r="S99" s="2" t="s">
        <v>1205</v>
      </c>
    </row>
    <row r="100" spans="1:19" s="8" customFormat="1" ht="118.8" x14ac:dyDescent="0.25">
      <c r="A100" s="6">
        <v>97</v>
      </c>
      <c r="B100" s="6" t="s">
        <v>15</v>
      </c>
      <c r="C100" s="6">
        <v>5</v>
      </c>
      <c r="D100" s="6" t="str">
        <f t="shared" si="4"/>
        <v>MGRA-5</v>
      </c>
      <c r="E100" s="2">
        <v>2</v>
      </c>
      <c r="F100" s="6" t="str">
        <f t="shared" si="5"/>
        <v>MGRA-5.2</v>
      </c>
      <c r="G100" s="1" t="s">
        <v>1838</v>
      </c>
      <c r="H100" s="1" t="s">
        <v>1851</v>
      </c>
      <c r="I100" s="9" t="s">
        <v>1202</v>
      </c>
      <c r="J100" s="12">
        <v>45807</v>
      </c>
      <c r="K100" s="12">
        <v>45812</v>
      </c>
      <c r="L100" s="12">
        <v>45812</v>
      </c>
      <c r="M100" s="39" t="s">
        <v>1863</v>
      </c>
      <c r="N100" s="2">
        <v>1</v>
      </c>
      <c r="O100" s="6" t="s">
        <v>1644</v>
      </c>
      <c r="P100" s="2" t="s">
        <v>1205</v>
      </c>
      <c r="Q100" s="6" t="s">
        <v>1836</v>
      </c>
      <c r="R100" s="2" t="s">
        <v>1205</v>
      </c>
      <c r="S100" s="2" t="s">
        <v>1205</v>
      </c>
    </row>
    <row r="101" spans="1:19" s="8" customFormat="1" ht="409.2" x14ac:dyDescent="0.25">
      <c r="A101" s="6">
        <v>98</v>
      </c>
      <c r="B101" s="6" t="s">
        <v>16</v>
      </c>
      <c r="C101" s="6">
        <v>8</v>
      </c>
      <c r="D101" s="6" t="str">
        <f t="shared" si="4"/>
        <v>OEIS-8</v>
      </c>
      <c r="E101" s="2">
        <v>1</v>
      </c>
      <c r="F101" s="6" t="str">
        <f t="shared" si="5"/>
        <v>OEIS-8.1</v>
      </c>
      <c r="G101" s="1" t="s">
        <v>1852</v>
      </c>
      <c r="H101" s="1" t="s">
        <v>1857</v>
      </c>
      <c r="I101" s="6" t="s">
        <v>1195</v>
      </c>
      <c r="J101" s="12">
        <v>45807</v>
      </c>
      <c r="K101" s="12">
        <v>45812</v>
      </c>
      <c r="L101" s="12">
        <v>45812</v>
      </c>
      <c r="M101" s="39" t="s">
        <v>1865</v>
      </c>
      <c r="N101" s="2">
        <v>1</v>
      </c>
      <c r="O101" s="6" t="s">
        <v>1644</v>
      </c>
      <c r="P101" s="2">
        <v>10.5</v>
      </c>
      <c r="Q101" s="6" t="str">
        <f>VLOOKUP(P101,'WMP Sections'!B:D,2,FALSE)</f>
        <v xml:space="preserve">10.5 Weather Forecasting </v>
      </c>
      <c r="R101" s="6" t="s">
        <v>743</v>
      </c>
      <c r="S101" s="6" t="str">
        <f>VLOOKUP(R101,'WMP Sections'!B:D,2,FALSE)</f>
        <v>10.5.5 Weather Station Maintenance and Calibration .</v>
      </c>
    </row>
    <row r="102" spans="1:19" s="8" customFormat="1" ht="356.4" x14ac:dyDescent="0.25">
      <c r="A102" s="6">
        <v>99</v>
      </c>
      <c r="B102" s="6" t="s">
        <v>16</v>
      </c>
      <c r="C102" s="6">
        <v>8</v>
      </c>
      <c r="D102" s="6" t="str">
        <f t="shared" si="4"/>
        <v>OEIS-8</v>
      </c>
      <c r="E102" s="2">
        <v>2</v>
      </c>
      <c r="F102" s="6" t="str">
        <f t="shared" si="5"/>
        <v>OEIS-8.2</v>
      </c>
      <c r="G102" s="1" t="s">
        <v>1842</v>
      </c>
      <c r="H102" s="1" t="s">
        <v>1858</v>
      </c>
      <c r="I102" s="6" t="s">
        <v>1195</v>
      </c>
      <c r="J102" s="12">
        <v>45807</v>
      </c>
      <c r="K102" s="12">
        <v>45812</v>
      </c>
      <c r="L102" s="12">
        <v>45812</v>
      </c>
      <c r="M102" s="39" t="s">
        <v>1864</v>
      </c>
      <c r="N102" s="2">
        <v>0</v>
      </c>
      <c r="O102" s="6" t="s">
        <v>1644</v>
      </c>
      <c r="P102" s="2" t="s">
        <v>1205</v>
      </c>
      <c r="Q102" s="6" t="s">
        <v>1853</v>
      </c>
      <c r="R102" s="2" t="s">
        <v>1205</v>
      </c>
      <c r="S102" s="2" t="s">
        <v>1205</v>
      </c>
    </row>
    <row r="103" spans="1:19" s="8" customFormat="1" ht="277.2" x14ac:dyDescent="0.25">
      <c r="A103" s="6">
        <v>100</v>
      </c>
      <c r="B103" s="6" t="s">
        <v>16</v>
      </c>
      <c r="C103" s="6">
        <v>8</v>
      </c>
      <c r="D103" s="6" t="str">
        <f t="shared" si="4"/>
        <v>OEIS-8</v>
      </c>
      <c r="E103" s="2">
        <v>3</v>
      </c>
      <c r="F103" s="6" t="str">
        <f t="shared" si="5"/>
        <v>OEIS-8.3</v>
      </c>
      <c r="G103" s="1" t="s">
        <v>1854</v>
      </c>
      <c r="H103" s="1" t="s">
        <v>1859</v>
      </c>
      <c r="I103" s="6" t="s">
        <v>1195</v>
      </c>
      <c r="J103" s="12">
        <v>45807</v>
      </c>
      <c r="K103" s="12">
        <v>45812</v>
      </c>
      <c r="L103" s="12">
        <v>45812</v>
      </c>
      <c r="M103" s="71" t="s">
        <v>1864</v>
      </c>
      <c r="N103" s="2">
        <v>0</v>
      </c>
      <c r="O103" s="6" t="s">
        <v>1644</v>
      </c>
      <c r="P103" s="2"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5">
      <c r="A104" s="6">
        <v>101</v>
      </c>
      <c r="B104" s="6" t="s">
        <v>16</v>
      </c>
      <c r="C104" s="6">
        <v>8</v>
      </c>
      <c r="D104" s="6" t="str">
        <f t="shared" si="4"/>
        <v>OEIS-8</v>
      </c>
      <c r="E104" s="2">
        <v>4</v>
      </c>
      <c r="F104" s="6" t="str">
        <f t="shared" si="5"/>
        <v>OEIS-8.4</v>
      </c>
      <c r="G104" s="7" t="s">
        <v>1841</v>
      </c>
      <c r="H104" s="1" t="s">
        <v>1860</v>
      </c>
      <c r="I104" s="6" t="s">
        <v>1195</v>
      </c>
      <c r="J104" s="12">
        <v>45807</v>
      </c>
      <c r="K104" s="12">
        <v>45812</v>
      </c>
      <c r="L104" s="12">
        <v>45812</v>
      </c>
      <c r="M104" s="39" t="s">
        <v>1867</v>
      </c>
      <c r="N104" s="2">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95" customHeight="1" x14ac:dyDescent="0.25">
      <c r="A105" s="6">
        <v>102</v>
      </c>
      <c r="B105" s="6" t="s">
        <v>16</v>
      </c>
      <c r="C105" s="6">
        <v>8</v>
      </c>
      <c r="D105" s="6" t="str">
        <f t="shared" si="4"/>
        <v>OEIS-8</v>
      </c>
      <c r="E105" s="2">
        <v>5</v>
      </c>
      <c r="F105" s="6" t="str">
        <f t="shared" si="5"/>
        <v>OEIS-8.5</v>
      </c>
      <c r="G105" s="7" t="s">
        <v>1855</v>
      </c>
      <c r="H105" s="1" t="s">
        <v>1861</v>
      </c>
      <c r="I105" s="6" t="s">
        <v>1195</v>
      </c>
      <c r="J105" s="12">
        <v>45807</v>
      </c>
      <c r="K105" s="12">
        <v>45812</v>
      </c>
      <c r="L105" s="12">
        <v>45812</v>
      </c>
      <c r="M105" s="39" t="s">
        <v>1866</v>
      </c>
      <c r="N105" s="2">
        <v>1</v>
      </c>
      <c r="O105" s="6" t="s">
        <v>1644</v>
      </c>
      <c r="P105" s="6" t="s">
        <v>1205</v>
      </c>
      <c r="Q105" s="6" t="s">
        <v>1856</v>
      </c>
      <c r="R105" s="6" t="s">
        <v>1205</v>
      </c>
      <c r="S105" s="6" t="s">
        <v>1205</v>
      </c>
    </row>
    <row r="106" spans="1:19" s="8" customFormat="1" ht="330" x14ac:dyDescent="0.25">
      <c r="A106" s="6">
        <v>103</v>
      </c>
      <c r="B106" s="6" t="s">
        <v>15</v>
      </c>
      <c r="C106" s="6">
        <v>6</v>
      </c>
      <c r="D106" s="6" t="str">
        <f t="shared" si="4"/>
        <v>MGRA-6</v>
      </c>
      <c r="E106" s="2">
        <v>1</v>
      </c>
      <c r="F106" s="6" t="str">
        <f t="shared" si="5"/>
        <v>MGRA-6.1</v>
      </c>
      <c r="G106" s="7" t="s">
        <v>1868</v>
      </c>
      <c r="H106" s="1" t="s">
        <v>1884</v>
      </c>
      <c r="I106" s="6" t="s">
        <v>1202</v>
      </c>
      <c r="J106" s="12">
        <v>45814</v>
      </c>
      <c r="K106" s="12">
        <v>45819</v>
      </c>
      <c r="L106" s="12">
        <v>45819</v>
      </c>
      <c r="M106" s="39" t="s">
        <v>1885</v>
      </c>
      <c r="N106" s="2">
        <v>1</v>
      </c>
      <c r="O106" s="6" t="s">
        <v>1644</v>
      </c>
      <c r="P106" s="6" t="s">
        <v>1380</v>
      </c>
      <c r="Q106" s="6" t="str">
        <f>VLOOKUP(P106,'WMP Sections'!B:D,2,FALSE)</f>
        <v>3-1: List of Risks and Risk Drivers to Prioritize  11</v>
      </c>
      <c r="R106" s="6" t="s">
        <v>1205</v>
      </c>
      <c r="S106" s="6" t="s">
        <v>1205</v>
      </c>
    </row>
    <row r="107" spans="1:19" s="8" customFormat="1" ht="224.4" x14ac:dyDescent="0.25">
      <c r="A107" s="6">
        <v>104</v>
      </c>
      <c r="B107" s="6" t="s">
        <v>16</v>
      </c>
      <c r="C107" s="6">
        <v>9</v>
      </c>
      <c r="D107" s="6" t="str">
        <f t="shared" si="4"/>
        <v>OEIS-9</v>
      </c>
      <c r="E107" s="2">
        <v>1</v>
      </c>
      <c r="F107" s="6" t="str">
        <f t="shared" si="5"/>
        <v>OEIS-9.1</v>
      </c>
      <c r="G107" s="7" t="s">
        <v>1869</v>
      </c>
      <c r="H107" s="1" t="s">
        <v>1877</v>
      </c>
      <c r="I107" s="6" t="s">
        <v>1195</v>
      </c>
      <c r="J107" s="12">
        <v>45814</v>
      </c>
      <c r="K107" s="12">
        <v>45819</v>
      </c>
      <c r="L107" s="12">
        <v>45817</v>
      </c>
      <c r="M107" s="39" t="s">
        <v>1883</v>
      </c>
      <c r="N107" s="2">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409.6" x14ac:dyDescent="0.25">
      <c r="A108" s="6">
        <v>105</v>
      </c>
      <c r="B108" s="6" t="s">
        <v>16</v>
      </c>
      <c r="C108" s="6">
        <v>10</v>
      </c>
      <c r="D108" s="6" t="str">
        <f t="shared" si="4"/>
        <v>OEIS-10</v>
      </c>
      <c r="E108" s="2">
        <v>1</v>
      </c>
      <c r="F108" s="6" t="str">
        <f t="shared" si="5"/>
        <v>OEIS-10.1</v>
      </c>
      <c r="G108" s="7" t="s">
        <v>1891</v>
      </c>
      <c r="H108" s="1" t="s">
        <v>1922</v>
      </c>
      <c r="I108" s="6" t="s">
        <v>1195</v>
      </c>
      <c r="J108" s="12">
        <v>45832</v>
      </c>
      <c r="K108" s="12" t="s">
        <v>1895</v>
      </c>
      <c r="L108" s="12">
        <v>45841</v>
      </c>
      <c r="M108" s="39" t="s">
        <v>1923</v>
      </c>
      <c r="N108" s="2">
        <v>2</v>
      </c>
      <c r="O108" s="6" t="s">
        <v>1644</v>
      </c>
      <c r="P108" s="6" t="s">
        <v>1205</v>
      </c>
      <c r="Q108" s="6" t="s">
        <v>1892</v>
      </c>
      <c r="R108" s="6" t="s">
        <v>1205</v>
      </c>
      <c r="S108" s="6" t="s">
        <v>1205</v>
      </c>
    </row>
    <row r="109" spans="1:19" s="8" customFormat="1" ht="409.6" x14ac:dyDescent="0.25">
      <c r="A109" s="6">
        <v>106</v>
      </c>
      <c r="B109" s="6" t="s">
        <v>16</v>
      </c>
      <c r="C109" s="6">
        <v>11</v>
      </c>
      <c r="D109" s="6" t="str">
        <f t="shared" si="4"/>
        <v>OEIS-11</v>
      </c>
      <c r="E109" s="2">
        <v>1</v>
      </c>
      <c r="F109" s="6" t="str">
        <f t="shared" si="5"/>
        <v>OEIS-11.1</v>
      </c>
      <c r="G109" s="7" t="s">
        <v>1893</v>
      </c>
      <c r="H109" s="1" t="s">
        <v>1920</v>
      </c>
      <c r="I109" s="6" t="s">
        <v>1195</v>
      </c>
      <c r="J109" s="12">
        <v>45832</v>
      </c>
      <c r="K109" s="12" t="s">
        <v>1895</v>
      </c>
      <c r="L109" s="12">
        <v>45841</v>
      </c>
      <c r="M109" s="39" t="s">
        <v>1924</v>
      </c>
      <c r="N109" s="2">
        <v>0</v>
      </c>
      <c r="O109" s="6" t="s">
        <v>1644</v>
      </c>
      <c r="P109" s="2" t="s">
        <v>660</v>
      </c>
      <c r="Q109" s="6" t="s">
        <v>1896</v>
      </c>
      <c r="R109" s="2" t="s">
        <v>1205</v>
      </c>
      <c r="S109" s="2" t="s">
        <v>1205</v>
      </c>
    </row>
    <row r="110" spans="1:19" s="8" customFormat="1" ht="409.6" x14ac:dyDescent="0.25">
      <c r="A110" s="6">
        <v>107</v>
      </c>
      <c r="B110" s="6" t="s">
        <v>16</v>
      </c>
      <c r="C110" s="6">
        <v>11</v>
      </c>
      <c r="D110" s="6" t="str">
        <f t="shared" si="4"/>
        <v>OEIS-11</v>
      </c>
      <c r="E110" s="2">
        <v>2</v>
      </c>
      <c r="F110" s="6" t="str">
        <f t="shared" si="5"/>
        <v>OEIS-11.2</v>
      </c>
      <c r="G110" s="7" t="s">
        <v>1894</v>
      </c>
      <c r="H110" s="1" t="s">
        <v>1921</v>
      </c>
      <c r="I110" s="6" t="s">
        <v>1195</v>
      </c>
      <c r="J110" s="12">
        <v>45832</v>
      </c>
      <c r="K110" s="12" t="s">
        <v>1895</v>
      </c>
      <c r="L110" s="12">
        <v>45841</v>
      </c>
      <c r="M110" s="39" t="s">
        <v>1925</v>
      </c>
      <c r="N110" s="2">
        <v>0</v>
      </c>
      <c r="O110" s="6" t="s">
        <v>1644</v>
      </c>
      <c r="P110" s="2" t="s">
        <v>1205</v>
      </c>
      <c r="Q110" s="6" t="s">
        <v>1207</v>
      </c>
      <c r="R110" s="2" t="s">
        <v>1205</v>
      </c>
      <c r="S110" s="2" t="s">
        <v>1205</v>
      </c>
    </row>
    <row r="111" spans="1:19" s="8" customFormat="1" ht="409.6" x14ac:dyDescent="0.25">
      <c r="A111" s="6">
        <v>108</v>
      </c>
      <c r="B111" s="6" t="s">
        <v>47</v>
      </c>
      <c r="C111" s="6">
        <v>2</v>
      </c>
      <c r="D111" s="6" t="str">
        <f t="shared" si="4"/>
        <v>SPD-2</v>
      </c>
      <c r="E111" s="2">
        <v>1</v>
      </c>
      <c r="F111" s="6" t="str">
        <f t="shared" si="5"/>
        <v>SPD-2.1</v>
      </c>
      <c r="G111" s="7" t="s">
        <v>1897</v>
      </c>
      <c r="H111" s="7" t="s">
        <v>1907</v>
      </c>
      <c r="I111" s="6" t="s">
        <v>1785</v>
      </c>
      <c r="J111" s="12">
        <v>45838</v>
      </c>
      <c r="K111" s="12" t="s">
        <v>1919</v>
      </c>
      <c r="L111" s="12" t="s">
        <v>1928</v>
      </c>
      <c r="M111" s="39" t="s">
        <v>1940</v>
      </c>
      <c r="N111" s="2">
        <v>1</v>
      </c>
      <c r="O111" s="6" t="s">
        <v>1205</v>
      </c>
      <c r="P111" s="6" t="s">
        <v>1205</v>
      </c>
      <c r="Q111" s="6" t="s">
        <v>1909</v>
      </c>
      <c r="R111" s="6" t="s">
        <v>1205</v>
      </c>
      <c r="S111" s="6" t="s">
        <v>1205</v>
      </c>
    </row>
    <row r="112" spans="1:19" s="8" customFormat="1" ht="211.2" x14ac:dyDescent="0.25">
      <c r="A112" s="6">
        <v>109</v>
      </c>
      <c r="B112" s="6" t="s">
        <v>47</v>
      </c>
      <c r="C112" s="6">
        <v>2</v>
      </c>
      <c r="D112" s="6" t="str">
        <f t="shared" si="4"/>
        <v>SPD-2</v>
      </c>
      <c r="E112" s="2">
        <v>2</v>
      </c>
      <c r="F112" s="6" t="str">
        <f t="shared" si="5"/>
        <v>SPD-2.2</v>
      </c>
      <c r="G112" s="7" t="s">
        <v>1898</v>
      </c>
      <c r="H112" s="72" t="s">
        <v>1908</v>
      </c>
      <c r="I112" s="6" t="s">
        <v>1785</v>
      </c>
      <c r="J112" s="12">
        <v>45838</v>
      </c>
      <c r="K112" s="12" t="s">
        <v>1926</v>
      </c>
      <c r="L112" s="12" t="s">
        <v>1937</v>
      </c>
      <c r="M112" s="39" t="s">
        <v>1946</v>
      </c>
      <c r="N112" s="2">
        <v>0</v>
      </c>
      <c r="O112" s="6" t="s">
        <v>1205</v>
      </c>
      <c r="P112" s="6" t="s">
        <v>1910</v>
      </c>
      <c r="Q112" s="6" t="s">
        <v>1911</v>
      </c>
      <c r="R112" s="6" t="s">
        <v>1205</v>
      </c>
      <c r="S112" s="6" t="s">
        <v>1205</v>
      </c>
    </row>
    <row r="113" spans="1:19" s="8" customFormat="1" ht="330" x14ac:dyDescent="0.25">
      <c r="A113" s="6">
        <v>110</v>
      </c>
      <c r="B113" s="6" t="s">
        <v>47</v>
      </c>
      <c r="C113" s="6">
        <v>2</v>
      </c>
      <c r="D113" s="6" t="str">
        <f t="shared" si="4"/>
        <v>SPD-2</v>
      </c>
      <c r="E113" s="2">
        <v>3</v>
      </c>
      <c r="F113" s="6" t="str">
        <f t="shared" si="5"/>
        <v>SPD-2.3</v>
      </c>
      <c r="G113" s="7" t="s">
        <v>1899</v>
      </c>
      <c r="H113" s="72" t="s">
        <v>1908</v>
      </c>
      <c r="I113" s="6" t="s">
        <v>1785</v>
      </c>
      <c r="J113" s="12">
        <v>45838</v>
      </c>
      <c r="K113" s="12" t="s">
        <v>1926</v>
      </c>
      <c r="L113" s="12" t="s">
        <v>1937</v>
      </c>
      <c r="M113" s="39" t="s">
        <v>1943</v>
      </c>
      <c r="N113" s="2">
        <v>0</v>
      </c>
      <c r="O113" s="6" t="s">
        <v>1205</v>
      </c>
      <c r="P113" s="6" t="s">
        <v>1205</v>
      </c>
      <c r="Q113" s="6" t="s">
        <v>1912</v>
      </c>
      <c r="R113" s="6" t="s">
        <v>1205</v>
      </c>
      <c r="S113" s="6" t="s">
        <v>1205</v>
      </c>
    </row>
    <row r="114" spans="1:19" s="8" customFormat="1" ht="184.8" x14ac:dyDescent="0.25">
      <c r="A114" s="6">
        <v>111</v>
      </c>
      <c r="B114" s="6" t="s">
        <v>47</v>
      </c>
      <c r="C114" s="6">
        <v>2</v>
      </c>
      <c r="D114" s="6" t="str">
        <f t="shared" si="4"/>
        <v>SPD-2</v>
      </c>
      <c r="E114" s="2">
        <v>4</v>
      </c>
      <c r="F114" s="6" t="str">
        <f t="shared" si="5"/>
        <v>SPD-2.4</v>
      </c>
      <c r="G114" s="7" t="s">
        <v>1900</v>
      </c>
      <c r="H114" s="72" t="s">
        <v>1908</v>
      </c>
      <c r="I114" s="6" t="s">
        <v>1785</v>
      </c>
      <c r="J114" s="12">
        <v>45838</v>
      </c>
      <c r="K114" s="12" t="s">
        <v>1927</v>
      </c>
      <c r="L114" s="12" t="s">
        <v>1928</v>
      </c>
      <c r="M114" s="39" t="s">
        <v>1939</v>
      </c>
      <c r="N114" s="2">
        <v>0</v>
      </c>
      <c r="O114" s="6" t="s">
        <v>1205</v>
      </c>
      <c r="P114" s="6" t="s">
        <v>1205</v>
      </c>
      <c r="Q114" s="6" t="s">
        <v>1913</v>
      </c>
      <c r="R114" s="6" t="s">
        <v>1205</v>
      </c>
      <c r="S114" s="6" t="s">
        <v>1205</v>
      </c>
    </row>
    <row r="115" spans="1:19" s="8" customFormat="1" ht="277.2" x14ac:dyDescent="0.25">
      <c r="A115" s="6">
        <v>112</v>
      </c>
      <c r="B115" s="6" t="s">
        <v>47</v>
      </c>
      <c r="C115" s="6">
        <v>2</v>
      </c>
      <c r="D115" s="6" t="str">
        <f t="shared" si="4"/>
        <v>SPD-2</v>
      </c>
      <c r="E115" s="2">
        <v>5</v>
      </c>
      <c r="F115" s="6" t="str">
        <f t="shared" si="5"/>
        <v>SPD-2.5</v>
      </c>
      <c r="G115" s="7" t="s">
        <v>1901</v>
      </c>
      <c r="H115" s="72" t="s">
        <v>1908</v>
      </c>
      <c r="I115" s="6" t="s">
        <v>1785</v>
      </c>
      <c r="J115" s="12">
        <v>45838</v>
      </c>
      <c r="K115" s="12" t="s">
        <v>1919</v>
      </c>
      <c r="L115" s="12" t="s">
        <v>1928</v>
      </c>
      <c r="M115" s="39" t="s">
        <v>1942</v>
      </c>
      <c r="N115" s="2">
        <v>0</v>
      </c>
      <c r="O115" s="6" t="s">
        <v>1205</v>
      </c>
      <c r="P115" s="6" t="s">
        <v>1205</v>
      </c>
      <c r="Q115" s="6" t="s">
        <v>1914</v>
      </c>
      <c r="R115" s="6" t="s">
        <v>1205</v>
      </c>
      <c r="S115" s="6" t="s">
        <v>1205</v>
      </c>
    </row>
    <row r="116" spans="1:19" s="8" customFormat="1" ht="224.4" x14ac:dyDescent="0.25">
      <c r="A116" s="6">
        <v>113</v>
      </c>
      <c r="B116" s="6" t="s">
        <v>47</v>
      </c>
      <c r="C116" s="6">
        <v>2</v>
      </c>
      <c r="D116" s="6" t="str">
        <f t="shared" si="4"/>
        <v>SPD-2</v>
      </c>
      <c r="E116" s="2">
        <v>6</v>
      </c>
      <c r="F116" s="6" t="str">
        <f t="shared" si="5"/>
        <v>SPD-2.6</v>
      </c>
      <c r="G116" s="7" t="s">
        <v>1902</v>
      </c>
      <c r="H116" s="72" t="s">
        <v>1908</v>
      </c>
      <c r="I116" s="6" t="s">
        <v>1785</v>
      </c>
      <c r="J116" s="12">
        <v>45838</v>
      </c>
      <c r="K116" s="12" t="s">
        <v>1926</v>
      </c>
      <c r="L116" s="12" t="s">
        <v>1937</v>
      </c>
      <c r="M116" s="39" t="s">
        <v>1941</v>
      </c>
      <c r="N116" s="2">
        <v>0</v>
      </c>
      <c r="O116" s="6" t="s">
        <v>1205</v>
      </c>
      <c r="P116" s="6" t="s">
        <v>1205</v>
      </c>
      <c r="Q116" s="6" t="s">
        <v>1915</v>
      </c>
      <c r="R116" s="6" t="s">
        <v>1205</v>
      </c>
      <c r="S116" s="6" t="s">
        <v>1205</v>
      </c>
    </row>
    <row r="117" spans="1:19" s="8" customFormat="1" ht="409.6" x14ac:dyDescent="0.25">
      <c r="A117" s="6">
        <v>114</v>
      </c>
      <c r="B117" s="6" t="s">
        <v>47</v>
      </c>
      <c r="C117" s="6">
        <v>2</v>
      </c>
      <c r="D117" s="6" t="str">
        <f t="shared" si="4"/>
        <v>SPD-2</v>
      </c>
      <c r="E117" s="2">
        <v>7</v>
      </c>
      <c r="F117" s="6" t="str">
        <f t="shared" si="5"/>
        <v>SPD-2.7</v>
      </c>
      <c r="G117" s="7" t="s">
        <v>1903</v>
      </c>
      <c r="H117" s="72" t="s">
        <v>1908</v>
      </c>
      <c r="I117" s="6" t="s">
        <v>1785</v>
      </c>
      <c r="J117" s="12">
        <v>45838</v>
      </c>
      <c r="K117" s="12" t="s">
        <v>1926</v>
      </c>
      <c r="L117" s="12" t="s">
        <v>1937</v>
      </c>
      <c r="M117" s="39" t="s">
        <v>1945</v>
      </c>
      <c r="N117" s="2">
        <v>0</v>
      </c>
      <c r="O117" s="6" t="s">
        <v>1205</v>
      </c>
      <c r="P117" s="6" t="s">
        <v>1205</v>
      </c>
      <c r="Q117" s="6" t="s">
        <v>1916</v>
      </c>
      <c r="R117" s="6" t="s">
        <v>1205</v>
      </c>
      <c r="S117" s="6" t="s">
        <v>1205</v>
      </c>
    </row>
    <row r="118" spans="1:19" ht="409.6" x14ac:dyDescent="0.25">
      <c r="A118" s="6">
        <v>115</v>
      </c>
      <c r="B118" s="6" t="s">
        <v>47</v>
      </c>
      <c r="C118" s="6">
        <v>2</v>
      </c>
      <c r="D118" s="6" t="str">
        <f t="shared" si="4"/>
        <v>SPD-2</v>
      </c>
      <c r="E118" s="2">
        <v>8</v>
      </c>
      <c r="F118" s="6" t="str">
        <f t="shared" si="5"/>
        <v>SPD-2.8</v>
      </c>
      <c r="G118" s="7" t="s">
        <v>1904</v>
      </c>
      <c r="H118" s="72" t="s">
        <v>1908</v>
      </c>
      <c r="I118" s="6" t="s">
        <v>1785</v>
      </c>
      <c r="J118" s="12">
        <v>45838</v>
      </c>
      <c r="K118" s="12" t="s">
        <v>1926</v>
      </c>
      <c r="L118" s="12" t="s">
        <v>1937</v>
      </c>
      <c r="M118" s="39" t="s">
        <v>1944</v>
      </c>
      <c r="N118" s="2">
        <v>0</v>
      </c>
      <c r="O118" s="6" t="s">
        <v>1205</v>
      </c>
      <c r="P118" s="6" t="s">
        <v>1205</v>
      </c>
      <c r="Q118" s="6" t="s">
        <v>1917</v>
      </c>
      <c r="R118" s="6" t="s">
        <v>1205</v>
      </c>
      <c r="S118" s="6" t="s">
        <v>1205</v>
      </c>
    </row>
    <row r="119" spans="1:19" ht="330" x14ac:dyDescent="0.25">
      <c r="A119" s="6">
        <v>116</v>
      </c>
      <c r="B119" s="6" t="s">
        <v>47</v>
      </c>
      <c r="C119" s="6">
        <v>2</v>
      </c>
      <c r="D119" s="6" t="str">
        <f t="shared" si="4"/>
        <v>SPD-2</v>
      </c>
      <c r="E119" s="2">
        <v>9</v>
      </c>
      <c r="F119" s="6" t="str">
        <f t="shared" si="5"/>
        <v>SPD-2.9</v>
      </c>
      <c r="G119" s="7" t="s">
        <v>1905</v>
      </c>
      <c r="H119" s="72" t="s">
        <v>1908</v>
      </c>
      <c r="I119" s="6" t="s">
        <v>1785</v>
      </c>
      <c r="J119" s="12">
        <v>45838</v>
      </c>
      <c r="K119" s="12" t="s">
        <v>1926</v>
      </c>
      <c r="L119" s="12" t="s">
        <v>1937</v>
      </c>
      <c r="M119" s="39" t="s">
        <v>1938</v>
      </c>
      <c r="N119" s="2">
        <v>0</v>
      </c>
      <c r="O119" s="6" t="s">
        <v>1205</v>
      </c>
      <c r="P119" s="6" t="s">
        <v>1434</v>
      </c>
      <c r="Q119" s="6" t="str">
        <f>VLOOKUP(P119,'WMP Sections'!B:D,2,FALSE)</f>
        <v>Cost Benefit and Risk Reduction Supporting Data</v>
      </c>
      <c r="R119" s="6" t="s">
        <v>1205</v>
      </c>
      <c r="S119" s="6" t="s">
        <v>1205</v>
      </c>
    </row>
    <row r="120" spans="1:19" ht="145.19999999999999" x14ac:dyDescent="0.25">
      <c r="A120" s="6">
        <v>117</v>
      </c>
      <c r="B120" s="6" t="s">
        <v>47</v>
      </c>
      <c r="C120" s="6">
        <v>2</v>
      </c>
      <c r="D120" s="6" t="str">
        <f t="shared" si="4"/>
        <v>SPD-2</v>
      </c>
      <c r="E120" s="2">
        <v>10</v>
      </c>
      <c r="F120" s="6" t="str">
        <f t="shared" si="5"/>
        <v>SPD-2.10</v>
      </c>
      <c r="G120" s="7" t="s">
        <v>1906</v>
      </c>
      <c r="H120" s="72" t="s">
        <v>1908</v>
      </c>
      <c r="I120" s="6" t="s">
        <v>1785</v>
      </c>
      <c r="J120" s="12">
        <v>45838</v>
      </c>
      <c r="K120" s="12" t="s">
        <v>1926</v>
      </c>
      <c r="L120" s="12" t="s">
        <v>1937</v>
      </c>
      <c r="M120" s="39" t="s">
        <v>1938</v>
      </c>
      <c r="N120" s="2">
        <v>0</v>
      </c>
      <c r="O120" s="6" t="s">
        <v>1205</v>
      </c>
      <c r="P120" s="6" t="s">
        <v>1434</v>
      </c>
      <c r="Q120" s="6" t="str">
        <f>VLOOKUP(P120,'WMP Sections'!B:D,2,FALSE)</f>
        <v>Cost Benefit and Risk Reduction Supporting Data</v>
      </c>
      <c r="R120" s="6" t="s">
        <v>1205</v>
      </c>
      <c r="S120" s="6" t="s">
        <v>1205</v>
      </c>
    </row>
    <row r="121" spans="1:19" ht="409.6" x14ac:dyDescent="0.25">
      <c r="A121" s="6">
        <v>118</v>
      </c>
      <c r="B121" s="6" t="s">
        <v>47</v>
      </c>
      <c r="C121" s="6">
        <v>2</v>
      </c>
      <c r="D121" s="6" t="str">
        <f t="shared" si="4"/>
        <v>SPD-2</v>
      </c>
      <c r="E121" s="2">
        <v>11</v>
      </c>
      <c r="F121" s="6" t="str">
        <f t="shared" si="5"/>
        <v>SPD-2.11</v>
      </c>
      <c r="G121" s="7" t="s">
        <v>1918</v>
      </c>
      <c r="H121" s="72" t="s">
        <v>1908</v>
      </c>
      <c r="I121" s="6" t="s">
        <v>1785</v>
      </c>
      <c r="J121" s="12">
        <v>45838</v>
      </c>
      <c r="K121" s="12" t="s">
        <v>1926</v>
      </c>
      <c r="L121" s="12">
        <v>45840</v>
      </c>
      <c r="M121" s="39" t="s">
        <v>1938</v>
      </c>
      <c r="N121" s="2">
        <v>0</v>
      </c>
      <c r="O121" s="6" t="s">
        <v>1205</v>
      </c>
      <c r="P121" s="6" t="s">
        <v>1434</v>
      </c>
      <c r="Q121" s="6" t="str">
        <f>VLOOKUP(P121,'WMP Sections'!B:D,2,FALSE)</f>
        <v>Cost Benefit and Risk Reduction Supporting Data</v>
      </c>
      <c r="R121" s="6" t="s">
        <v>1205</v>
      </c>
      <c r="S121" s="6" t="s">
        <v>1205</v>
      </c>
    </row>
    <row r="122" spans="1:19" ht="409.6" x14ac:dyDescent="0.25">
      <c r="A122" s="6">
        <v>119</v>
      </c>
      <c r="B122" s="6" t="s">
        <v>16</v>
      </c>
      <c r="C122" s="6">
        <v>12</v>
      </c>
      <c r="D122" s="6" t="str">
        <f t="shared" si="4"/>
        <v>OEIS-12</v>
      </c>
      <c r="E122" s="2">
        <v>1</v>
      </c>
      <c r="F122" s="6" t="str">
        <f t="shared" si="5"/>
        <v>OEIS-12.1</v>
      </c>
      <c r="G122" s="7" t="s">
        <v>1929</v>
      </c>
      <c r="H122" s="7" t="s">
        <v>1930</v>
      </c>
      <c r="I122" s="6" t="s">
        <v>1195</v>
      </c>
      <c r="J122" s="12">
        <v>45853</v>
      </c>
      <c r="K122" s="12">
        <v>45856</v>
      </c>
      <c r="L122" s="12" t="s">
        <v>1932</v>
      </c>
      <c r="M122" s="39" t="s">
        <v>1933</v>
      </c>
      <c r="N122" s="2">
        <v>0</v>
      </c>
      <c r="O122" s="6" t="s">
        <v>1644</v>
      </c>
      <c r="P122" s="2" t="s">
        <v>1205</v>
      </c>
      <c r="Q122" s="6" t="s">
        <v>1931</v>
      </c>
      <c r="R122" s="6" t="s">
        <v>1205</v>
      </c>
      <c r="S122" s="6" t="s">
        <v>1205</v>
      </c>
    </row>
    <row r="123" spans="1:19" ht="409.6" x14ac:dyDescent="0.25">
      <c r="A123" s="6">
        <v>120</v>
      </c>
      <c r="B123" s="6" t="s">
        <v>15</v>
      </c>
      <c r="C123" s="6">
        <v>7</v>
      </c>
      <c r="D123" s="6" t="str">
        <f t="shared" si="4"/>
        <v>MGRA-7</v>
      </c>
      <c r="E123" s="2">
        <v>1</v>
      </c>
      <c r="F123" s="6" t="str">
        <f t="shared" si="5"/>
        <v>MGRA-7.1</v>
      </c>
      <c r="G123" s="7" t="s">
        <v>1934</v>
      </c>
      <c r="H123" s="7" t="s">
        <v>1949</v>
      </c>
      <c r="I123" s="6" t="s">
        <v>1202</v>
      </c>
      <c r="J123" s="12">
        <v>45862</v>
      </c>
      <c r="K123" s="12">
        <v>45867</v>
      </c>
      <c r="L123" s="12">
        <v>45867</v>
      </c>
      <c r="M123" s="39" t="s">
        <v>1954</v>
      </c>
      <c r="N123" s="2">
        <v>0</v>
      </c>
      <c r="O123" s="6" t="s">
        <v>1644</v>
      </c>
      <c r="P123" s="6" t="s">
        <v>1479</v>
      </c>
      <c r="Q123" s="6" t="str">
        <f>VLOOKUP(P123,'WMP Sections'!B:D,2,FALSE)</f>
        <v>8-1: Risk Event Rate with Pending Infractions  154</v>
      </c>
      <c r="R123" s="6" t="s">
        <v>1205</v>
      </c>
      <c r="S123" s="6" t="s">
        <v>1205</v>
      </c>
    </row>
    <row r="124" spans="1:19" ht="250.8" x14ac:dyDescent="0.25">
      <c r="A124" s="6">
        <v>121</v>
      </c>
      <c r="B124" s="6" t="s">
        <v>15</v>
      </c>
      <c r="C124" s="6">
        <v>7</v>
      </c>
      <c r="D124" s="6" t="str">
        <f t="shared" si="4"/>
        <v>MGRA-7</v>
      </c>
      <c r="E124" s="2">
        <v>2</v>
      </c>
      <c r="F124" s="6" t="str">
        <f t="shared" si="5"/>
        <v>MGRA-7.2</v>
      </c>
      <c r="G124" s="7" t="s">
        <v>1935</v>
      </c>
      <c r="H124" s="7" t="s">
        <v>1950</v>
      </c>
      <c r="I124" s="6" t="s">
        <v>1202</v>
      </c>
      <c r="J124" s="12">
        <v>45862</v>
      </c>
      <c r="K124" s="12">
        <v>45867</v>
      </c>
      <c r="L124" s="12">
        <v>45867</v>
      </c>
      <c r="M124" s="39" t="s">
        <v>1955</v>
      </c>
      <c r="N124" s="2">
        <v>1</v>
      </c>
      <c r="O124" s="6" t="s">
        <v>1644</v>
      </c>
      <c r="P124" s="6" t="s">
        <v>1479</v>
      </c>
      <c r="Q124" s="6" t="str">
        <f>VLOOKUP(P124,'WMP Sections'!B:D,2,FALSE)</f>
        <v>8-1: Risk Event Rate with Pending Infractions  154</v>
      </c>
      <c r="R124" s="6" t="s">
        <v>1205</v>
      </c>
      <c r="S124" s="6" t="s">
        <v>1205</v>
      </c>
    </row>
    <row r="125" spans="1:19" ht="198" x14ac:dyDescent="0.25">
      <c r="A125" s="6">
        <v>122</v>
      </c>
      <c r="B125" s="6" t="s">
        <v>15</v>
      </c>
      <c r="C125" s="6">
        <v>7</v>
      </c>
      <c r="D125" s="6" t="str">
        <f t="shared" si="4"/>
        <v>MGRA-7</v>
      </c>
      <c r="E125" s="2">
        <v>3</v>
      </c>
      <c r="F125" s="6" t="str">
        <f t="shared" si="5"/>
        <v>MGRA-7.3</v>
      </c>
      <c r="G125" s="7" t="s">
        <v>1936</v>
      </c>
      <c r="H125" s="7" t="s">
        <v>1951</v>
      </c>
      <c r="I125" s="6" t="s">
        <v>1202</v>
      </c>
      <c r="J125" s="12">
        <v>45862</v>
      </c>
      <c r="K125" s="12">
        <v>45867</v>
      </c>
      <c r="L125" s="12">
        <v>45867</v>
      </c>
      <c r="M125" s="39" t="s">
        <v>1955</v>
      </c>
      <c r="N125" s="2">
        <v>1</v>
      </c>
      <c r="O125" s="6" t="s">
        <v>1644</v>
      </c>
      <c r="P125" s="6" t="s">
        <v>1479</v>
      </c>
      <c r="Q125" s="6" t="str">
        <f>VLOOKUP(P125,'WMP Sections'!B:D,2,FALSE)</f>
        <v>8-1: Risk Event Rate with Pending Infractions  154</v>
      </c>
      <c r="R125" s="6" t="s">
        <v>1205</v>
      </c>
      <c r="S125" s="6" t="s">
        <v>1205</v>
      </c>
    </row>
    <row r="126" spans="1:19" ht="303.60000000000002" x14ac:dyDescent="0.25">
      <c r="A126" s="6">
        <v>123</v>
      </c>
      <c r="B126" s="6" t="s">
        <v>15</v>
      </c>
      <c r="C126" s="6">
        <v>8</v>
      </c>
      <c r="D126" s="6" t="str">
        <f t="shared" si="4"/>
        <v>MGRA-8</v>
      </c>
      <c r="E126" s="2">
        <v>1</v>
      </c>
      <c r="F126" s="6" t="str">
        <f t="shared" si="5"/>
        <v>MGRA-8.1</v>
      </c>
      <c r="G126" s="7" t="s">
        <v>1947</v>
      </c>
      <c r="H126" s="7" t="s">
        <v>1952</v>
      </c>
      <c r="I126" s="6" t="s">
        <v>1202</v>
      </c>
      <c r="J126" s="12">
        <v>45863</v>
      </c>
      <c r="K126" s="12">
        <v>45868</v>
      </c>
      <c r="L126" s="12">
        <v>45868</v>
      </c>
      <c r="M126" s="39" t="s">
        <v>1956</v>
      </c>
      <c r="N126" s="2">
        <v>1</v>
      </c>
      <c r="O126" s="6" t="s">
        <v>1644</v>
      </c>
      <c r="P126" s="2" t="s">
        <v>1434</v>
      </c>
      <c r="Q126" s="6" t="str">
        <f>VLOOKUP(P126,'WMP Sections'!B:D,2,FALSE)</f>
        <v>Cost Benefit and Risk Reduction Supporting Data</v>
      </c>
      <c r="R126" s="6" t="s">
        <v>1205</v>
      </c>
      <c r="S126" s="6" t="s">
        <v>1205</v>
      </c>
    </row>
    <row r="127" spans="1:19" ht="277.2" x14ac:dyDescent="0.25">
      <c r="A127" s="6">
        <v>124</v>
      </c>
      <c r="B127" s="6" t="s">
        <v>15</v>
      </c>
      <c r="C127" s="6">
        <v>8</v>
      </c>
      <c r="D127" s="6" t="str">
        <f t="shared" si="4"/>
        <v>MGRA-8</v>
      </c>
      <c r="E127" s="2">
        <v>2</v>
      </c>
      <c r="F127" s="6" t="str">
        <f t="shared" si="5"/>
        <v>MGRA-8.2</v>
      </c>
      <c r="G127" s="7" t="s">
        <v>1948</v>
      </c>
      <c r="H127" s="7" t="s">
        <v>1953</v>
      </c>
      <c r="I127" s="6" t="s">
        <v>1202</v>
      </c>
      <c r="J127" s="12">
        <v>45863</v>
      </c>
      <c r="K127" s="12">
        <v>45868</v>
      </c>
      <c r="L127" s="12">
        <v>45868</v>
      </c>
      <c r="M127" s="39" t="s">
        <v>1956</v>
      </c>
      <c r="N127" s="2">
        <v>1</v>
      </c>
      <c r="O127" s="6" t="s">
        <v>1644</v>
      </c>
      <c r="P127" s="2" t="s">
        <v>1434</v>
      </c>
      <c r="Q127" s="6" t="str">
        <f>VLOOKUP(P127,'WMP Sections'!B:D,2,FALSE)</f>
        <v>Cost Benefit and Risk Reduction Supporting Data</v>
      </c>
      <c r="R127" s="6" t="s">
        <v>1205</v>
      </c>
      <c r="S127" s="6" t="s">
        <v>1205</v>
      </c>
    </row>
    <row r="128" spans="1:19" ht="264" x14ac:dyDescent="0.25">
      <c r="A128" s="6">
        <v>125</v>
      </c>
      <c r="B128" s="6" t="s">
        <v>16</v>
      </c>
      <c r="C128" s="6">
        <v>13</v>
      </c>
      <c r="D128" s="6" t="str">
        <f t="shared" si="4"/>
        <v>OEIS-13</v>
      </c>
      <c r="E128" s="2">
        <v>1</v>
      </c>
      <c r="F128" s="6" t="str">
        <f t="shared" si="5"/>
        <v>OEIS-13.1</v>
      </c>
      <c r="G128" s="7" t="s">
        <v>1957</v>
      </c>
      <c r="H128" s="7" t="s">
        <v>1959</v>
      </c>
      <c r="I128" s="6" t="s">
        <v>1195</v>
      </c>
      <c r="J128" s="12">
        <v>45870</v>
      </c>
      <c r="K128" s="12">
        <v>45875</v>
      </c>
      <c r="L128" s="12">
        <v>45875</v>
      </c>
      <c r="M128" s="39" t="s">
        <v>1961</v>
      </c>
      <c r="N128" s="2">
        <v>0</v>
      </c>
      <c r="O128" s="6" t="s">
        <v>1644</v>
      </c>
      <c r="P128" s="2" t="s">
        <v>1461</v>
      </c>
      <c r="Q128" s="6" t="str">
        <f>VLOOKUP(P128,'WMP Sections'!B:D,2,FALSE)</f>
        <v>9-2: Vegetation Inspections and Pole Clearing Targets by Year  208</v>
      </c>
      <c r="R128" s="6" t="s">
        <v>1205</v>
      </c>
      <c r="S128" s="6" t="s">
        <v>1205</v>
      </c>
    </row>
    <row r="129" spans="1:19" ht="409.6" x14ac:dyDescent="0.25">
      <c r="A129" s="6">
        <v>126</v>
      </c>
      <c r="B129" s="6" t="s">
        <v>16</v>
      </c>
      <c r="C129" s="6">
        <v>13</v>
      </c>
      <c r="D129" s="6" t="str">
        <f t="shared" si="4"/>
        <v>OEIS-13</v>
      </c>
      <c r="E129" s="2">
        <v>2</v>
      </c>
      <c r="F129" s="6" t="str">
        <f t="shared" si="5"/>
        <v>OEIS-13.2</v>
      </c>
      <c r="G129" s="13" t="s">
        <v>1958</v>
      </c>
      <c r="H129" s="13" t="s">
        <v>1960</v>
      </c>
      <c r="I129" s="6" t="s">
        <v>1195</v>
      </c>
      <c r="J129" s="12">
        <v>45870</v>
      </c>
      <c r="K129" s="12">
        <v>45875</v>
      </c>
      <c r="L129" s="12">
        <v>45875</v>
      </c>
      <c r="M129" s="49" t="s">
        <v>1961</v>
      </c>
      <c r="N129" s="2">
        <v>0</v>
      </c>
      <c r="O129" s="6" t="s">
        <v>1644</v>
      </c>
      <c r="P129" s="2" t="s">
        <v>1461</v>
      </c>
      <c r="Q129" s="6" t="str">
        <f>VLOOKUP(P129,'WMP Sections'!B:D,2,FALSE)</f>
        <v>9-2: Vegetation Inspections and Pole Clearing Targets by Year  208</v>
      </c>
      <c r="R129" s="6" t="s">
        <v>1205</v>
      </c>
      <c r="S129" s="6" t="s">
        <v>1205</v>
      </c>
    </row>
    <row r="130" spans="1:19" ht="171.6" x14ac:dyDescent="0.25">
      <c r="A130" s="6">
        <v>127</v>
      </c>
      <c r="B130" s="6" t="s">
        <v>16</v>
      </c>
      <c r="C130" s="6">
        <v>14</v>
      </c>
      <c r="D130" s="6" t="str">
        <f t="shared" si="4"/>
        <v>OEIS-14</v>
      </c>
      <c r="E130" s="2">
        <v>1</v>
      </c>
      <c r="F130" s="6" t="str">
        <f t="shared" si="5"/>
        <v>OEIS-14.1</v>
      </c>
      <c r="G130" s="7" t="s">
        <v>1962</v>
      </c>
      <c r="H130" s="7" t="s">
        <v>1963</v>
      </c>
      <c r="I130" s="6" t="s">
        <v>1195</v>
      </c>
      <c r="J130" s="12">
        <v>45881</v>
      </c>
      <c r="K130" s="12">
        <v>45884</v>
      </c>
      <c r="L130" s="12">
        <v>45884</v>
      </c>
      <c r="M130" s="39" t="s">
        <v>1968</v>
      </c>
      <c r="N130" s="2">
        <v>0</v>
      </c>
      <c r="O130" s="6" t="s">
        <v>1644</v>
      </c>
      <c r="P130" s="2" t="s">
        <v>1205</v>
      </c>
      <c r="Q130" s="6" t="s">
        <v>1966</v>
      </c>
      <c r="R130" s="2" t="s">
        <v>1205</v>
      </c>
      <c r="S130" s="2" t="s">
        <v>1205</v>
      </c>
    </row>
    <row r="131" spans="1:19" ht="303.60000000000002" x14ac:dyDescent="0.25">
      <c r="A131" s="6">
        <v>128</v>
      </c>
      <c r="B131" s="6" t="s">
        <v>16</v>
      </c>
      <c r="C131" s="6">
        <v>14</v>
      </c>
      <c r="D131" s="6" t="str">
        <f t="shared" si="4"/>
        <v>OEIS-14</v>
      </c>
      <c r="E131" s="2">
        <v>2</v>
      </c>
      <c r="F131" s="6" t="str">
        <f t="shared" si="5"/>
        <v>OEIS-14.2</v>
      </c>
      <c r="G131" s="7" t="s">
        <v>1964</v>
      </c>
      <c r="H131" s="7" t="s">
        <v>1965</v>
      </c>
      <c r="I131" s="6" t="s">
        <v>1195</v>
      </c>
      <c r="J131" s="12">
        <v>45881</v>
      </c>
      <c r="K131" s="12">
        <v>45884</v>
      </c>
      <c r="L131" s="12">
        <v>45884</v>
      </c>
      <c r="M131" s="39" t="s">
        <v>1968</v>
      </c>
      <c r="N131" s="2">
        <v>0</v>
      </c>
      <c r="O131" s="6" t="s">
        <v>1644</v>
      </c>
      <c r="P131" s="2" t="s">
        <v>1205</v>
      </c>
      <c r="Q131" s="6" t="s">
        <v>1967</v>
      </c>
      <c r="R131" s="2" t="s">
        <v>1205</v>
      </c>
      <c r="S131" s="2" t="s">
        <v>1205</v>
      </c>
    </row>
    <row r="132" spans="1:19" ht="158.4" x14ac:dyDescent="0.25">
      <c r="A132" s="6">
        <v>129</v>
      </c>
      <c r="B132" s="6" t="s">
        <v>16</v>
      </c>
      <c r="C132" s="6">
        <v>15</v>
      </c>
      <c r="D132" s="6" t="str">
        <f t="shared" si="4"/>
        <v>OEIS-15</v>
      </c>
      <c r="E132" s="2">
        <v>1</v>
      </c>
      <c r="F132" s="6" t="str">
        <f t="shared" si="5"/>
        <v>OEIS-15.1</v>
      </c>
      <c r="G132" s="7" t="s">
        <v>1969</v>
      </c>
      <c r="H132" s="7" t="s">
        <v>1977</v>
      </c>
      <c r="I132" s="6" t="s">
        <v>1195</v>
      </c>
      <c r="J132" s="12">
        <v>45884</v>
      </c>
      <c r="K132" s="12">
        <v>45889</v>
      </c>
      <c r="L132" s="12">
        <v>45889</v>
      </c>
      <c r="M132" s="39" t="s">
        <v>1983</v>
      </c>
      <c r="N132" s="2">
        <v>0</v>
      </c>
      <c r="O132" s="6" t="s">
        <v>1644</v>
      </c>
      <c r="P132" s="2" t="s">
        <v>1205</v>
      </c>
      <c r="Q132" s="6" t="s">
        <v>1975</v>
      </c>
      <c r="R132" s="2" t="s">
        <v>1205</v>
      </c>
      <c r="S132" s="2" t="s">
        <v>1205</v>
      </c>
    </row>
    <row r="133" spans="1:19" ht="145.19999999999999" x14ac:dyDescent="0.25">
      <c r="A133" s="6">
        <v>130</v>
      </c>
      <c r="B133" s="6" t="s">
        <v>16</v>
      </c>
      <c r="C133" s="6">
        <v>15</v>
      </c>
      <c r="D133" s="6" t="str">
        <f t="shared" si="4"/>
        <v>OEIS-15</v>
      </c>
      <c r="E133" s="2">
        <v>2</v>
      </c>
      <c r="F133" s="6" t="str">
        <f t="shared" si="5"/>
        <v>OEIS-15.2</v>
      </c>
      <c r="G133" s="7" t="s">
        <v>1970</v>
      </c>
      <c r="H133" s="7" t="s">
        <v>1978</v>
      </c>
      <c r="I133" s="6" t="s">
        <v>1195</v>
      </c>
      <c r="J133" s="12">
        <v>45884</v>
      </c>
      <c r="K133" s="12">
        <v>45889</v>
      </c>
      <c r="L133" s="12">
        <v>45889</v>
      </c>
      <c r="M133" s="39" t="s">
        <v>1984</v>
      </c>
      <c r="N133" s="2">
        <v>1</v>
      </c>
      <c r="O133" s="6" t="s">
        <v>1644</v>
      </c>
      <c r="P133" s="2" t="s">
        <v>1446</v>
      </c>
      <c r="Q133" s="6" t="str">
        <f>VLOOKUP(P133,'WMP Sections'!B:D,2,FALSE)</f>
        <v>5-5: Summary of Top-Risk Circuits, Segments, or Spans  60</v>
      </c>
      <c r="R133" s="2" t="s">
        <v>1205</v>
      </c>
      <c r="S133" s="2" t="s">
        <v>1205</v>
      </c>
    </row>
    <row r="134" spans="1:19" ht="409.6" x14ac:dyDescent="0.25">
      <c r="A134" s="6">
        <v>131</v>
      </c>
      <c r="B134" s="6" t="s">
        <v>16</v>
      </c>
      <c r="C134" s="6">
        <v>15</v>
      </c>
      <c r="D134" s="6" t="str">
        <f t="shared" si="4"/>
        <v>OEIS-15</v>
      </c>
      <c r="E134" s="2">
        <v>3</v>
      </c>
      <c r="F134" s="6" t="str">
        <f t="shared" si="5"/>
        <v>OEIS-15.3</v>
      </c>
      <c r="G134" s="7" t="s">
        <v>1971</v>
      </c>
      <c r="H134" s="7" t="s">
        <v>1979</v>
      </c>
      <c r="I134" s="6" t="s">
        <v>1195</v>
      </c>
      <c r="J134" s="12">
        <v>45884</v>
      </c>
      <c r="K134" s="12">
        <v>45889</v>
      </c>
      <c r="L134" s="12">
        <v>45889</v>
      </c>
      <c r="M134" s="39" t="s">
        <v>1983</v>
      </c>
      <c r="N134" s="2">
        <v>0</v>
      </c>
      <c r="O134" s="6" t="s">
        <v>1644</v>
      </c>
      <c r="P134" s="2" t="s">
        <v>1439</v>
      </c>
      <c r="Q134" s="6" t="str">
        <f>VLOOKUP(P134,'WMP Sections'!B:D,2,FALSE)</f>
        <v>4-1: High-Level Service Territory Components .. 19</v>
      </c>
      <c r="R134" s="2" t="s">
        <v>1205</v>
      </c>
      <c r="S134" s="2" t="s">
        <v>1205</v>
      </c>
    </row>
    <row r="135" spans="1:19" ht="158.4" x14ac:dyDescent="0.25">
      <c r="A135" s="6">
        <v>132</v>
      </c>
      <c r="B135" s="6" t="s">
        <v>16</v>
      </c>
      <c r="C135" s="6">
        <v>15</v>
      </c>
      <c r="D135" s="6" t="str">
        <f t="shared" si="4"/>
        <v>OEIS-15</v>
      </c>
      <c r="E135" s="2">
        <v>4</v>
      </c>
      <c r="F135" s="6" t="str">
        <f t="shared" si="5"/>
        <v>OEIS-15.4</v>
      </c>
      <c r="G135" s="1" t="s">
        <v>1972</v>
      </c>
      <c r="H135" s="7" t="s">
        <v>1980</v>
      </c>
      <c r="I135" s="6" t="s">
        <v>1195</v>
      </c>
      <c r="J135" s="12">
        <v>45884</v>
      </c>
      <c r="K135" s="12">
        <v>45889</v>
      </c>
      <c r="L135" s="12">
        <v>45889</v>
      </c>
      <c r="M135" s="39" t="s">
        <v>1985</v>
      </c>
      <c r="N135" s="2">
        <v>1</v>
      </c>
      <c r="O135" s="6" t="s">
        <v>1644</v>
      </c>
      <c r="P135" s="2" t="s">
        <v>1451</v>
      </c>
      <c r="Q135" s="6" t="str">
        <f>VLOOKUP(P135,'WMP Sections'!B:D,2,FALSE)</f>
        <v>6-4: Summary of Risk Reduction for Top-Risk Circuits .. 116</v>
      </c>
      <c r="R135" s="2" t="s">
        <v>1205</v>
      </c>
      <c r="S135" s="2" t="s">
        <v>1205</v>
      </c>
    </row>
    <row r="136" spans="1:19" ht="409.6" x14ac:dyDescent="0.25">
      <c r="A136" s="6">
        <v>133</v>
      </c>
      <c r="B136" s="6" t="s">
        <v>16</v>
      </c>
      <c r="C136" s="6">
        <v>15</v>
      </c>
      <c r="D136" s="6" t="str">
        <f t="shared" si="4"/>
        <v>OEIS-15</v>
      </c>
      <c r="E136" s="2">
        <v>5</v>
      </c>
      <c r="F136" s="6" t="str">
        <f t="shared" si="5"/>
        <v>OEIS-15.5</v>
      </c>
      <c r="G136" s="1" t="s">
        <v>1973</v>
      </c>
      <c r="H136" s="7" t="s">
        <v>1981</v>
      </c>
      <c r="I136" s="6" t="s">
        <v>1195</v>
      </c>
      <c r="J136" s="12">
        <v>45884</v>
      </c>
      <c r="K136" s="12">
        <v>45889</v>
      </c>
      <c r="L136" s="12">
        <v>45889</v>
      </c>
      <c r="M136" s="39" t="s">
        <v>1983</v>
      </c>
      <c r="N136" s="2">
        <v>0</v>
      </c>
      <c r="O136" s="6" t="s">
        <v>1644</v>
      </c>
      <c r="P136" s="2" t="s">
        <v>1403</v>
      </c>
      <c r="Q136" s="6" t="str">
        <f>VLOOKUP(P136,'WMP Sections'!B:D,2,FALSE)</f>
        <v>6-5: Estimated Wildfire Risk Reduction 2007-2037  110</v>
      </c>
      <c r="R136" s="2" t="s">
        <v>1205</v>
      </c>
      <c r="S136" s="2" t="s">
        <v>1205</v>
      </c>
    </row>
    <row r="137" spans="1:19" ht="409.6" x14ac:dyDescent="0.25">
      <c r="A137" s="6">
        <v>134</v>
      </c>
      <c r="B137" s="6" t="s">
        <v>16</v>
      </c>
      <c r="C137" s="6">
        <v>15</v>
      </c>
      <c r="D137" s="6" t="str">
        <f t="shared" si="4"/>
        <v>OEIS-15</v>
      </c>
      <c r="E137" s="2">
        <v>6</v>
      </c>
      <c r="F137" s="6" t="str">
        <f t="shared" si="5"/>
        <v>OEIS-15.6</v>
      </c>
      <c r="G137" s="1" t="s">
        <v>1974</v>
      </c>
      <c r="H137" s="7" t="s">
        <v>1982</v>
      </c>
      <c r="I137" s="6" t="s">
        <v>1195</v>
      </c>
      <c r="J137" s="12">
        <v>45884</v>
      </c>
      <c r="K137" s="12">
        <v>45889</v>
      </c>
      <c r="L137" s="12">
        <v>45889</v>
      </c>
      <c r="M137" s="39" t="s">
        <v>1983</v>
      </c>
      <c r="N137" s="2">
        <v>0</v>
      </c>
      <c r="O137" s="6" t="s">
        <v>1644</v>
      </c>
      <c r="P137" s="2" t="s">
        <v>1205</v>
      </c>
      <c r="Q137" s="6" t="s">
        <v>1976</v>
      </c>
      <c r="R137" s="2" t="s">
        <v>1205</v>
      </c>
      <c r="S137" s="2" t="s">
        <v>1205</v>
      </c>
    </row>
    <row r="138" spans="1:19" ht="409.6" x14ac:dyDescent="0.25">
      <c r="A138" s="6">
        <v>135</v>
      </c>
      <c r="B138" s="6" t="s">
        <v>16</v>
      </c>
      <c r="C138" s="6">
        <v>16</v>
      </c>
      <c r="D138" s="6" t="str">
        <f t="shared" si="4"/>
        <v>OEIS-16</v>
      </c>
      <c r="E138" s="2">
        <v>1</v>
      </c>
      <c r="F138" s="6" t="str">
        <f t="shared" si="5"/>
        <v>OEIS-16.1</v>
      </c>
      <c r="G138" s="1" t="s">
        <v>1986</v>
      </c>
      <c r="H138" s="7" t="s">
        <v>1991</v>
      </c>
      <c r="I138" s="6" t="s">
        <v>1195</v>
      </c>
      <c r="J138" s="12">
        <v>45891</v>
      </c>
      <c r="K138" s="12">
        <v>45896</v>
      </c>
      <c r="L138" s="12">
        <v>45896</v>
      </c>
      <c r="M138" s="39" t="s">
        <v>1994</v>
      </c>
      <c r="N138" s="2">
        <v>0</v>
      </c>
      <c r="O138" s="6" t="s">
        <v>1644</v>
      </c>
      <c r="P138" s="2" t="s">
        <v>1446</v>
      </c>
      <c r="Q138" s="6" t="str">
        <f>VLOOKUP(P138,'WMP Sections'!B:D,2,FALSE)</f>
        <v>5-5: Summary of Top-Risk Circuits, Segments, or Spans  60</v>
      </c>
      <c r="R138" s="2" t="s">
        <v>1205</v>
      </c>
      <c r="S138" s="2" t="s">
        <v>1205</v>
      </c>
    </row>
    <row r="139" spans="1:19" ht="409.6" x14ac:dyDescent="0.25">
      <c r="A139" s="6">
        <v>136</v>
      </c>
      <c r="B139" s="6" t="s">
        <v>16</v>
      </c>
      <c r="C139" s="6">
        <v>16</v>
      </c>
      <c r="D139" s="6" t="str">
        <f t="shared" si="4"/>
        <v>OEIS-16</v>
      </c>
      <c r="E139" s="2">
        <v>2</v>
      </c>
      <c r="F139" s="6" t="str">
        <f t="shared" si="5"/>
        <v>OEIS-16.2</v>
      </c>
      <c r="G139" s="1" t="s">
        <v>1987</v>
      </c>
      <c r="H139" s="7" t="s">
        <v>1992</v>
      </c>
      <c r="I139" s="6" t="s">
        <v>1195</v>
      </c>
      <c r="J139" s="12">
        <v>45891</v>
      </c>
      <c r="K139" s="12">
        <v>45896</v>
      </c>
      <c r="L139" s="12">
        <v>45896</v>
      </c>
      <c r="M139" s="39" t="s">
        <v>1994</v>
      </c>
      <c r="N139" s="2">
        <v>0</v>
      </c>
      <c r="O139" s="6" t="s">
        <v>1644</v>
      </c>
      <c r="P139" s="2" t="s">
        <v>1205</v>
      </c>
      <c r="Q139" s="6" t="s">
        <v>1989</v>
      </c>
      <c r="R139" s="2" t="s">
        <v>1205</v>
      </c>
      <c r="S139" s="2" t="s">
        <v>1205</v>
      </c>
    </row>
    <row r="140" spans="1:19" ht="145.19999999999999" x14ac:dyDescent="0.25">
      <c r="A140" s="6">
        <v>137</v>
      </c>
      <c r="B140" s="6" t="s">
        <v>16</v>
      </c>
      <c r="C140" s="6">
        <v>16</v>
      </c>
      <c r="D140" s="6" t="str">
        <f t="shared" si="4"/>
        <v>OEIS-16</v>
      </c>
      <c r="E140" s="2">
        <v>3</v>
      </c>
      <c r="F140" s="6" t="str">
        <f t="shared" si="5"/>
        <v>OEIS-16.3</v>
      </c>
      <c r="G140" s="1" t="s">
        <v>1988</v>
      </c>
      <c r="H140" s="7" t="s">
        <v>1993</v>
      </c>
      <c r="I140" s="6" t="s">
        <v>1195</v>
      </c>
      <c r="J140" s="12">
        <v>45891</v>
      </c>
      <c r="K140" s="12">
        <v>45896</v>
      </c>
      <c r="L140" s="12">
        <v>45896</v>
      </c>
      <c r="M140" s="39" t="s">
        <v>1995</v>
      </c>
      <c r="N140" s="2">
        <v>1</v>
      </c>
      <c r="O140" s="6" t="s">
        <v>1644</v>
      </c>
      <c r="P140" s="2" t="s">
        <v>1448</v>
      </c>
      <c r="Q140" s="6" t="str">
        <f>VLOOKUP(P140,'WMP Sections'!B:D,2,FALSE)</f>
        <v>6-1: List of Prioritized Areas in an Electrical Corporations Service Territory Based on Overall Utility Risk  84</v>
      </c>
      <c r="R140" s="2" t="s">
        <v>1205</v>
      </c>
      <c r="S140" s="2" t="s">
        <v>1205</v>
      </c>
    </row>
    <row r="141" spans="1:19" ht="409.6" x14ac:dyDescent="0.25">
      <c r="A141" s="6">
        <v>138</v>
      </c>
      <c r="B141" s="6" t="s">
        <v>16</v>
      </c>
      <c r="C141" s="6">
        <v>17</v>
      </c>
      <c r="D141" s="6" t="str">
        <f t="shared" si="4"/>
        <v>OEIS-17</v>
      </c>
      <c r="E141" s="2">
        <v>1</v>
      </c>
      <c r="F141" s="6" t="str">
        <f t="shared" si="5"/>
        <v>OEIS-17.1</v>
      </c>
      <c r="G141" s="1" t="s">
        <v>1990</v>
      </c>
      <c r="H141" s="7" t="s">
        <v>1996</v>
      </c>
      <c r="I141" s="6" t="s">
        <v>1195</v>
      </c>
      <c r="J141" s="12">
        <v>45895</v>
      </c>
      <c r="K141" s="12">
        <v>45898</v>
      </c>
      <c r="L141" s="12">
        <v>45898</v>
      </c>
      <c r="M141" s="39" t="s">
        <v>1997</v>
      </c>
      <c r="N141" s="2">
        <v>0</v>
      </c>
      <c r="O141" s="6" t="s">
        <v>1644</v>
      </c>
      <c r="P141" s="2">
        <v>9.3000000000000007</v>
      </c>
      <c r="Q141" s="6" t="str">
        <f>VLOOKUP(P141,'WMP Sections'!B:D,2,FALSE)</f>
        <v xml:space="preserve">9.3 Pruning and Removal (WMP.501) </v>
      </c>
      <c r="R141" s="6" t="s">
        <v>654</v>
      </c>
      <c r="S141" s="6" t="str">
        <f>VLOOKUP(R141,'WMP Sections'!B:D,2,FALSE)</f>
        <v xml:space="preserve">9.3.2 Procedures </v>
      </c>
    </row>
    <row r="142" spans="1:19" s="8" customFormat="1" x14ac:dyDescent="0.25">
      <c r="A142" s="2"/>
      <c r="B142" s="1"/>
      <c r="C142" s="2"/>
      <c r="D142" s="2"/>
      <c r="E142" s="2"/>
      <c r="F142" s="6"/>
      <c r="G142" s="1"/>
      <c r="H142" s="1"/>
      <c r="I142" s="6"/>
      <c r="J142" s="2"/>
      <c r="K142" s="2"/>
      <c r="L142" s="2"/>
      <c r="M142" s="2"/>
      <c r="N142" s="2"/>
      <c r="O142" s="1"/>
      <c r="P142" s="2"/>
      <c r="Q142" s="1"/>
      <c r="R142" s="2"/>
      <c r="S142" s="1"/>
    </row>
    <row r="143" spans="1:19" s="8" customFormat="1" x14ac:dyDescent="0.25">
      <c r="A143" s="2"/>
      <c r="B143" s="1"/>
      <c r="C143" s="2"/>
      <c r="D143" s="2"/>
      <c r="E143" s="2"/>
      <c r="F143" s="6"/>
      <c r="G143" s="1"/>
      <c r="H143" s="1"/>
      <c r="I143" s="6"/>
      <c r="J143" s="2"/>
      <c r="K143" s="2"/>
      <c r="L143" s="2"/>
      <c r="M143" s="2"/>
      <c r="N143" s="2"/>
      <c r="O143" s="1"/>
      <c r="P143" s="2"/>
      <c r="Q143" s="1"/>
      <c r="R143" s="2"/>
      <c r="S143" s="1"/>
    </row>
    <row r="144" spans="1:19" s="8" customFormat="1" x14ac:dyDescent="0.25">
      <c r="A144" s="2"/>
      <c r="B144" s="1"/>
      <c r="C144" s="2"/>
      <c r="D144" s="2"/>
      <c r="E144" s="2"/>
      <c r="F144" s="6"/>
      <c r="G144" s="1"/>
      <c r="H144" s="1"/>
      <c r="I144" s="6"/>
      <c r="J144" s="2"/>
      <c r="K144" s="2"/>
      <c r="L144" s="2"/>
      <c r="M144" s="2"/>
      <c r="N144" s="2"/>
      <c r="O144" s="1"/>
      <c r="P144" s="2"/>
      <c r="Q144" s="1"/>
      <c r="R144" s="2"/>
      <c r="S144" s="1"/>
    </row>
    <row r="145" spans="1:19" s="8" customFormat="1" x14ac:dyDescent="0.25">
      <c r="A145" s="2"/>
      <c r="B145" s="1"/>
      <c r="C145" s="2"/>
      <c r="D145" s="2"/>
      <c r="E145" s="2"/>
      <c r="F145" s="6"/>
      <c r="G145" s="1"/>
      <c r="H145" s="1"/>
      <c r="I145" s="6"/>
      <c r="J145" s="2"/>
      <c r="K145" s="2"/>
      <c r="L145" s="2"/>
      <c r="M145" s="2"/>
      <c r="N145" s="2"/>
      <c r="O145" s="1"/>
      <c r="P145" s="2"/>
      <c r="Q145" s="1"/>
      <c r="R145" s="2"/>
      <c r="S145" s="1"/>
    </row>
    <row r="146" spans="1:19" s="8" customFormat="1" x14ac:dyDescent="0.25">
      <c r="A146" s="2"/>
      <c r="B146" s="1"/>
      <c r="C146" s="2"/>
      <c r="D146" s="2"/>
      <c r="E146" s="2"/>
      <c r="F146" s="6"/>
      <c r="G146" s="1"/>
      <c r="H146" s="1"/>
      <c r="I146" s="6"/>
      <c r="J146" s="2"/>
      <c r="K146" s="2"/>
      <c r="L146" s="2"/>
      <c r="M146" s="2"/>
      <c r="N146" s="2"/>
      <c r="O146" s="1"/>
      <c r="P146" s="2"/>
      <c r="Q146" s="1"/>
      <c r="R146" s="2"/>
      <c r="S146" s="1"/>
    </row>
    <row r="147" spans="1:19" s="8" customFormat="1" x14ac:dyDescent="0.25">
      <c r="A147" s="2"/>
      <c r="B147" s="1"/>
      <c r="C147" s="2"/>
      <c r="D147" s="2"/>
      <c r="E147" s="2"/>
      <c r="F147" s="6"/>
      <c r="G147" s="1"/>
      <c r="H147" s="1"/>
      <c r="I147" s="6"/>
      <c r="J147" s="2"/>
      <c r="K147" s="2"/>
      <c r="L147" s="2"/>
      <c r="M147" s="2"/>
      <c r="N147" s="2"/>
      <c r="O147" s="1"/>
      <c r="P147" s="2"/>
      <c r="Q147" s="1"/>
      <c r="R147" s="2"/>
      <c r="S147" s="1"/>
    </row>
    <row r="148" spans="1:19" s="8" customFormat="1" x14ac:dyDescent="0.25">
      <c r="A148" s="2"/>
      <c r="B148" s="1"/>
      <c r="C148" s="2"/>
      <c r="D148" s="2"/>
      <c r="E148" s="2"/>
      <c r="F148" s="6"/>
      <c r="G148" s="1"/>
      <c r="H148" s="1"/>
      <c r="I148" s="6"/>
      <c r="J148" s="2"/>
      <c r="K148" s="2"/>
      <c r="L148" s="2"/>
      <c r="M148" s="2"/>
      <c r="N148" s="2"/>
      <c r="O148" s="1"/>
      <c r="P148" s="2"/>
      <c r="Q148" s="1"/>
      <c r="R148" s="2"/>
      <c r="S148" s="1"/>
    </row>
    <row r="149" spans="1:19" s="8" customFormat="1" x14ac:dyDescent="0.25">
      <c r="A149" s="2"/>
      <c r="B149" s="1"/>
      <c r="C149" s="2"/>
      <c r="D149" s="2"/>
      <c r="E149" s="2"/>
      <c r="F149" s="6"/>
      <c r="G149" s="1"/>
      <c r="H149" s="1"/>
      <c r="I149" s="6"/>
      <c r="J149" s="2"/>
      <c r="K149" s="2"/>
      <c r="L149" s="2"/>
      <c r="M149" s="2"/>
      <c r="N149" s="2"/>
      <c r="O149" s="1"/>
      <c r="P149" s="2"/>
      <c r="Q149" s="1"/>
      <c r="R149" s="2"/>
      <c r="S149" s="1"/>
    </row>
    <row r="150" spans="1:19" s="8" customFormat="1" x14ac:dyDescent="0.25">
      <c r="A150" s="2"/>
      <c r="B150" s="1"/>
      <c r="C150" s="2"/>
      <c r="D150" s="2"/>
      <c r="E150" s="2"/>
      <c r="F150" s="6"/>
      <c r="G150" s="1"/>
      <c r="H150" s="1"/>
      <c r="I150" s="6"/>
      <c r="J150" s="2"/>
      <c r="K150" s="2"/>
      <c r="L150" s="2"/>
      <c r="M150" s="2"/>
      <c r="N150" s="2"/>
      <c r="O150" s="1"/>
      <c r="P150" s="2"/>
      <c r="Q150" s="1"/>
      <c r="R150" s="2"/>
      <c r="S150" s="1"/>
    </row>
    <row r="151" spans="1:19" s="8" customFormat="1" x14ac:dyDescent="0.25">
      <c r="A151" s="2"/>
      <c r="B151" s="1"/>
      <c r="C151" s="2"/>
      <c r="D151" s="2"/>
      <c r="E151" s="2"/>
      <c r="F151" s="6"/>
      <c r="G151" s="1"/>
      <c r="H151" s="1"/>
      <c r="I151" s="6"/>
      <c r="J151" s="2"/>
      <c r="K151" s="2"/>
      <c r="L151" s="2"/>
      <c r="M151" s="2"/>
      <c r="N151" s="2"/>
      <c r="O151" s="1"/>
      <c r="P151" s="2"/>
      <c r="Q151" s="1"/>
      <c r="R151" s="2"/>
      <c r="S151" s="1"/>
    </row>
    <row r="152" spans="1:19" s="8" customFormat="1" x14ac:dyDescent="0.25">
      <c r="A152" s="2"/>
      <c r="B152" s="1"/>
      <c r="C152" s="2"/>
      <c r="D152" s="2"/>
      <c r="E152" s="2"/>
      <c r="F152" s="6"/>
      <c r="G152" s="1"/>
      <c r="H152" s="1"/>
      <c r="I152" s="6"/>
      <c r="J152" s="2"/>
      <c r="K152" s="2"/>
      <c r="L152" s="2"/>
      <c r="M152" s="2"/>
      <c r="N152" s="2"/>
      <c r="O152" s="1"/>
      <c r="P152" s="2"/>
      <c r="Q152" s="1"/>
      <c r="R152" s="2"/>
      <c r="S152" s="1"/>
    </row>
    <row r="153" spans="1:19" s="8" customFormat="1" x14ac:dyDescent="0.25">
      <c r="A153" s="2"/>
      <c r="B153" s="1"/>
      <c r="C153" s="2"/>
      <c r="D153" s="2"/>
      <c r="E153" s="2"/>
      <c r="F153" s="6"/>
      <c r="G153" s="1"/>
      <c r="H153" s="1"/>
      <c r="I153" s="6"/>
      <c r="J153" s="2"/>
      <c r="K153" s="2"/>
      <c r="L153" s="2"/>
      <c r="M153" s="2"/>
      <c r="N153" s="2"/>
      <c r="O153" s="1"/>
      <c r="P153" s="2"/>
      <c r="Q153" s="1"/>
      <c r="R153" s="2"/>
      <c r="S153" s="1"/>
    </row>
    <row r="154" spans="1:19" s="8" customFormat="1" x14ac:dyDescent="0.25">
      <c r="A154" s="2"/>
      <c r="B154" s="1"/>
      <c r="C154" s="2"/>
      <c r="D154" s="2"/>
      <c r="E154" s="2"/>
      <c r="F154" s="6"/>
      <c r="G154" s="1"/>
      <c r="H154" s="1"/>
      <c r="I154" s="6"/>
      <c r="J154" s="2"/>
      <c r="K154" s="2"/>
      <c r="L154" s="2"/>
      <c r="M154" s="2"/>
      <c r="N154" s="2"/>
      <c r="O154" s="1"/>
      <c r="P154" s="2"/>
      <c r="Q154" s="1"/>
      <c r="R154" s="2"/>
      <c r="S154" s="1"/>
    </row>
    <row r="155" spans="1:19" s="8" customFormat="1" x14ac:dyDescent="0.25">
      <c r="A155" s="2"/>
      <c r="B155" s="1"/>
      <c r="C155" s="2"/>
      <c r="D155" s="2"/>
      <c r="E155" s="2"/>
      <c r="F155" s="6"/>
      <c r="G155" s="1"/>
      <c r="H155" s="1"/>
      <c r="I155" s="6"/>
      <c r="J155" s="2"/>
      <c r="K155" s="2"/>
      <c r="L155" s="2"/>
      <c r="M155" s="2"/>
      <c r="N155" s="2"/>
      <c r="O155" s="1"/>
      <c r="P155" s="2"/>
      <c r="Q155" s="1"/>
      <c r="R155" s="2"/>
      <c r="S155" s="1"/>
    </row>
    <row r="156" spans="1:19" s="8" customFormat="1" x14ac:dyDescent="0.25">
      <c r="A156" s="2"/>
      <c r="B156" s="1"/>
      <c r="C156" s="2"/>
      <c r="D156" s="2"/>
      <c r="E156" s="2"/>
      <c r="F156" s="6"/>
      <c r="G156" s="1"/>
      <c r="H156" s="1"/>
      <c r="I156" s="6"/>
      <c r="J156" s="2"/>
      <c r="K156" s="2"/>
      <c r="L156" s="2"/>
      <c r="M156" s="2"/>
      <c r="N156" s="2"/>
      <c r="O156" s="1"/>
      <c r="P156" s="2"/>
      <c r="Q156" s="1"/>
      <c r="R156" s="2"/>
      <c r="S156" s="1"/>
    </row>
    <row r="157" spans="1:19" s="8" customFormat="1" x14ac:dyDescent="0.25">
      <c r="A157" s="2"/>
      <c r="B157" s="1"/>
      <c r="C157" s="2"/>
      <c r="D157" s="2"/>
      <c r="E157" s="2"/>
      <c r="F157" s="6"/>
      <c r="G157" s="1"/>
      <c r="H157" s="1"/>
      <c r="I157" s="6"/>
      <c r="J157" s="2"/>
      <c r="K157" s="2"/>
      <c r="L157" s="2"/>
      <c r="M157" s="2"/>
      <c r="N157" s="2"/>
      <c r="O157" s="1"/>
      <c r="P157" s="2"/>
      <c r="Q157" s="1"/>
      <c r="R157" s="2"/>
      <c r="S157" s="1"/>
    </row>
    <row r="158" spans="1:19" s="8" customFormat="1" x14ac:dyDescent="0.25">
      <c r="A158" s="2"/>
      <c r="B158" s="1"/>
      <c r="C158" s="2"/>
      <c r="D158" s="2"/>
      <c r="E158" s="2"/>
      <c r="F158" s="6"/>
      <c r="G158" s="1"/>
      <c r="H158" s="1"/>
      <c r="I158" s="6"/>
      <c r="J158" s="2"/>
      <c r="K158" s="2"/>
      <c r="L158" s="2"/>
      <c r="M158" s="2"/>
      <c r="N158" s="2"/>
      <c r="O158" s="1"/>
      <c r="P158" s="2"/>
      <c r="Q158" s="1"/>
      <c r="R158" s="2"/>
      <c r="S158" s="1"/>
    </row>
    <row r="159" spans="1:19" s="8" customFormat="1" x14ac:dyDescent="0.25">
      <c r="A159" s="2"/>
      <c r="B159" s="1"/>
      <c r="C159" s="2"/>
      <c r="D159" s="2"/>
      <c r="E159" s="2"/>
      <c r="F159" s="6"/>
      <c r="G159" s="1"/>
      <c r="H159" s="1"/>
      <c r="I159" s="6"/>
      <c r="J159" s="2"/>
      <c r="K159" s="2"/>
      <c r="L159" s="2"/>
      <c r="M159" s="2"/>
      <c r="N159" s="2"/>
      <c r="O159" s="1"/>
      <c r="P159" s="2"/>
      <c r="Q159" s="1"/>
      <c r="R159" s="2"/>
      <c r="S159" s="1"/>
    </row>
    <row r="160" spans="1:19" s="8" customFormat="1" x14ac:dyDescent="0.25">
      <c r="A160" s="2"/>
      <c r="B160" s="1"/>
      <c r="C160" s="2"/>
      <c r="D160" s="2"/>
      <c r="E160" s="2"/>
      <c r="F160" s="6"/>
      <c r="G160" s="1"/>
      <c r="H160" s="1"/>
      <c r="I160" s="6"/>
      <c r="J160" s="2"/>
      <c r="K160" s="2"/>
      <c r="L160" s="2"/>
      <c r="M160" s="2"/>
      <c r="N160" s="2"/>
      <c r="O160" s="1"/>
      <c r="P160" s="2"/>
      <c r="Q160" s="1"/>
      <c r="R160" s="2"/>
      <c r="S160" s="1"/>
    </row>
    <row r="161" spans="1:19" s="8" customFormat="1" x14ac:dyDescent="0.25">
      <c r="A161" s="2"/>
      <c r="B161" s="1"/>
      <c r="C161" s="2"/>
      <c r="D161" s="2"/>
      <c r="E161" s="2"/>
      <c r="F161" s="6"/>
      <c r="G161" s="1"/>
      <c r="H161" s="1"/>
      <c r="I161" s="6"/>
      <c r="J161" s="2"/>
      <c r="K161" s="2"/>
      <c r="L161" s="2"/>
      <c r="M161" s="2"/>
      <c r="N161" s="2"/>
      <c r="O161" s="1"/>
      <c r="P161" s="2"/>
      <c r="Q161" s="1"/>
      <c r="R161" s="2"/>
      <c r="S161" s="1"/>
    </row>
    <row r="162" spans="1:19" s="8" customFormat="1" x14ac:dyDescent="0.25">
      <c r="A162" s="2"/>
      <c r="B162" s="1"/>
      <c r="C162" s="2"/>
      <c r="D162" s="2"/>
      <c r="E162" s="2"/>
      <c r="F162" s="6"/>
      <c r="G162" s="1"/>
      <c r="H162" s="1"/>
      <c r="I162" s="6"/>
      <c r="J162" s="2"/>
      <c r="K162" s="2"/>
      <c r="L162" s="2"/>
      <c r="M162" s="2"/>
      <c r="N162" s="2"/>
      <c r="O162" s="1"/>
      <c r="P162" s="2"/>
      <c r="Q162" s="1"/>
      <c r="R162" s="2"/>
      <c r="S162" s="1"/>
    </row>
    <row r="163" spans="1:19" s="8" customFormat="1" x14ac:dyDescent="0.25">
      <c r="A163" s="2"/>
      <c r="B163" s="1"/>
      <c r="C163" s="2"/>
      <c r="D163" s="2"/>
      <c r="E163" s="2"/>
      <c r="F163" s="6"/>
      <c r="G163" s="1"/>
      <c r="H163" s="1"/>
      <c r="I163" s="6"/>
      <c r="J163" s="2"/>
      <c r="K163" s="2"/>
      <c r="L163" s="2"/>
      <c r="M163" s="2"/>
      <c r="N163" s="2"/>
      <c r="O163" s="1"/>
      <c r="P163" s="2"/>
      <c r="Q163" s="1"/>
      <c r="R163" s="2"/>
      <c r="S163" s="1"/>
    </row>
    <row r="164" spans="1:19" s="8" customFormat="1" x14ac:dyDescent="0.25">
      <c r="A164" s="2"/>
      <c r="B164" s="1"/>
      <c r="C164" s="2"/>
      <c r="D164" s="2"/>
      <c r="E164" s="2"/>
      <c r="F164" s="6"/>
      <c r="G164" s="1"/>
      <c r="H164" s="1"/>
      <c r="I164" s="6"/>
      <c r="J164" s="2"/>
      <c r="K164" s="2"/>
      <c r="L164" s="2"/>
      <c r="M164" s="2"/>
      <c r="N164" s="2"/>
      <c r="O164" s="1"/>
      <c r="P164" s="2"/>
      <c r="Q164" s="1"/>
      <c r="R164" s="2"/>
      <c r="S164" s="1"/>
    </row>
    <row r="165" spans="1:19" s="8" customFormat="1" x14ac:dyDescent="0.25">
      <c r="A165" s="2"/>
      <c r="B165" s="1"/>
      <c r="C165" s="2"/>
      <c r="D165" s="2"/>
      <c r="E165" s="2"/>
      <c r="F165" s="6"/>
      <c r="G165" s="1"/>
      <c r="H165" s="1"/>
      <c r="I165" s="6"/>
      <c r="J165" s="2"/>
      <c r="K165" s="2"/>
      <c r="L165" s="2"/>
      <c r="M165" s="2"/>
      <c r="N165" s="2"/>
      <c r="O165" s="1"/>
      <c r="P165" s="2"/>
      <c r="Q165" s="1"/>
      <c r="R165" s="2"/>
      <c r="S165" s="1"/>
    </row>
    <row r="166" spans="1:19" s="8" customFormat="1" x14ac:dyDescent="0.25">
      <c r="A166" s="2"/>
      <c r="B166" s="1"/>
      <c r="C166" s="2"/>
      <c r="D166" s="2"/>
      <c r="E166" s="2"/>
      <c r="F166" s="6"/>
      <c r="G166" s="1"/>
      <c r="H166" s="1"/>
      <c r="I166" s="6"/>
      <c r="J166" s="2"/>
      <c r="K166" s="2"/>
      <c r="L166" s="2"/>
      <c r="M166" s="2"/>
      <c r="N166" s="2"/>
      <c r="O166" s="1"/>
      <c r="P166" s="2"/>
      <c r="Q166" s="1"/>
      <c r="R166" s="2"/>
      <c r="S166" s="1"/>
    </row>
    <row r="167" spans="1:19" s="8" customFormat="1" x14ac:dyDescent="0.25">
      <c r="A167" s="2"/>
      <c r="B167" s="1"/>
      <c r="C167" s="2"/>
      <c r="D167" s="2"/>
      <c r="E167" s="2"/>
      <c r="F167" s="6"/>
      <c r="G167" s="1"/>
      <c r="H167" s="1"/>
      <c r="I167" s="6"/>
      <c r="J167" s="2"/>
      <c r="K167" s="2"/>
      <c r="L167" s="2"/>
      <c r="M167" s="2"/>
      <c r="N167" s="2"/>
      <c r="O167" s="1"/>
      <c r="P167" s="2"/>
      <c r="Q167" s="1"/>
      <c r="R167" s="2"/>
      <c r="S167" s="1"/>
    </row>
    <row r="168" spans="1:19" s="8" customFormat="1" x14ac:dyDescent="0.25">
      <c r="A168" s="2"/>
      <c r="B168" s="1"/>
      <c r="C168" s="2"/>
      <c r="D168" s="2"/>
      <c r="E168" s="2"/>
      <c r="F168" s="6"/>
      <c r="G168" s="1"/>
      <c r="H168" s="1"/>
      <c r="I168" s="6"/>
      <c r="J168" s="2"/>
      <c r="K168" s="2"/>
      <c r="L168" s="2"/>
      <c r="M168" s="2"/>
      <c r="N168" s="2"/>
      <c r="O168" s="1"/>
      <c r="P168" s="2"/>
      <c r="Q168" s="1"/>
      <c r="R168" s="2"/>
      <c r="S168" s="1"/>
    </row>
    <row r="169" spans="1:19" s="8" customFormat="1" x14ac:dyDescent="0.25">
      <c r="A169" s="2"/>
      <c r="B169" s="1"/>
      <c r="C169" s="2"/>
      <c r="D169" s="2"/>
      <c r="E169" s="2"/>
      <c r="F169" s="6"/>
      <c r="G169" s="1"/>
      <c r="H169" s="1"/>
      <c r="I169" s="6"/>
      <c r="J169" s="2"/>
      <c r="K169" s="2"/>
      <c r="L169" s="2"/>
      <c r="M169" s="2"/>
      <c r="N169" s="2"/>
      <c r="O169" s="1"/>
      <c r="P169" s="2"/>
      <c r="Q169" s="1"/>
      <c r="R169" s="2"/>
      <c r="S169" s="1"/>
    </row>
    <row r="170" spans="1:19" s="8" customFormat="1" x14ac:dyDescent="0.25">
      <c r="A170" s="2"/>
      <c r="B170" s="1"/>
      <c r="C170" s="2"/>
      <c r="D170" s="2"/>
      <c r="E170" s="2"/>
      <c r="F170" s="6"/>
      <c r="G170" s="1"/>
      <c r="H170" s="1"/>
      <c r="I170" s="6"/>
      <c r="J170" s="2"/>
      <c r="K170" s="2"/>
      <c r="L170" s="2"/>
      <c r="M170" s="2"/>
      <c r="N170" s="2"/>
      <c r="O170" s="1"/>
      <c r="P170" s="2"/>
      <c r="Q170" s="1"/>
      <c r="R170" s="2"/>
      <c r="S170" s="1"/>
    </row>
    <row r="171" spans="1:19" s="8" customFormat="1" x14ac:dyDescent="0.25">
      <c r="A171" s="2"/>
      <c r="B171" s="1"/>
      <c r="C171" s="2"/>
      <c r="D171" s="2"/>
      <c r="E171" s="2"/>
      <c r="F171" s="6"/>
      <c r="G171" s="1"/>
      <c r="H171" s="1"/>
      <c r="I171" s="6"/>
      <c r="J171" s="2"/>
      <c r="K171" s="2"/>
      <c r="L171" s="2"/>
      <c r="M171" s="2"/>
      <c r="N171" s="2"/>
      <c r="O171" s="1"/>
      <c r="P171" s="2"/>
      <c r="Q171" s="1"/>
      <c r="R171" s="2"/>
      <c r="S171" s="1"/>
    </row>
    <row r="172" spans="1:19" s="8" customFormat="1" x14ac:dyDescent="0.25">
      <c r="A172" s="2"/>
      <c r="B172" s="1"/>
      <c r="C172" s="2"/>
      <c r="D172" s="2"/>
      <c r="E172" s="2"/>
      <c r="F172" s="6"/>
      <c r="G172" s="1"/>
      <c r="H172" s="1"/>
      <c r="I172" s="6"/>
      <c r="J172" s="2"/>
      <c r="K172" s="2"/>
      <c r="L172" s="2"/>
      <c r="M172" s="2"/>
      <c r="N172" s="2"/>
      <c r="O172" s="1"/>
      <c r="P172" s="2"/>
      <c r="Q172" s="1"/>
      <c r="R172" s="2"/>
      <c r="S172" s="1"/>
    </row>
    <row r="173" spans="1:19" s="8" customFormat="1" x14ac:dyDescent="0.25">
      <c r="A173" s="2"/>
      <c r="B173" s="1"/>
      <c r="C173" s="2"/>
      <c r="D173" s="2"/>
      <c r="E173" s="2"/>
      <c r="F173" s="6"/>
      <c r="G173" s="1"/>
      <c r="H173" s="1"/>
      <c r="I173" s="6"/>
      <c r="J173" s="2"/>
      <c r="K173" s="2"/>
      <c r="L173" s="2"/>
      <c r="M173" s="2"/>
      <c r="N173" s="2"/>
      <c r="O173" s="1"/>
      <c r="P173" s="2"/>
      <c r="Q173" s="1"/>
      <c r="R173" s="2"/>
      <c r="S173" s="1"/>
    </row>
    <row r="174" spans="1:19" s="8" customFormat="1" x14ac:dyDescent="0.25">
      <c r="A174" s="2"/>
      <c r="B174" s="1"/>
      <c r="C174" s="2"/>
      <c r="D174" s="2"/>
      <c r="E174" s="2"/>
      <c r="F174" s="6"/>
      <c r="G174" s="1"/>
      <c r="H174" s="1"/>
      <c r="I174" s="6"/>
      <c r="J174" s="2"/>
      <c r="K174" s="2"/>
      <c r="L174" s="2"/>
      <c r="M174" s="2"/>
      <c r="N174" s="2"/>
      <c r="O174" s="1"/>
      <c r="P174" s="2"/>
      <c r="Q174" s="1"/>
      <c r="R174" s="2"/>
      <c r="S174" s="1"/>
    </row>
    <row r="175" spans="1:19" s="8" customFormat="1" x14ac:dyDescent="0.25">
      <c r="A175" s="2"/>
      <c r="B175" s="1"/>
      <c r="C175" s="2"/>
      <c r="D175" s="2"/>
      <c r="E175" s="2"/>
      <c r="F175" s="6"/>
      <c r="G175" s="1"/>
      <c r="H175" s="1"/>
      <c r="I175" s="6"/>
      <c r="J175" s="2"/>
      <c r="K175" s="2"/>
      <c r="L175" s="2"/>
      <c r="M175" s="2"/>
      <c r="N175" s="2"/>
      <c r="O175" s="1"/>
      <c r="P175" s="2"/>
      <c r="Q175" s="1"/>
      <c r="R175" s="2"/>
      <c r="S175" s="1"/>
    </row>
    <row r="176" spans="1:19" s="8" customFormat="1" x14ac:dyDescent="0.25">
      <c r="A176" s="2"/>
      <c r="B176" s="1"/>
      <c r="C176" s="2"/>
      <c r="D176" s="2"/>
      <c r="E176" s="2"/>
      <c r="F176" s="6"/>
      <c r="G176" s="1"/>
      <c r="H176" s="1"/>
      <c r="I176" s="6"/>
      <c r="J176" s="2"/>
      <c r="K176" s="2"/>
      <c r="L176" s="2"/>
      <c r="M176" s="2"/>
      <c r="N176" s="2"/>
      <c r="O176" s="1"/>
      <c r="P176" s="2"/>
      <c r="Q176" s="1"/>
      <c r="R176" s="2"/>
      <c r="S176" s="1"/>
    </row>
  </sheetData>
  <mergeCells count="2">
    <mergeCell ref="R3:S3"/>
    <mergeCell ref="A2:S2"/>
  </mergeCells>
  <phoneticPr fontId="10" type="noConversion"/>
  <conditionalFormatting sqref="N1:P1048576">
    <cfRule type="containsBlanks" priority="35">
      <formula>LEN(TRIM(N1))=0</formula>
    </cfRule>
  </conditionalFormatting>
  <conditionalFormatting sqref="R93:S98">
    <cfRule type="containsBlanks" priority="38">
      <formula>LEN(TRIM(R93))=0</formula>
    </cfRule>
  </conditionalFormatting>
  <conditionalFormatting sqref="R108:S127">
    <cfRule type="containsBlanks" priority="21">
      <formula>LEN(TRIM(R108))=0</formula>
    </cfRule>
  </conditionalFormatting>
  <conditionalFormatting sqref="R130:S140">
    <cfRule type="containsBlanks" priority="1">
      <formula>LEN(TRIM(R130))=0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 ref="M116" r:id="rId7" display="https://www.sdge.com/sites/default/files/regulatory/SDGE%20Response%20SPD-SDGE-WMP2026-02.pdf_x000a__x000a_" xr:uid="{EC9741C5-10FE-4EDA-BF0C-208FD95A2830}"/>
    <hyperlink ref="M112" r:id="rId8" display="https://www.sdge.com/sites/default/files/regulatory/SDGE%20Response%20SPD-SDGE-WMP2026-02.pdf_x000a_" xr:uid="{5FB950A7-47E3-4737-9BEB-8ACC28948CAB}"/>
    <hyperlink ref="M113" r:id="rId9" display="https://www.sdge.com/sites/default/files/regulatory/SDGE%20Response%20SPD-SDGE-WMP2026-02.pdf_x000a_" xr:uid="{8E9EE449-B406-4EE5-B600-8CDA0474493A}"/>
    <hyperlink ref="M141" r:id="rId10" xr:uid="{DB33A436-95DC-442E-977C-600CE01D59D3}"/>
  </hyperlinks>
  <printOptions horizontalCentered="1"/>
  <pageMargins left="0.25" right="0.25" top="0.25" bottom="0.25" header="0.3" footer="0.3"/>
  <pageSetup paperSize="5" scale="53" fitToHeight="0" orientation="landscape" horizontalDpi="200" verticalDpi="200" r:id="rId11"/>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07" zoomScaleNormal="100" workbookViewId="0">
      <selection activeCell="B435" sqref="B435"/>
    </sheetView>
  </sheetViews>
  <sheetFormatPr defaultColWidth="8.77734375" defaultRowHeight="14.4" x14ac:dyDescent="0.3"/>
  <cols>
    <col min="1" max="1" width="91.6640625" style="35" bestFit="1" customWidth="1"/>
    <col min="2" max="2" width="64.33203125" style="35" bestFit="1" customWidth="1"/>
    <col min="3" max="3" width="81.44140625" style="34" bestFit="1" customWidth="1"/>
    <col min="4" max="4" width="6.33203125" style="36" bestFit="1" customWidth="1"/>
    <col min="5" max="16384" width="8.77734375" style="34"/>
  </cols>
  <sheetData>
    <row r="1" spans="1:4" x14ac:dyDescent="0.3">
      <c r="A1" s="34"/>
      <c r="B1" s="38" t="s">
        <v>463</v>
      </c>
      <c r="C1" s="37" t="s">
        <v>462</v>
      </c>
      <c r="D1" s="54" t="s">
        <v>464</v>
      </c>
    </row>
    <row r="2" spans="1:4" x14ac:dyDescent="0.3">
      <c r="A2" s="55" t="s">
        <v>63</v>
      </c>
      <c r="B2" s="55">
        <v>1</v>
      </c>
      <c r="C2" s="52" t="s">
        <v>830</v>
      </c>
      <c r="D2" s="53">
        <v>1</v>
      </c>
    </row>
    <row r="3" spans="1:4" x14ac:dyDescent="0.3">
      <c r="A3" s="55" t="s">
        <v>64</v>
      </c>
      <c r="B3" s="55">
        <v>1.1000000000000001</v>
      </c>
      <c r="C3" s="52" t="s">
        <v>935</v>
      </c>
      <c r="D3" s="53">
        <v>2</v>
      </c>
    </row>
    <row r="4" spans="1:4" x14ac:dyDescent="0.3">
      <c r="A4" s="55" t="s">
        <v>65</v>
      </c>
      <c r="B4" s="55">
        <v>1.2</v>
      </c>
      <c r="C4" s="52" t="s">
        <v>879</v>
      </c>
      <c r="D4" s="53">
        <v>3</v>
      </c>
    </row>
    <row r="5" spans="1:4" x14ac:dyDescent="0.3">
      <c r="A5" s="55" t="s">
        <v>66</v>
      </c>
      <c r="B5" s="55">
        <v>1.3</v>
      </c>
      <c r="C5" s="52" t="s">
        <v>936</v>
      </c>
      <c r="D5" s="53">
        <v>4</v>
      </c>
    </row>
    <row r="6" spans="1:4" x14ac:dyDescent="0.3">
      <c r="A6" s="55" t="s">
        <v>67</v>
      </c>
      <c r="B6" s="55">
        <v>2</v>
      </c>
      <c r="C6" s="52" t="s">
        <v>880</v>
      </c>
      <c r="D6" s="53">
        <v>7</v>
      </c>
    </row>
    <row r="7" spans="1:4" x14ac:dyDescent="0.3">
      <c r="A7" s="55" t="s">
        <v>68</v>
      </c>
      <c r="B7" s="55">
        <v>3</v>
      </c>
      <c r="C7" s="52" t="s">
        <v>881</v>
      </c>
      <c r="D7" s="53">
        <v>9</v>
      </c>
    </row>
    <row r="8" spans="1:4" x14ac:dyDescent="0.3">
      <c r="A8" s="55" t="s">
        <v>69</v>
      </c>
      <c r="B8" s="55">
        <v>3.1</v>
      </c>
      <c r="C8" s="52" t="s">
        <v>937</v>
      </c>
      <c r="D8" s="53">
        <v>9</v>
      </c>
    </row>
    <row r="9" spans="1:4" x14ac:dyDescent="0.3">
      <c r="A9" s="55" t="s">
        <v>70</v>
      </c>
      <c r="B9" s="55">
        <v>3.2</v>
      </c>
      <c r="C9" s="52" t="s">
        <v>831</v>
      </c>
      <c r="D9" s="53">
        <v>9</v>
      </c>
    </row>
    <row r="10" spans="1:4" x14ac:dyDescent="0.3">
      <c r="A10" s="55" t="s">
        <v>71</v>
      </c>
      <c r="B10" s="55" t="s">
        <v>465</v>
      </c>
      <c r="C10" s="52" t="s">
        <v>1036</v>
      </c>
      <c r="D10" s="53">
        <v>9</v>
      </c>
    </row>
    <row r="11" spans="1:4" x14ac:dyDescent="0.3">
      <c r="A11" s="56" t="s">
        <v>72</v>
      </c>
      <c r="B11" s="55" t="s">
        <v>466</v>
      </c>
      <c r="C11" s="52" t="s">
        <v>882</v>
      </c>
      <c r="D11" s="53">
        <v>10</v>
      </c>
    </row>
    <row r="12" spans="1:4" x14ac:dyDescent="0.3">
      <c r="A12" s="56" t="s">
        <v>73</v>
      </c>
      <c r="B12" s="55" t="s">
        <v>467</v>
      </c>
      <c r="C12" s="52" t="s">
        <v>832</v>
      </c>
      <c r="D12" s="53">
        <v>10</v>
      </c>
    </row>
    <row r="13" spans="1:4" x14ac:dyDescent="0.3">
      <c r="A13" s="55" t="s">
        <v>74</v>
      </c>
      <c r="B13" s="55">
        <v>3.3</v>
      </c>
      <c r="C13" s="52" t="s">
        <v>1037</v>
      </c>
      <c r="D13" s="53">
        <v>10</v>
      </c>
    </row>
    <row r="14" spans="1:4" x14ac:dyDescent="0.3">
      <c r="A14" s="55" t="s">
        <v>75</v>
      </c>
      <c r="B14" s="55">
        <v>3.4</v>
      </c>
      <c r="C14" s="52" t="s">
        <v>938</v>
      </c>
      <c r="D14" s="53">
        <v>11</v>
      </c>
    </row>
    <row r="15" spans="1:4" x14ac:dyDescent="0.3">
      <c r="A15" s="55" t="s">
        <v>76</v>
      </c>
      <c r="B15" s="55">
        <v>3.5</v>
      </c>
      <c r="C15" s="52" t="s">
        <v>939</v>
      </c>
      <c r="D15" s="53">
        <v>14</v>
      </c>
    </row>
    <row r="16" spans="1:4" x14ac:dyDescent="0.3">
      <c r="A16" s="55" t="s">
        <v>77</v>
      </c>
      <c r="B16" s="55">
        <v>3.6</v>
      </c>
      <c r="C16" s="52" t="s">
        <v>787</v>
      </c>
      <c r="D16" s="53">
        <v>16</v>
      </c>
    </row>
    <row r="17" spans="1:4" x14ac:dyDescent="0.3">
      <c r="A17" s="55" t="s">
        <v>78</v>
      </c>
      <c r="B17" s="55">
        <v>3.7</v>
      </c>
      <c r="C17" s="52" t="s">
        <v>833</v>
      </c>
      <c r="D17" s="53">
        <v>16</v>
      </c>
    </row>
    <row r="18" spans="1:4" x14ac:dyDescent="0.3">
      <c r="A18" s="55" t="s">
        <v>79</v>
      </c>
      <c r="B18" s="55">
        <v>4</v>
      </c>
      <c r="C18" s="52" t="s">
        <v>834</v>
      </c>
      <c r="D18" s="53">
        <v>19</v>
      </c>
    </row>
    <row r="19" spans="1:4" x14ac:dyDescent="0.3">
      <c r="A19" s="55" t="s">
        <v>80</v>
      </c>
      <c r="B19" s="55">
        <v>4.0999999999999996</v>
      </c>
      <c r="C19" s="52" t="s">
        <v>883</v>
      </c>
      <c r="D19" s="53">
        <v>19</v>
      </c>
    </row>
    <row r="20" spans="1:4" x14ac:dyDescent="0.3">
      <c r="A20" s="55" t="s">
        <v>81</v>
      </c>
      <c r="B20" s="55">
        <v>4.2</v>
      </c>
      <c r="C20" s="52" t="s">
        <v>1038</v>
      </c>
      <c r="D20" s="53">
        <v>21</v>
      </c>
    </row>
    <row r="21" spans="1:4" x14ac:dyDescent="0.3">
      <c r="A21" s="55" t="s">
        <v>82</v>
      </c>
      <c r="B21" s="55">
        <v>4.3</v>
      </c>
      <c r="C21" s="52" t="s">
        <v>1039</v>
      </c>
      <c r="D21" s="53">
        <v>22</v>
      </c>
    </row>
    <row r="22" spans="1:4" x14ac:dyDescent="0.3">
      <c r="A22" s="55" t="s">
        <v>83</v>
      </c>
      <c r="B22" s="55">
        <v>5</v>
      </c>
      <c r="C22" s="52" t="s">
        <v>1040</v>
      </c>
      <c r="D22" s="53">
        <v>24</v>
      </c>
    </row>
    <row r="23" spans="1:4" x14ac:dyDescent="0.3">
      <c r="A23" s="55" t="s">
        <v>84</v>
      </c>
      <c r="B23" s="55">
        <v>5.0999999999999996</v>
      </c>
      <c r="C23" s="52" t="s">
        <v>940</v>
      </c>
      <c r="D23" s="53">
        <v>24</v>
      </c>
    </row>
    <row r="24" spans="1:4" x14ac:dyDescent="0.3">
      <c r="A24" s="55" t="s">
        <v>85</v>
      </c>
      <c r="B24" s="55" t="s">
        <v>468</v>
      </c>
      <c r="C24" s="52" t="s">
        <v>884</v>
      </c>
      <c r="D24" s="53">
        <v>24</v>
      </c>
    </row>
    <row r="25" spans="1:4" x14ac:dyDescent="0.3">
      <c r="A25" s="55" t="s">
        <v>86</v>
      </c>
      <c r="B25" s="55">
        <v>5.2</v>
      </c>
      <c r="C25" s="52" t="s">
        <v>788</v>
      </c>
      <c r="D25" s="53">
        <v>29</v>
      </c>
    </row>
    <row r="26" spans="1:4" x14ac:dyDescent="0.3">
      <c r="A26" s="55" t="s">
        <v>87</v>
      </c>
      <c r="B26" s="55" t="s">
        <v>469</v>
      </c>
      <c r="C26" s="52" t="s">
        <v>1041</v>
      </c>
      <c r="D26" s="53">
        <v>30</v>
      </c>
    </row>
    <row r="27" spans="1:4" x14ac:dyDescent="0.3">
      <c r="A27" s="55" t="s">
        <v>88</v>
      </c>
      <c r="B27" s="55" t="s">
        <v>471</v>
      </c>
      <c r="C27" s="52" t="s">
        <v>835</v>
      </c>
      <c r="D27" s="53">
        <v>33</v>
      </c>
    </row>
    <row r="28" spans="1:4" x14ac:dyDescent="0.3">
      <c r="A28" s="55" t="s">
        <v>89</v>
      </c>
      <c r="B28" s="55" t="s">
        <v>470</v>
      </c>
      <c r="C28" s="52" t="s">
        <v>836</v>
      </c>
      <c r="D28" s="53">
        <v>34</v>
      </c>
    </row>
    <row r="29" spans="1:4" x14ac:dyDescent="0.3">
      <c r="A29" s="55" t="s">
        <v>90</v>
      </c>
      <c r="B29" s="55" t="s">
        <v>472</v>
      </c>
      <c r="C29" s="52" t="s">
        <v>941</v>
      </c>
      <c r="D29" s="53">
        <v>37</v>
      </c>
    </row>
    <row r="30" spans="1:4" x14ac:dyDescent="0.3">
      <c r="A30" s="55" t="s">
        <v>91</v>
      </c>
      <c r="B30" s="55" t="s">
        <v>473</v>
      </c>
      <c r="C30" s="52" t="s">
        <v>1042</v>
      </c>
      <c r="D30" s="53">
        <v>37</v>
      </c>
    </row>
    <row r="31" spans="1:4" x14ac:dyDescent="0.3">
      <c r="A31" s="55" t="s">
        <v>92</v>
      </c>
      <c r="B31" s="55" t="s">
        <v>474</v>
      </c>
      <c r="C31" s="52" t="s">
        <v>1043</v>
      </c>
      <c r="D31" s="53">
        <v>40</v>
      </c>
    </row>
    <row r="32" spans="1:4" x14ac:dyDescent="0.3">
      <c r="A32" s="55" t="s">
        <v>93</v>
      </c>
      <c r="B32" s="55" t="s">
        <v>475</v>
      </c>
      <c r="C32" s="52" t="s">
        <v>885</v>
      </c>
      <c r="D32" s="53">
        <v>43</v>
      </c>
    </row>
    <row r="33" spans="1:4" x14ac:dyDescent="0.3">
      <c r="A33" s="55" t="s">
        <v>94</v>
      </c>
      <c r="B33" s="55">
        <v>5.3</v>
      </c>
      <c r="C33" s="52" t="s">
        <v>837</v>
      </c>
      <c r="D33" s="53">
        <v>46</v>
      </c>
    </row>
    <row r="34" spans="1:4" x14ac:dyDescent="0.3">
      <c r="A34" s="55" t="s">
        <v>95</v>
      </c>
      <c r="B34" s="55" t="s">
        <v>39</v>
      </c>
      <c r="C34" s="52" t="s">
        <v>1044</v>
      </c>
      <c r="D34" s="53">
        <v>49</v>
      </c>
    </row>
    <row r="35" spans="1:4" x14ac:dyDescent="0.3">
      <c r="A35" s="55" t="s">
        <v>96</v>
      </c>
      <c r="B35" s="55" t="s">
        <v>38</v>
      </c>
      <c r="C35" s="52" t="s">
        <v>886</v>
      </c>
      <c r="D35" s="53">
        <v>51</v>
      </c>
    </row>
    <row r="36" spans="1:4" x14ac:dyDescent="0.3">
      <c r="A36" s="55" t="s">
        <v>97</v>
      </c>
      <c r="B36" s="55">
        <v>5.4</v>
      </c>
      <c r="C36" s="52" t="s">
        <v>789</v>
      </c>
      <c r="D36" s="53">
        <v>53</v>
      </c>
    </row>
    <row r="37" spans="1:4" x14ac:dyDescent="0.3">
      <c r="A37" s="55" t="s">
        <v>98</v>
      </c>
      <c r="B37" s="55">
        <v>5.5</v>
      </c>
      <c r="C37" s="52" t="s">
        <v>838</v>
      </c>
      <c r="D37" s="53">
        <v>57</v>
      </c>
    </row>
    <row r="38" spans="1:4" x14ac:dyDescent="0.3">
      <c r="A38" s="55" t="s">
        <v>99</v>
      </c>
      <c r="B38" s="55" t="s">
        <v>49</v>
      </c>
      <c r="C38" s="52" t="s">
        <v>1045</v>
      </c>
      <c r="D38" s="53">
        <v>57</v>
      </c>
    </row>
    <row r="39" spans="1:4" x14ac:dyDescent="0.3">
      <c r="A39" s="55" t="s">
        <v>100</v>
      </c>
      <c r="B39" s="55" t="s">
        <v>476</v>
      </c>
      <c r="C39" s="52" t="s">
        <v>1046</v>
      </c>
      <c r="D39" s="53">
        <v>58</v>
      </c>
    </row>
    <row r="40" spans="1:4" x14ac:dyDescent="0.3">
      <c r="A40" s="55" t="s">
        <v>101</v>
      </c>
      <c r="B40" s="55" t="s">
        <v>477</v>
      </c>
      <c r="C40" s="52" t="s">
        <v>1047</v>
      </c>
      <c r="D40" s="53">
        <v>59</v>
      </c>
    </row>
    <row r="41" spans="1:4" x14ac:dyDescent="0.3">
      <c r="A41" s="55" t="s">
        <v>102</v>
      </c>
      <c r="B41" s="55" t="s">
        <v>50</v>
      </c>
      <c r="C41" s="52" t="s">
        <v>790</v>
      </c>
      <c r="D41" s="53">
        <v>60</v>
      </c>
    </row>
    <row r="42" spans="1:4" x14ac:dyDescent="0.3">
      <c r="A42" s="55" t="s">
        <v>103</v>
      </c>
      <c r="B42" s="55">
        <v>5.6</v>
      </c>
      <c r="C42" s="52" t="s">
        <v>1048</v>
      </c>
      <c r="D42" s="53">
        <v>60</v>
      </c>
    </row>
    <row r="43" spans="1:4" x14ac:dyDescent="0.3">
      <c r="A43" s="55" t="s">
        <v>104</v>
      </c>
      <c r="B43" s="55" t="s">
        <v>51</v>
      </c>
      <c r="C43" s="52" t="s">
        <v>942</v>
      </c>
      <c r="D43" s="53">
        <v>60</v>
      </c>
    </row>
    <row r="44" spans="1:4" x14ac:dyDescent="0.3">
      <c r="A44" s="56" t="s">
        <v>105</v>
      </c>
      <c r="B44" s="55" t="s">
        <v>52</v>
      </c>
      <c r="C44" s="52" t="s">
        <v>943</v>
      </c>
      <c r="D44" s="53">
        <v>75</v>
      </c>
    </row>
    <row r="45" spans="1:4" x14ac:dyDescent="0.3">
      <c r="A45" s="55" t="s">
        <v>106</v>
      </c>
      <c r="B45" s="55" t="s">
        <v>478</v>
      </c>
      <c r="C45" s="52" t="s">
        <v>887</v>
      </c>
      <c r="D45" s="53">
        <v>75</v>
      </c>
    </row>
    <row r="46" spans="1:4" x14ac:dyDescent="0.3">
      <c r="A46" s="55" t="s">
        <v>107</v>
      </c>
      <c r="B46" s="55" t="s">
        <v>479</v>
      </c>
      <c r="C46" s="52" t="s">
        <v>839</v>
      </c>
      <c r="D46" s="53">
        <v>75</v>
      </c>
    </row>
    <row r="47" spans="1:4" x14ac:dyDescent="0.3">
      <c r="A47" s="55" t="s">
        <v>108</v>
      </c>
      <c r="B47" s="55" t="s">
        <v>480</v>
      </c>
      <c r="C47" s="52" t="s">
        <v>944</v>
      </c>
      <c r="D47" s="53">
        <v>75</v>
      </c>
    </row>
    <row r="48" spans="1:4" x14ac:dyDescent="0.3">
      <c r="A48" s="55" t="s">
        <v>109</v>
      </c>
      <c r="B48" s="55">
        <v>5.7</v>
      </c>
      <c r="C48" s="52" t="s">
        <v>1049</v>
      </c>
      <c r="D48" s="53">
        <v>76</v>
      </c>
    </row>
    <row r="49" spans="1:4" x14ac:dyDescent="0.3">
      <c r="A49" s="55" t="s">
        <v>110</v>
      </c>
      <c r="B49" s="55" t="s">
        <v>53</v>
      </c>
      <c r="C49" s="52" t="s">
        <v>1050</v>
      </c>
      <c r="D49" s="53">
        <v>76</v>
      </c>
    </row>
    <row r="50" spans="1:4" x14ac:dyDescent="0.3">
      <c r="A50" s="55" t="s">
        <v>111</v>
      </c>
      <c r="B50" s="55" t="s">
        <v>54</v>
      </c>
      <c r="C50" s="52" t="s">
        <v>840</v>
      </c>
      <c r="D50" s="53">
        <v>76</v>
      </c>
    </row>
    <row r="51" spans="1:4" x14ac:dyDescent="0.3">
      <c r="A51" s="55" t="s">
        <v>112</v>
      </c>
      <c r="B51" s="55" t="s">
        <v>481</v>
      </c>
      <c r="C51" s="52" t="s">
        <v>945</v>
      </c>
      <c r="D51" s="53">
        <v>77</v>
      </c>
    </row>
    <row r="52" spans="1:4" x14ac:dyDescent="0.3">
      <c r="A52" s="55" t="s">
        <v>113</v>
      </c>
      <c r="B52" s="55" t="s">
        <v>482</v>
      </c>
      <c r="C52" s="52" t="s">
        <v>1051</v>
      </c>
      <c r="D52" s="53">
        <v>77</v>
      </c>
    </row>
    <row r="53" spans="1:4" x14ac:dyDescent="0.3">
      <c r="A53" s="55" t="s">
        <v>114</v>
      </c>
      <c r="B53" s="55" t="s">
        <v>483</v>
      </c>
      <c r="C53" s="52" t="s">
        <v>841</v>
      </c>
      <c r="D53" s="53">
        <v>77</v>
      </c>
    </row>
    <row r="54" spans="1:4" x14ac:dyDescent="0.3">
      <c r="A54" s="55" t="s">
        <v>115</v>
      </c>
      <c r="B54" s="55">
        <v>6</v>
      </c>
      <c r="C54" s="52" t="s">
        <v>888</v>
      </c>
      <c r="D54" s="53">
        <v>81</v>
      </c>
    </row>
    <row r="55" spans="1:4" x14ac:dyDescent="0.3">
      <c r="A55" s="55" t="s">
        <v>116</v>
      </c>
      <c r="B55" s="55">
        <v>6.1</v>
      </c>
      <c r="C55" s="52" t="s">
        <v>842</v>
      </c>
      <c r="D55" s="53">
        <v>81</v>
      </c>
    </row>
    <row r="56" spans="1:4" x14ac:dyDescent="0.3">
      <c r="A56" s="55" t="s">
        <v>117</v>
      </c>
      <c r="B56" s="55" t="s">
        <v>484</v>
      </c>
      <c r="C56" s="52" t="s">
        <v>889</v>
      </c>
      <c r="D56" s="53">
        <v>81</v>
      </c>
    </row>
    <row r="57" spans="1:4" x14ac:dyDescent="0.3">
      <c r="A57" s="55" t="s">
        <v>118</v>
      </c>
      <c r="B57" s="55" t="s">
        <v>485</v>
      </c>
      <c r="C57" s="52" t="s">
        <v>843</v>
      </c>
      <c r="D57" s="53">
        <v>82</v>
      </c>
    </row>
    <row r="58" spans="1:4" x14ac:dyDescent="0.3">
      <c r="A58" s="55" t="s">
        <v>119</v>
      </c>
      <c r="B58" s="55" t="s">
        <v>486</v>
      </c>
      <c r="C58" s="52" t="s">
        <v>1052</v>
      </c>
      <c r="D58" s="53">
        <v>83</v>
      </c>
    </row>
    <row r="59" spans="1:4" x14ac:dyDescent="0.3">
      <c r="A59" s="55" t="s">
        <v>120</v>
      </c>
      <c r="B59" s="55" t="s">
        <v>487</v>
      </c>
      <c r="C59" s="52" t="s">
        <v>946</v>
      </c>
      <c r="D59" s="53">
        <v>85</v>
      </c>
    </row>
    <row r="60" spans="1:4" x14ac:dyDescent="0.3">
      <c r="A60" s="55" t="s">
        <v>121</v>
      </c>
      <c r="B60" s="55" t="s">
        <v>488</v>
      </c>
      <c r="C60" s="52" t="s">
        <v>1053</v>
      </c>
      <c r="D60" s="53">
        <v>86</v>
      </c>
    </row>
    <row r="61" spans="1:4" x14ac:dyDescent="0.3">
      <c r="A61" s="55" t="s">
        <v>122</v>
      </c>
      <c r="B61" s="55" t="s">
        <v>489</v>
      </c>
      <c r="C61" s="52" t="s">
        <v>947</v>
      </c>
      <c r="D61" s="53">
        <v>95</v>
      </c>
    </row>
    <row r="62" spans="1:4" x14ac:dyDescent="0.3">
      <c r="A62" s="55" t="s">
        <v>123</v>
      </c>
      <c r="B62" s="55" t="s">
        <v>490</v>
      </c>
      <c r="C62" s="52" t="s">
        <v>791</v>
      </c>
      <c r="D62" s="53">
        <v>103</v>
      </c>
    </row>
    <row r="63" spans="1:4" x14ac:dyDescent="0.3">
      <c r="A63" s="55" t="s">
        <v>124</v>
      </c>
      <c r="B63" s="55" t="s">
        <v>491</v>
      </c>
      <c r="C63" s="52" t="s">
        <v>1054</v>
      </c>
      <c r="D63" s="53">
        <v>105</v>
      </c>
    </row>
    <row r="64" spans="1:4" x14ac:dyDescent="0.3">
      <c r="A64" s="55" t="s">
        <v>125</v>
      </c>
      <c r="B64" s="55">
        <v>6.2</v>
      </c>
      <c r="C64" s="52" t="s">
        <v>948</v>
      </c>
      <c r="D64" s="53">
        <v>109</v>
      </c>
    </row>
    <row r="65" spans="1:4" x14ac:dyDescent="0.3">
      <c r="A65" s="55" t="s">
        <v>126</v>
      </c>
      <c r="B65" s="55" t="s">
        <v>492</v>
      </c>
      <c r="C65" s="52" t="s">
        <v>949</v>
      </c>
      <c r="D65" s="53">
        <v>109</v>
      </c>
    </row>
    <row r="66" spans="1:4" x14ac:dyDescent="0.3">
      <c r="A66" s="55" t="s">
        <v>127</v>
      </c>
      <c r="B66" s="55" t="s">
        <v>493</v>
      </c>
      <c r="C66" s="52" t="s">
        <v>950</v>
      </c>
      <c r="D66" s="53">
        <v>109</v>
      </c>
    </row>
    <row r="67" spans="1:4" x14ac:dyDescent="0.3">
      <c r="A67" s="55" t="s">
        <v>128</v>
      </c>
      <c r="B67" s="55" t="s">
        <v>494</v>
      </c>
      <c r="C67" s="52" t="s">
        <v>1055</v>
      </c>
      <c r="D67" s="53">
        <v>110</v>
      </c>
    </row>
    <row r="68" spans="1:4" x14ac:dyDescent="0.3">
      <c r="A68" s="55" t="s">
        <v>129</v>
      </c>
      <c r="B68" s="55" t="s">
        <v>495</v>
      </c>
      <c r="C68" s="52" t="s">
        <v>129</v>
      </c>
      <c r="D68" s="53" t="s">
        <v>786</v>
      </c>
    </row>
    <row r="69" spans="1:4" x14ac:dyDescent="0.3">
      <c r="A69" s="55" t="s">
        <v>130</v>
      </c>
      <c r="B69" s="55" t="s">
        <v>496</v>
      </c>
      <c r="C69" s="52" t="s">
        <v>951</v>
      </c>
      <c r="D69" s="53">
        <v>117</v>
      </c>
    </row>
    <row r="70" spans="1:4" x14ac:dyDescent="0.3">
      <c r="A70" s="55" t="s">
        <v>131</v>
      </c>
      <c r="B70" s="55">
        <v>7</v>
      </c>
      <c r="C70" s="52" t="s">
        <v>890</v>
      </c>
      <c r="D70" s="53">
        <v>119</v>
      </c>
    </row>
    <row r="71" spans="1:4" x14ac:dyDescent="0.3">
      <c r="A71" s="55" t="s">
        <v>132</v>
      </c>
      <c r="B71" s="55">
        <v>7.1</v>
      </c>
      <c r="C71" s="52" t="s">
        <v>1056</v>
      </c>
      <c r="D71" s="53">
        <v>119</v>
      </c>
    </row>
    <row r="72" spans="1:4" x14ac:dyDescent="0.3">
      <c r="A72" s="55" t="s">
        <v>133</v>
      </c>
      <c r="B72" s="55">
        <v>7.2</v>
      </c>
      <c r="C72" s="52" t="s">
        <v>1057</v>
      </c>
      <c r="D72" s="53">
        <v>119</v>
      </c>
    </row>
    <row r="73" spans="1:4" x14ac:dyDescent="0.3">
      <c r="A73" s="55" t="s">
        <v>134</v>
      </c>
      <c r="B73" s="55">
        <v>7.3</v>
      </c>
      <c r="C73" s="52" t="s">
        <v>1058</v>
      </c>
      <c r="D73" s="53">
        <v>122</v>
      </c>
    </row>
    <row r="74" spans="1:4" x14ac:dyDescent="0.3">
      <c r="A74" s="55" t="s">
        <v>135</v>
      </c>
      <c r="B74" s="55">
        <v>7.4</v>
      </c>
      <c r="C74" s="52" t="s">
        <v>844</v>
      </c>
      <c r="D74" s="53">
        <v>123</v>
      </c>
    </row>
    <row r="75" spans="1:4" x14ac:dyDescent="0.3">
      <c r="A75" s="55" t="s">
        <v>136</v>
      </c>
      <c r="B75" s="55">
        <v>8</v>
      </c>
      <c r="C75" s="52" t="s">
        <v>1102</v>
      </c>
      <c r="D75" s="53">
        <v>124</v>
      </c>
    </row>
    <row r="76" spans="1:4" x14ac:dyDescent="0.3">
      <c r="A76" s="55" t="s">
        <v>137</v>
      </c>
      <c r="B76" s="55">
        <v>8.1</v>
      </c>
      <c r="C76" s="52" t="s">
        <v>845</v>
      </c>
      <c r="D76" s="53">
        <v>124</v>
      </c>
    </row>
    <row r="77" spans="1:4" x14ac:dyDescent="0.3">
      <c r="A77" s="55" t="s">
        <v>138</v>
      </c>
      <c r="B77" s="55" t="s">
        <v>497</v>
      </c>
      <c r="C77" s="52" t="s">
        <v>1059</v>
      </c>
      <c r="D77" s="53">
        <v>124</v>
      </c>
    </row>
    <row r="78" spans="1:4" x14ac:dyDescent="0.3">
      <c r="A78" s="55" t="s">
        <v>139</v>
      </c>
      <c r="B78" s="55" t="s">
        <v>498</v>
      </c>
      <c r="C78" s="52" t="s">
        <v>792</v>
      </c>
      <c r="D78" s="53">
        <v>124</v>
      </c>
    </row>
    <row r="79" spans="1:4" x14ac:dyDescent="0.3">
      <c r="A79" s="55" t="s">
        <v>140</v>
      </c>
      <c r="B79" s="55">
        <v>8.1999999999999993</v>
      </c>
      <c r="C79" s="52" t="s">
        <v>846</v>
      </c>
      <c r="D79" s="53">
        <v>131</v>
      </c>
    </row>
    <row r="80" spans="1:4" x14ac:dyDescent="0.3">
      <c r="A80" s="55" t="s">
        <v>141</v>
      </c>
      <c r="B80" s="55" t="s">
        <v>499</v>
      </c>
      <c r="C80" s="52" t="s">
        <v>1101</v>
      </c>
      <c r="D80" s="53">
        <v>131</v>
      </c>
    </row>
    <row r="81" spans="1:5" x14ac:dyDescent="0.3">
      <c r="A81" s="55" t="s">
        <v>142</v>
      </c>
      <c r="B81" s="55" t="s">
        <v>500</v>
      </c>
      <c r="C81" s="52" t="s">
        <v>847</v>
      </c>
      <c r="D81" s="53">
        <v>131</v>
      </c>
    </row>
    <row r="82" spans="1:5" x14ac:dyDescent="0.3">
      <c r="A82" s="55" t="s">
        <v>501</v>
      </c>
      <c r="B82" s="55" t="s">
        <v>501</v>
      </c>
      <c r="C82" s="52" t="s">
        <v>501</v>
      </c>
      <c r="D82" s="53">
        <v>1.2</v>
      </c>
    </row>
    <row r="83" spans="1:5" x14ac:dyDescent="0.3">
      <c r="A83" s="55" t="s">
        <v>143</v>
      </c>
      <c r="B83" s="55" t="s">
        <v>503</v>
      </c>
      <c r="C83" s="52" t="s">
        <v>952</v>
      </c>
      <c r="D83" s="53">
        <v>131</v>
      </c>
    </row>
    <row r="84" spans="1:5" x14ac:dyDescent="0.3">
      <c r="A84" s="55" t="s">
        <v>144</v>
      </c>
      <c r="B84" s="55" t="s">
        <v>502</v>
      </c>
      <c r="C84" s="52" t="s">
        <v>891</v>
      </c>
      <c r="D84" s="53">
        <v>132</v>
      </c>
    </row>
    <row r="85" spans="1:5" x14ac:dyDescent="0.3">
      <c r="A85" s="55" t="s">
        <v>145</v>
      </c>
      <c r="B85" s="55" t="s">
        <v>504</v>
      </c>
      <c r="C85" s="52" t="s">
        <v>793</v>
      </c>
      <c r="D85" s="53">
        <v>132</v>
      </c>
    </row>
    <row r="86" spans="1:5" x14ac:dyDescent="0.3">
      <c r="A86" s="55" t="s">
        <v>146</v>
      </c>
      <c r="B86" s="55" t="s">
        <v>505</v>
      </c>
      <c r="C86" s="52" t="s">
        <v>892</v>
      </c>
      <c r="D86" s="53">
        <v>132</v>
      </c>
    </row>
    <row r="87" spans="1:5" x14ac:dyDescent="0.3">
      <c r="A87" s="55" t="s">
        <v>147</v>
      </c>
      <c r="B87" s="55" t="s">
        <v>506</v>
      </c>
      <c r="C87" s="52" t="s">
        <v>1060</v>
      </c>
      <c r="D87" s="53">
        <v>132</v>
      </c>
    </row>
    <row r="88" spans="1:5" x14ac:dyDescent="0.3">
      <c r="A88" s="55" t="s">
        <v>148</v>
      </c>
      <c r="B88" s="55" t="s">
        <v>507</v>
      </c>
      <c r="C88" s="52" t="s">
        <v>848</v>
      </c>
      <c r="D88" s="53">
        <v>132</v>
      </c>
      <c r="E88" s="52"/>
    </row>
    <row r="89" spans="1:5" x14ac:dyDescent="0.3">
      <c r="A89" s="55" t="s">
        <v>149</v>
      </c>
      <c r="B89" s="55" t="s">
        <v>508</v>
      </c>
      <c r="C89" s="52" t="s">
        <v>953</v>
      </c>
      <c r="D89" s="53">
        <v>133</v>
      </c>
      <c r="E89" s="52"/>
    </row>
    <row r="90" spans="1:5" x14ac:dyDescent="0.3">
      <c r="A90" s="55" t="s">
        <v>150</v>
      </c>
      <c r="B90" s="55" t="s">
        <v>509</v>
      </c>
      <c r="C90" s="52" t="s">
        <v>1105</v>
      </c>
      <c r="D90" s="53">
        <v>133</v>
      </c>
      <c r="E90" s="52"/>
    </row>
    <row r="91" spans="1:5" x14ac:dyDescent="0.3">
      <c r="A91" s="55" t="s">
        <v>151</v>
      </c>
      <c r="B91" s="55" t="s">
        <v>510</v>
      </c>
      <c r="C91" s="52" t="s">
        <v>1104</v>
      </c>
      <c r="D91" s="53">
        <v>133</v>
      </c>
      <c r="E91" s="52"/>
    </row>
    <row r="92" spans="1:5" x14ac:dyDescent="0.3">
      <c r="A92" s="55" t="s">
        <v>152</v>
      </c>
      <c r="B92" s="55" t="s">
        <v>511</v>
      </c>
      <c r="C92" s="52" t="s">
        <v>794</v>
      </c>
      <c r="D92" s="53">
        <v>133</v>
      </c>
      <c r="E92" s="52"/>
    </row>
    <row r="93" spans="1:5" x14ac:dyDescent="0.3">
      <c r="A93" s="55" t="s">
        <v>153</v>
      </c>
      <c r="B93" s="55" t="s">
        <v>512</v>
      </c>
      <c r="C93" s="52" t="s">
        <v>893</v>
      </c>
      <c r="D93" s="53">
        <v>134</v>
      </c>
      <c r="E93" s="52"/>
    </row>
    <row r="94" spans="1:5" x14ac:dyDescent="0.3">
      <c r="A94" s="55" t="s">
        <v>154</v>
      </c>
      <c r="B94" s="55" t="s">
        <v>513</v>
      </c>
      <c r="C94" s="52" t="s">
        <v>954</v>
      </c>
      <c r="D94" s="53">
        <v>134</v>
      </c>
      <c r="E94" s="52"/>
    </row>
    <row r="95" spans="1:5" x14ac:dyDescent="0.3">
      <c r="A95" s="55" t="s">
        <v>155</v>
      </c>
      <c r="B95" s="55" t="s">
        <v>514</v>
      </c>
      <c r="C95" s="52" t="s">
        <v>1103</v>
      </c>
      <c r="D95" s="53">
        <v>134</v>
      </c>
      <c r="E95" s="52"/>
    </row>
    <row r="96" spans="1:5" x14ac:dyDescent="0.3">
      <c r="A96" s="55" t="s">
        <v>156</v>
      </c>
      <c r="B96" s="55" t="s">
        <v>515</v>
      </c>
      <c r="C96" s="52" t="s">
        <v>1106</v>
      </c>
      <c r="D96" s="53">
        <v>135</v>
      </c>
    </row>
    <row r="97" spans="1:4" x14ac:dyDescent="0.3">
      <c r="A97" s="55" t="s">
        <v>157</v>
      </c>
      <c r="B97" s="55" t="s">
        <v>516</v>
      </c>
      <c r="C97" s="52" t="s">
        <v>1107</v>
      </c>
      <c r="D97" s="53">
        <v>137</v>
      </c>
    </row>
    <row r="98" spans="1:4" x14ac:dyDescent="0.3">
      <c r="A98" s="55" t="s">
        <v>158</v>
      </c>
      <c r="B98" s="55" t="s">
        <v>517</v>
      </c>
      <c r="C98" s="52" t="s">
        <v>849</v>
      </c>
      <c r="D98" s="53">
        <v>137</v>
      </c>
    </row>
    <row r="99" spans="1:4" x14ac:dyDescent="0.3">
      <c r="A99" s="55" t="s">
        <v>159</v>
      </c>
      <c r="B99" s="55" t="s">
        <v>518</v>
      </c>
      <c r="C99" s="52" t="s">
        <v>955</v>
      </c>
      <c r="D99" s="53">
        <v>137</v>
      </c>
    </row>
    <row r="100" spans="1:4" x14ac:dyDescent="0.3">
      <c r="A100" s="55" t="s">
        <v>160</v>
      </c>
      <c r="B100" s="55" t="s">
        <v>519</v>
      </c>
      <c r="C100" s="52" t="s">
        <v>956</v>
      </c>
      <c r="D100" s="53">
        <v>137</v>
      </c>
    </row>
    <row r="101" spans="1:4" x14ac:dyDescent="0.3">
      <c r="A101" s="55" t="s">
        <v>161</v>
      </c>
      <c r="B101" s="55" t="s">
        <v>520</v>
      </c>
      <c r="C101" s="52" t="s">
        <v>894</v>
      </c>
      <c r="D101" s="53">
        <v>137</v>
      </c>
    </row>
    <row r="102" spans="1:4" x14ac:dyDescent="0.3">
      <c r="A102" s="55" t="s">
        <v>162</v>
      </c>
      <c r="B102" s="55" t="s">
        <v>521</v>
      </c>
      <c r="C102" s="52" t="s">
        <v>795</v>
      </c>
      <c r="D102" s="53">
        <v>137</v>
      </c>
    </row>
    <row r="103" spans="1:4" x14ac:dyDescent="0.3">
      <c r="A103" s="55" t="s">
        <v>163</v>
      </c>
      <c r="B103" s="55" t="s">
        <v>522</v>
      </c>
      <c r="C103" s="52" t="s">
        <v>895</v>
      </c>
      <c r="D103" s="53">
        <v>137</v>
      </c>
    </row>
    <row r="104" spans="1:4" x14ac:dyDescent="0.3">
      <c r="A104" s="55" t="s">
        <v>164</v>
      </c>
      <c r="B104" s="55" t="s">
        <v>523</v>
      </c>
      <c r="C104" s="52" t="s">
        <v>850</v>
      </c>
      <c r="D104" s="53">
        <v>137</v>
      </c>
    </row>
    <row r="105" spans="1:4" x14ac:dyDescent="0.3">
      <c r="A105" s="55" t="s">
        <v>165</v>
      </c>
      <c r="B105" s="55" t="s">
        <v>524</v>
      </c>
      <c r="C105" s="52" t="s">
        <v>1108</v>
      </c>
      <c r="D105" s="53">
        <v>137</v>
      </c>
    </row>
    <row r="106" spans="1:4" x14ac:dyDescent="0.3">
      <c r="A106" s="55" t="s">
        <v>166</v>
      </c>
      <c r="B106" s="55" t="s">
        <v>525</v>
      </c>
      <c r="C106" s="52" t="s">
        <v>1109</v>
      </c>
      <c r="D106" s="53">
        <v>139</v>
      </c>
    </row>
    <row r="107" spans="1:4" x14ac:dyDescent="0.3">
      <c r="A107" s="55" t="s">
        <v>167</v>
      </c>
      <c r="B107" s="55" t="s">
        <v>526</v>
      </c>
      <c r="C107" s="52" t="s">
        <v>1061</v>
      </c>
      <c r="D107" s="53">
        <v>140</v>
      </c>
    </row>
    <row r="108" spans="1:4" x14ac:dyDescent="0.3">
      <c r="A108" s="55" t="s">
        <v>168</v>
      </c>
      <c r="B108" s="55" t="s">
        <v>527</v>
      </c>
      <c r="C108" s="52" t="s">
        <v>1110</v>
      </c>
      <c r="D108" s="53">
        <v>140</v>
      </c>
    </row>
    <row r="109" spans="1:4" x14ac:dyDescent="0.3">
      <c r="A109" s="55" t="s">
        <v>169</v>
      </c>
      <c r="B109" s="55" t="s">
        <v>528</v>
      </c>
      <c r="C109" s="52" t="s">
        <v>851</v>
      </c>
      <c r="D109" s="53">
        <v>140</v>
      </c>
    </row>
    <row r="110" spans="1:4" x14ac:dyDescent="0.3">
      <c r="A110" s="55" t="s">
        <v>170</v>
      </c>
      <c r="B110" s="55" t="s">
        <v>529</v>
      </c>
      <c r="C110" s="52" t="s">
        <v>957</v>
      </c>
      <c r="D110" s="53">
        <v>140</v>
      </c>
    </row>
    <row r="111" spans="1:4" x14ac:dyDescent="0.3">
      <c r="A111" s="55" t="s">
        <v>171</v>
      </c>
      <c r="B111" s="55" t="s">
        <v>530</v>
      </c>
      <c r="C111" s="52" t="s">
        <v>1111</v>
      </c>
      <c r="D111" s="53">
        <v>141</v>
      </c>
    </row>
    <row r="112" spans="1:4" x14ac:dyDescent="0.3">
      <c r="A112" s="55" t="s">
        <v>172</v>
      </c>
      <c r="B112" s="55" t="s">
        <v>531</v>
      </c>
      <c r="C112" s="52" t="s">
        <v>1112</v>
      </c>
      <c r="D112" s="53">
        <v>141</v>
      </c>
    </row>
    <row r="113" spans="1:4" x14ac:dyDescent="0.3">
      <c r="A113" s="55" t="s">
        <v>173</v>
      </c>
      <c r="B113" s="55" t="s">
        <v>532</v>
      </c>
      <c r="C113" s="52" t="s">
        <v>796</v>
      </c>
      <c r="D113" s="53">
        <v>141</v>
      </c>
    </row>
    <row r="114" spans="1:4" x14ac:dyDescent="0.3">
      <c r="A114" s="55" t="s">
        <v>174</v>
      </c>
      <c r="B114" s="55" t="s">
        <v>533</v>
      </c>
      <c r="C114" s="52" t="s">
        <v>1113</v>
      </c>
      <c r="D114" s="53">
        <v>141</v>
      </c>
    </row>
    <row r="115" spans="1:4" x14ac:dyDescent="0.3">
      <c r="A115" s="55" t="s">
        <v>175</v>
      </c>
      <c r="B115" s="55" t="s">
        <v>534</v>
      </c>
      <c r="C115" s="52" t="s">
        <v>1062</v>
      </c>
      <c r="D115" s="53">
        <v>141</v>
      </c>
    </row>
    <row r="116" spans="1:4" x14ac:dyDescent="0.3">
      <c r="A116" s="55" t="s">
        <v>176</v>
      </c>
      <c r="B116" s="55" t="s">
        <v>535</v>
      </c>
      <c r="C116" s="52" t="s">
        <v>1114</v>
      </c>
      <c r="D116" s="53">
        <v>141</v>
      </c>
    </row>
    <row r="117" spans="1:4" x14ac:dyDescent="0.3">
      <c r="A117" s="55" t="s">
        <v>177</v>
      </c>
      <c r="B117" s="55" t="s">
        <v>536</v>
      </c>
      <c r="C117" s="52" t="s">
        <v>958</v>
      </c>
      <c r="D117" s="53">
        <v>144</v>
      </c>
    </row>
    <row r="118" spans="1:4" x14ac:dyDescent="0.3">
      <c r="A118" s="55" t="s">
        <v>178</v>
      </c>
      <c r="B118" s="55" t="s">
        <v>537</v>
      </c>
      <c r="C118" s="52" t="s">
        <v>852</v>
      </c>
      <c r="D118" s="53">
        <v>144</v>
      </c>
    </row>
    <row r="119" spans="1:4" x14ac:dyDescent="0.3">
      <c r="A119" s="55" t="s">
        <v>179</v>
      </c>
      <c r="B119" s="55" t="s">
        <v>538</v>
      </c>
      <c r="C119" s="52" t="s">
        <v>959</v>
      </c>
      <c r="D119" s="53">
        <v>144</v>
      </c>
    </row>
    <row r="120" spans="1:4" x14ac:dyDescent="0.3">
      <c r="A120" s="55" t="s">
        <v>180</v>
      </c>
      <c r="B120" s="55" t="s">
        <v>540</v>
      </c>
      <c r="C120" s="52" t="s">
        <v>1115</v>
      </c>
      <c r="D120" s="53">
        <v>144</v>
      </c>
    </row>
    <row r="121" spans="1:4" x14ac:dyDescent="0.3">
      <c r="A121" s="55" t="s">
        <v>181</v>
      </c>
      <c r="B121" s="55" t="s">
        <v>539</v>
      </c>
      <c r="C121" s="52" t="s">
        <v>1116</v>
      </c>
      <c r="D121" s="53">
        <v>144</v>
      </c>
    </row>
    <row r="122" spans="1:4" x14ac:dyDescent="0.3">
      <c r="A122" s="55" t="s">
        <v>182</v>
      </c>
      <c r="B122" s="55" t="s">
        <v>541</v>
      </c>
      <c r="C122" s="52" t="s">
        <v>797</v>
      </c>
      <c r="D122" s="53">
        <v>144</v>
      </c>
    </row>
    <row r="123" spans="1:4" x14ac:dyDescent="0.3">
      <c r="A123" s="55" t="s">
        <v>183</v>
      </c>
      <c r="B123" s="55" t="s">
        <v>542</v>
      </c>
      <c r="C123" s="52" t="s">
        <v>1117</v>
      </c>
      <c r="D123" s="53">
        <v>144</v>
      </c>
    </row>
    <row r="124" spans="1:4" x14ac:dyDescent="0.3">
      <c r="A124" s="55" t="s">
        <v>184</v>
      </c>
      <c r="B124" s="55" t="s">
        <v>543</v>
      </c>
      <c r="C124" s="52" t="s">
        <v>1118</v>
      </c>
      <c r="D124" s="53">
        <v>144</v>
      </c>
    </row>
    <row r="125" spans="1:4" x14ac:dyDescent="0.3">
      <c r="A125" s="55" t="s">
        <v>185</v>
      </c>
      <c r="B125" s="55" t="s">
        <v>544</v>
      </c>
      <c r="C125" s="52" t="s">
        <v>1119</v>
      </c>
      <c r="D125" s="53">
        <v>145</v>
      </c>
    </row>
    <row r="126" spans="1:4" x14ac:dyDescent="0.3">
      <c r="A126" s="55" t="s">
        <v>186</v>
      </c>
      <c r="B126" s="55" t="s">
        <v>545</v>
      </c>
      <c r="C126" s="52" t="s">
        <v>1120</v>
      </c>
      <c r="D126" s="53">
        <v>145</v>
      </c>
    </row>
    <row r="127" spans="1:4" x14ac:dyDescent="0.3">
      <c r="A127" s="55" t="s">
        <v>187</v>
      </c>
      <c r="B127" s="55" t="s">
        <v>546</v>
      </c>
      <c r="C127" s="52" t="s">
        <v>1121</v>
      </c>
      <c r="D127" s="53">
        <v>146</v>
      </c>
    </row>
    <row r="128" spans="1:4" x14ac:dyDescent="0.3">
      <c r="A128" s="64" t="s">
        <v>188</v>
      </c>
      <c r="B128" s="55" t="s">
        <v>547</v>
      </c>
      <c r="C128" s="52" t="s">
        <v>1122</v>
      </c>
      <c r="D128" s="53">
        <v>147</v>
      </c>
    </row>
    <row r="129" spans="1:4" x14ac:dyDescent="0.3">
      <c r="A129" s="64" t="s">
        <v>189</v>
      </c>
      <c r="B129" s="55" t="s">
        <v>548</v>
      </c>
      <c r="C129" s="52" t="s">
        <v>1123</v>
      </c>
      <c r="D129" s="53">
        <v>148</v>
      </c>
    </row>
    <row r="130" spans="1:4" x14ac:dyDescent="0.3">
      <c r="A130" s="64" t="s">
        <v>190</v>
      </c>
      <c r="B130" s="55" t="s">
        <v>549</v>
      </c>
      <c r="C130" s="52" t="s">
        <v>1124</v>
      </c>
      <c r="D130" s="53">
        <v>149</v>
      </c>
    </row>
    <row r="131" spans="1:4" x14ac:dyDescent="0.3">
      <c r="A131" s="64" t="s">
        <v>191</v>
      </c>
      <c r="B131" s="55" t="s">
        <v>550</v>
      </c>
      <c r="C131" s="52" t="s">
        <v>1125</v>
      </c>
      <c r="D131" s="53">
        <v>149</v>
      </c>
    </row>
    <row r="132" spans="1:4" x14ac:dyDescent="0.3">
      <c r="A132" s="64" t="s">
        <v>192</v>
      </c>
      <c r="B132" s="55" t="s">
        <v>551</v>
      </c>
      <c r="C132" s="52" t="s">
        <v>1126</v>
      </c>
      <c r="D132" s="53">
        <v>149</v>
      </c>
    </row>
    <row r="133" spans="1:4" x14ac:dyDescent="0.3">
      <c r="A133" s="64" t="s">
        <v>193</v>
      </c>
      <c r="B133" s="55">
        <v>8.3000000000000007</v>
      </c>
      <c r="C133" s="52" t="s">
        <v>1127</v>
      </c>
      <c r="D133" s="53">
        <v>150</v>
      </c>
    </row>
    <row r="134" spans="1:4" x14ac:dyDescent="0.3">
      <c r="A134" s="64" t="s">
        <v>194</v>
      </c>
      <c r="B134" s="55" t="s">
        <v>552</v>
      </c>
      <c r="C134" s="52" t="s">
        <v>1128</v>
      </c>
      <c r="D134" s="53">
        <v>153</v>
      </c>
    </row>
    <row r="135" spans="1:4" x14ac:dyDescent="0.3">
      <c r="A135" s="64" t="s">
        <v>195</v>
      </c>
      <c r="B135" s="55" t="s">
        <v>553</v>
      </c>
      <c r="C135" s="52" t="s">
        <v>1129</v>
      </c>
      <c r="D135" s="53">
        <v>153</v>
      </c>
    </row>
    <row r="136" spans="1:4" x14ac:dyDescent="0.3">
      <c r="A136" s="64" t="s">
        <v>196</v>
      </c>
      <c r="B136" s="55" t="s">
        <v>554</v>
      </c>
      <c r="C136" s="52" t="s">
        <v>1130</v>
      </c>
      <c r="D136" s="53">
        <v>153</v>
      </c>
    </row>
    <row r="137" spans="1:4" x14ac:dyDescent="0.3">
      <c r="A137" s="64" t="s">
        <v>197</v>
      </c>
      <c r="B137" s="55" t="s">
        <v>555</v>
      </c>
      <c r="C137" s="52" t="s">
        <v>1131</v>
      </c>
      <c r="D137" s="53">
        <v>154</v>
      </c>
    </row>
    <row r="138" spans="1:4" x14ac:dyDescent="0.3">
      <c r="A138" s="64" t="s">
        <v>198</v>
      </c>
      <c r="B138" s="55" t="s">
        <v>556</v>
      </c>
      <c r="C138" s="52" t="s">
        <v>1132</v>
      </c>
      <c r="D138" s="53">
        <v>155</v>
      </c>
    </row>
    <row r="139" spans="1:4" x14ac:dyDescent="0.3">
      <c r="A139" s="64" t="s">
        <v>199</v>
      </c>
      <c r="B139" s="55" t="s">
        <v>557</v>
      </c>
      <c r="C139" s="52" t="s">
        <v>1133</v>
      </c>
      <c r="D139" s="53">
        <v>155</v>
      </c>
    </row>
    <row r="140" spans="1:4" x14ac:dyDescent="0.3">
      <c r="A140" s="64" t="s">
        <v>200</v>
      </c>
      <c r="B140" s="55" t="s">
        <v>558</v>
      </c>
      <c r="C140" s="52" t="s">
        <v>1134</v>
      </c>
      <c r="D140" s="53">
        <v>157</v>
      </c>
    </row>
    <row r="141" spans="1:4" x14ac:dyDescent="0.3">
      <c r="A141" s="64" t="s">
        <v>201</v>
      </c>
      <c r="B141" s="55" t="s">
        <v>559</v>
      </c>
      <c r="C141" s="52" t="s">
        <v>1135</v>
      </c>
      <c r="D141" s="53">
        <v>157</v>
      </c>
    </row>
    <row r="142" spans="1:4" x14ac:dyDescent="0.3">
      <c r="A142" s="64" t="s">
        <v>202</v>
      </c>
      <c r="B142" s="55" t="s">
        <v>560</v>
      </c>
      <c r="C142" s="52" t="s">
        <v>1136</v>
      </c>
      <c r="D142" s="53">
        <v>157</v>
      </c>
    </row>
    <row r="143" spans="1:4" x14ac:dyDescent="0.3">
      <c r="A143" s="64" t="s">
        <v>203</v>
      </c>
      <c r="B143" s="55" t="s">
        <v>561</v>
      </c>
      <c r="C143" s="52" t="s">
        <v>1137</v>
      </c>
      <c r="D143" s="53">
        <v>157</v>
      </c>
    </row>
    <row r="144" spans="1:4" x14ac:dyDescent="0.3">
      <c r="A144" s="64" t="s">
        <v>204</v>
      </c>
      <c r="B144" s="55" t="s">
        <v>562</v>
      </c>
      <c r="C144" s="52" t="s">
        <v>1138</v>
      </c>
      <c r="D144" s="53">
        <v>158</v>
      </c>
    </row>
    <row r="145" spans="1:4" x14ac:dyDescent="0.3">
      <c r="A145" s="64" t="s">
        <v>205</v>
      </c>
      <c r="B145" s="55" t="s">
        <v>563</v>
      </c>
      <c r="C145" s="52" t="s">
        <v>1139</v>
      </c>
      <c r="D145" s="53">
        <v>159</v>
      </c>
    </row>
    <row r="146" spans="1:4" x14ac:dyDescent="0.3">
      <c r="A146" s="64" t="s">
        <v>206</v>
      </c>
      <c r="B146" s="55" t="s">
        <v>564</v>
      </c>
      <c r="C146" s="52" t="s">
        <v>1140</v>
      </c>
      <c r="D146" s="53">
        <v>159</v>
      </c>
    </row>
    <row r="147" spans="1:4" x14ac:dyDescent="0.3">
      <c r="A147" s="64" t="s">
        <v>207</v>
      </c>
      <c r="B147" s="55" t="s">
        <v>565</v>
      </c>
      <c r="C147" s="52" t="s">
        <v>1141</v>
      </c>
      <c r="D147" s="53">
        <v>159</v>
      </c>
    </row>
    <row r="148" spans="1:4" x14ac:dyDescent="0.3">
      <c r="A148" s="63" t="s">
        <v>208</v>
      </c>
      <c r="B148" s="55" t="s">
        <v>566</v>
      </c>
      <c r="C148" s="52" t="s">
        <v>1142</v>
      </c>
      <c r="D148" s="53">
        <v>160</v>
      </c>
    </row>
    <row r="149" spans="1:4" x14ac:dyDescent="0.3">
      <c r="A149" s="63" t="s">
        <v>209</v>
      </c>
      <c r="B149" s="55" t="s">
        <v>567</v>
      </c>
      <c r="C149" s="52" t="s">
        <v>1143</v>
      </c>
      <c r="D149" s="53">
        <v>161</v>
      </c>
    </row>
    <row r="150" spans="1:4" x14ac:dyDescent="0.3">
      <c r="A150" s="63" t="s">
        <v>210</v>
      </c>
      <c r="B150" s="55" t="s">
        <v>568</v>
      </c>
      <c r="C150" s="52" t="s">
        <v>1144</v>
      </c>
      <c r="D150" s="53">
        <v>161</v>
      </c>
    </row>
    <row r="151" spans="1:4" x14ac:dyDescent="0.3">
      <c r="A151" s="63" t="s">
        <v>211</v>
      </c>
      <c r="B151" s="55" t="s">
        <v>569</v>
      </c>
      <c r="C151" s="52" t="s">
        <v>1145</v>
      </c>
      <c r="D151" s="53">
        <v>161</v>
      </c>
    </row>
    <row r="152" spans="1:4" x14ac:dyDescent="0.3">
      <c r="A152" s="63" t="s">
        <v>212</v>
      </c>
      <c r="B152" s="55" t="s">
        <v>570</v>
      </c>
      <c r="C152" s="52" t="s">
        <v>1146</v>
      </c>
      <c r="D152" s="53">
        <v>161</v>
      </c>
    </row>
    <row r="153" spans="1:4" x14ac:dyDescent="0.3">
      <c r="A153" s="63" t="s">
        <v>213</v>
      </c>
      <c r="B153" s="55" t="s">
        <v>571</v>
      </c>
      <c r="C153" s="52" t="s">
        <v>1147</v>
      </c>
      <c r="D153" s="53">
        <v>161</v>
      </c>
    </row>
    <row r="154" spans="1:4" x14ac:dyDescent="0.3">
      <c r="A154" s="63" t="s">
        <v>214</v>
      </c>
      <c r="B154" s="55" t="s">
        <v>572</v>
      </c>
      <c r="C154" s="52" t="s">
        <v>1148</v>
      </c>
      <c r="D154" s="53">
        <v>162</v>
      </c>
    </row>
    <row r="155" spans="1:4" x14ac:dyDescent="0.3">
      <c r="A155" s="63" t="s">
        <v>215</v>
      </c>
      <c r="B155" s="55" t="s">
        <v>573</v>
      </c>
      <c r="C155" s="52" t="s">
        <v>1149</v>
      </c>
      <c r="D155" s="53">
        <v>162</v>
      </c>
    </row>
    <row r="156" spans="1:4" x14ac:dyDescent="0.3">
      <c r="A156" s="63" t="s">
        <v>216</v>
      </c>
      <c r="B156" s="55" t="s">
        <v>574</v>
      </c>
      <c r="C156" s="52" t="s">
        <v>1150</v>
      </c>
      <c r="D156" s="53">
        <v>163</v>
      </c>
    </row>
    <row r="157" spans="1:4" x14ac:dyDescent="0.3">
      <c r="A157" s="63" t="s">
        <v>217</v>
      </c>
      <c r="B157" s="55" t="s">
        <v>575</v>
      </c>
      <c r="C157" s="52" t="s">
        <v>1151</v>
      </c>
      <c r="D157" s="53">
        <v>165</v>
      </c>
    </row>
    <row r="158" spans="1:4" x14ac:dyDescent="0.3">
      <c r="A158" s="63" t="s">
        <v>218</v>
      </c>
      <c r="B158" s="55" t="s">
        <v>576</v>
      </c>
      <c r="C158" s="52" t="s">
        <v>1152</v>
      </c>
      <c r="D158" s="53">
        <v>166</v>
      </c>
    </row>
    <row r="159" spans="1:4" x14ac:dyDescent="0.3">
      <c r="A159" s="63" t="s">
        <v>219</v>
      </c>
      <c r="B159" s="55" t="s">
        <v>577</v>
      </c>
      <c r="C159" s="52" t="s">
        <v>1153</v>
      </c>
      <c r="D159" s="53">
        <v>166</v>
      </c>
    </row>
    <row r="160" spans="1:4" x14ac:dyDescent="0.3">
      <c r="A160" s="63" t="s">
        <v>220</v>
      </c>
      <c r="B160" s="55" t="s">
        <v>578</v>
      </c>
      <c r="C160" s="52" t="s">
        <v>1154</v>
      </c>
      <c r="D160" s="53">
        <v>166</v>
      </c>
    </row>
    <row r="161" spans="1:4" x14ac:dyDescent="0.3">
      <c r="A161" s="35" t="s">
        <v>221</v>
      </c>
      <c r="B161" s="55" t="s">
        <v>579</v>
      </c>
      <c r="C161" s="52" t="s">
        <v>1155</v>
      </c>
      <c r="D161" s="53">
        <v>167</v>
      </c>
    </row>
    <row r="162" spans="1:4" x14ac:dyDescent="0.3">
      <c r="A162" s="35" t="s">
        <v>222</v>
      </c>
      <c r="B162" s="55" t="s">
        <v>580</v>
      </c>
      <c r="C162" s="52" t="s">
        <v>1156</v>
      </c>
      <c r="D162" s="53">
        <v>167</v>
      </c>
    </row>
    <row r="163" spans="1:4" x14ac:dyDescent="0.3">
      <c r="A163" s="35" t="s">
        <v>223</v>
      </c>
      <c r="B163" s="55" t="s">
        <v>581</v>
      </c>
      <c r="C163" s="52" t="s">
        <v>1157</v>
      </c>
      <c r="D163" s="53">
        <v>167</v>
      </c>
    </row>
    <row r="164" spans="1:4" x14ac:dyDescent="0.3">
      <c r="A164" s="35" t="s">
        <v>224</v>
      </c>
      <c r="B164" s="55" t="s">
        <v>582</v>
      </c>
      <c r="C164" s="52" t="s">
        <v>1158</v>
      </c>
      <c r="D164" s="53">
        <v>169</v>
      </c>
    </row>
    <row r="165" spans="1:4" x14ac:dyDescent="0.3">
      <c r="A165" s="35" t="s">
        <v>225</v>
      </c>
      <c r="B165" s="55" t="s">
        <v>583</v>
      </c>
      <c r="C165" s="52" t="s">
        <v>1159</v>
      </c>
      <c r="D165" s="53">
        <v>169</v>
      </c>
    </row>
    <row r="166" spans="1:4" x14ac:dyDescent="0.3">
      <c r="A166" s="35" t="s">
        <v>226</v>
      </c>
      <c r="B166" s="55" t="s">
        <v>584</v>
      </c>
      <c r="C166" s="52" t="s">
        <v>1160</v>
      </c>
      <c r="D166" s="53">
        <v>169</v>
      </c>
    </row>
    <row r="167" spans="1:4" x14ac:dyDescent="0.3">
      <c r="A167" s="35" t="s">
        <v>227</v>
      </c>
      <c r="B167" s="55" t="s">
        <v>585</v>
      </c>
      <c r="C167" s="52" t="s">
        <v>1161</v>
      </c>
      <c r="D167" s="53">
        <v>169</v>
      </c>
    </row>
    <row r="168" spans="1:4" x14ac:dyDescent="0.3">
      <c r="A168" s="35" t="s">
        <v>228</v>
      </c>
      <c r="B168" s="55" t="s">
        <v>586</v>
      </c>
      <c r="C168" s="52" t="s">
        <v>1162</v>
      </c>
      <c r="D168" s="53">
        <v>170</v>
      </c>
    </row>
    <row r="169" spans="1:4" x14ac:dyDescent="0.3">
      <c r="A169" s="35" t="s">
        <v>229</v>
      </c>
      <c r="B169" s="55" t="s">
        <v>587</v>
      </c>
      <c r="C169" s="52" t="s">
        <v>1163</v>
      </c>
      <c r="D169" s="53">
        <v>170</v>
      </c>
    </row>
    <row r="170" spans="1:4" x14ac:dyDescent="0.3">
      <c r="A170" s="35" t="s">
        <v>230</v>
      </c>
      <c r="B170" s="55" t="s">
        <v>588</v>
      </c>
      <c r="C170" s="52" t="s">
        <v>1164</v>
      </c>
      <c r="D170" s="53">
        <v>171</v>
      </c>
    </row>
    <row r="171" spans="1:4" x14ac:dyDescent="0.3">
      <c r="A171" s="35" t="s">
        <v>231</v>
      </c>
      <c r="B171" s="55" t="s">
        <v>589</v>
      </c>
      <c r="C171" s="52" t="s">
        <v>1165</v>
      </c>
      <c r="D171" s="53">
        <v>171</v>
      </c>
    </row>
    <row r="172" spans="1:4" x14ac:dyDescent="0.3">
      <c r="A172" s="35" t="s">
        <v>232</v>
      </c>
      <c r="B172" s="55" t="s">
        <v>590</v>
      </c>
      <c r="C172" s="52" t="s">
        <v>1166</v>
      </c>
      <c r="D172" s="53">
        <v>171</v>
      </c>
    </row>
    <row r="173" spans="1:4" x14ac:dyDescent="0.3">
      <c r="A173" s="35" t="s">
        <v>233</v>
      </c>
      <c r="B173" s="55" t="s">
        <v>591</v>
      </c>
      <c r="C173" s="52" t="s">
        <v>1167</v>
      </c>
      <c r="D173" s="53">
        <v>171</v>
      </c>
    </row>
    <row r="174" spans="1:4" x14ac:dyDescent="0.3">
      <c r="A174" s="35" t="s">
        <v>234</v>
      </c>
      <c r="B174" s="55">
        <v>8.4</v>
      </c>
      <c r="C174" s="52" t="s">
        <v>1168</v>
      </c>
      <c r="D174" s="53">
        <v>171</v>
      </c>
    </row>
    <row r="175" spans="1:4" x14ac:dyDescent="0.3">
      <c r="A175" s="35" t="s">
        <v>235</v>
      </c>
      <c r="B175" s="55" t="s">
        <v>592</v>
      </c>
      <c r="C175" s="52" t="s">
        <v>1169</v>
      </c>
      <c r="D175" s="53">
        <v>171</v>
      </c>
    </row>
    <row r="176" spans="1:4" x14ac:dyDescent="0.3">
      <c r="A176" s="35" t="s">
        <v>236</v>
      </c>
      <c r="B176" s="55" t="s">
        <v>593</v>
      </c>
      <c r="C176" s="52" t="s">
        <v>1170</v>
      </c>
      <c r="D176" s="53">
        <v>174</v>
      </c>
    </row>
    <row r="177" spans="1:4" x14ac:dyDescent="0.3">
      <c r="A177" s="35" t="s">
        <v>237</v>
      </c>
      <c r="B177" s="55" t="s">
        <v>594</v>
      </c>
      <c r="C177" s="52" t="s">
        <v>1171</v>
      </c>
      <c r="D177" s="53">
        <v>176</v>
      </c>
    </row>
    <row r="178" spans="1:4" x14ac:dyDescent="0.3">
      <c r="A178" s="35" t="s">
        <v>238</v>
      </c>
      <c r="B178" s="55" t="s">
        <v>595</v>
      </c>
      <c r="C178" s="52" t="s">
        <v>1172</v>
      </c>
      <c r="D178" s="53">
        <v>176</v>
      </c>
    </row>
    <row r="179" spans="1:4" x14ac:dyDescent="0.3">
      <c r="A179" s="35" t="s">
        <v>239</v>
      </c>
      <c r="B179" s="55" t="s">
        <v>596</v>
      </c>
      <c r="C179" s="52" t="s">
        <v>1173</v>
      </c>
      <c r="D179" s="53">
        <v>176</v>
      </c>
    </row>
    <row r="180" spans="1:4" x14ac:dyDescent="0.3">
      <c r="A180" s="35" t="s">
        <v>240</v>
      </c>
      <c r="B180" s="55">
        <v>8.5</v>
      </c>
      <c r="C180" s="52" t="s">
        <v>1063</v>
      </c>
      <c r="D180" s="53">
        <v>177</v>
      </c>
    </row>
    <row r="181" spans="1:4" x14ac:dyDescent="0.3">
      <c r="A181" s="35" t="s">
        <v>241</v>
      </c>
      <c r="B181" s="55" t="s">
        <v>597</v>
      </c>
      <c r="C181" s="52" t="s">
        <v>1174</v>
      </c>
      <c r="D181" s="53">
        <v>177</v>
      </c>
    </row>
    <row r="182" spans="1:4" x14ac:dyDescent="0.3">
      <c r="A182" s="35" t="s">
        <v>242</v>
      </c>
      <c r="B182" s="55" t="s">
        <v>598</v>
      </c>
      <c r="C182" s="52" t="s">
        <v>1175</v>
      </c>
      <c r="D182" s="53">
        <v>181</v>
      </c>
    </row>
    <row r="183" spans="1:4" x14ac:dyDescent="0.3">
      <c r="A183" s="35" t="s">
        <v>243</v>
      </c>
      <c r="B183" s="55" t="s">
        <v>599</v>
      </c>
      <c r="C183" s="52" t="s">
        <v>960</v>
      </c>
      <c r="D183" s="53">
        <v>181</v>
      </c>
    </row>
    <row r="184" spans="1:4" x14ac:dyDescent="0.3">
      <c r="A184" s="35" t="s">
        <v>244</v>
      </c>
      <c r="B184" s="55" t="s">
        <v>600</v>
      </c>
      <c r="C184" s="52" t="s">
        <v>961</v>
      </c>
      <c r="D184" s="53">
        <v>181</v>
      </c>
    </row>
    <row r="185" spans="1:4" x14ac:dyDescent="0.3">
      <c r="A185" s="35" t="s">
        <v>245</v>
      </c>
      <c r="B185" s="55" t="s">
        <v>601</v>
      </c>
      <c r="C185" s="52" t="s">
        <v>962</v>
      </c>
      <c r="D185" s="53">
        <v>182</v>
      </c>
    </row>
    <row r="186" spans="1:4" x14ac:dyDescent="0.3">
      <c r="A186" s="35" t="s">
        <v>246</v>
      </c>
      <c r="B186" s="55" t="s">
        <v>602</v>
      </c>
      <c r="C186" s="52" t="s">
        <v>853</v>
      </c>
      <c r="D186" s="53">
        <v>182</v>
      </c>
    </row>
    <row r="187" spans="1:4" x14ac:dyDescent="0.3">
      <c r="A187" s="35" t="s">
        <v>247</v>
      </c>
      <c r="B187" s="55" t="s">
        <v>603</v>
      </c>
      <c r="C187" s="52" t="s">
        <v>963</v>
      </c>
      <c r="D187" s="53">
        <v>182</v>
      </c>
    </row>
    <row r="188" spans="1:4" x14ac:dyDescent="0.3">
      <c r="A188" s="35" t="s">
        <v>248</v>
      </c>
      <c r="B188" s="55" t="s">
        <v>604</v>
      </c>
      <c r="C188" s="52" t="s">
        <v>964</v>
      </c>
      <c r="D188" s="53">
        <v>182</v>
      </c>
    </row>
    <row r="189" spans="1:4" x14ac:dyDescent="0.3">
      <c r="A189" s="35" t="s">
        <v>249</v>
      </c>
      <c r="B189" s="55" t="s">
        <v>605</v>
      </c>
      <c r="C189" s="52" t="s">
        <v>965</v>
      </c>
      <c r="D189" s="53">
        <v>183</v>
      </c>
    </row>
    <row r="190" spans="1:4" x14ac:dyDescent="0.3">
      <c r="A190" s="35" t="s">
        <v>250</v>
      </c>
      <c r="B190" s="55" t="s">
        <v>606</v>
      </c>
      <c r="C190" s="52" t="s">
        <v>798</v>
      </c>
      <c r="D190" s="53">
        <v>183</v>
      </c>
    </row>
    <row r="191" spans="1:4" x14ac:dyDescent="0.3">
      <c r="A191" s="35" t="s">
        <v>251</v>
      </c>
      <c r="B191" s="55" t="s">
        <v>607</v>
      </c>
      <c r="C191" s="52" t="s">
        <v>966</v>
      </c>
      <c r="D191" s="53">
        <v>183</v>
      </c>
    </row>
    <row r="192" spans="1:4" x14ac:dyDescent="0.3">
      <c r="A192" s="35" t="s">
        <v>252</v>
      </c>
      <c r="B192" s="55" t="s">
        <v>608</v>
      </c>
      <c r="C192" s="52" t="s">
        <v>967</v>
      </c>
      <c r="D192" s="53">
        <v>184</v>
      </c>
    </row>
    <row r="193" spans="1:4" x14ac:dyDescent="0.3">
      <c r="A193" s="35" t="s">
        <v>253</v>
      </c>
      <c r="B193" s="55" t="s">
        <v>609</v>
      </c>
      <c r="C193" s="52" t="s">
        <v>968</v>
      </c>
      <c r="D193" s="53">
        <v>185</v>
      </c>
    </row>
    <row r="194" spans="1:4" x14ac:dyDescent="0.3">
      <c r="A194" s="35" t="s">
        <v>254</v>
      </c>
      <c r="B194" s="55" t="s">
        <v>610</v>
      </c>
      <c r="C194" s="52" t="s">
        <v>854</v>
      </c>
      <c r="D194" s="53">
        <v>185</v>
      </c>
    </row>
    <row r="195" spans="1:4" x14ac:dyDescent="0.3">
      <c r="A195" s="35" t="s">
        <v>255</v>
      </c>
      <c r="B195" s="55" t="s">
        <v>611</v>
      </c>
      <c r="C195" s="52" t="s">
        <v>969</v>
      </c>
      <c r="D195" s="53">
        <v>185</v>
      </c>
    </row>
    <row r="196" spans="1:4" x14ac:dyDescent="0.3">
      <c r="A196" s="35" t="s">
        <v>256</v>
      </c>
      <c r="B196" s="55" t="s">
        <v>612</v>
      </c>
      <c r="C196" s="52" t="s">
        <v>970</v>
      </c>
      <c r="D196" s="53">
        <v>185</v>
      </c>
    </row>
    <row r="197" spans="1:4" x14ac:dyDescent="0.3">
      <c r="A197" s="35" t="s">
        <v>257</v>
      </c>
      <c r="B197" s="55" t="s">
        <v>613</v>
      </c>
      <c r="C197" s="52" t="s">
        <v>971</v>
      </c>
      <c r="D197" s="53">
        <v>185</v>
      </c>
    </row>
    <row r="198" spans="1:4" x14ac:dyDescent="0.3">
      <c r="A198" s="35" t="s">
        <v>258</v>
      </c>
      <c r="B198" s="55" t="s">
        <v>614</v>
      </c>
      <c r="C198" s="52" t="s">
        <v>972</v>
      </c>
      <c r="D198" s="53">
        <v>186</v>
      </c>
    </row>
    <row r="199" spans="1:4" x14ac:dyDescent="0.3">
      <c r="A199" s="35" t="s">
        <v>259</v>
      </c>
      <c r="B199" s="55" t="s">
        <v>615</v>
      </c>
      <c r="C199" s="52" t="s">
        <v>973</v>
      </c>
      <c r="D199" s="53">
        <v>186</v>
      </c>
    </row>
    <row r="200" spans="1:4" x14ac:dyDescent="0.3">
      <c r="A200" s="35" t="s">
        <v>260</v>
      </c>
      <c r="B200" s="55" t="s">
        <v>616</v>
      </c>
      <c r="C200" s="52" t="s">
        <v>974</v>
      </c>
      <c r="D200" s="53">
        <v>186</v>
      </c>
    </row>
    <row r="201" spans="1:4" x14ac:dyDescent="0.3">
      <c r="A201" s="35" t="s">
        <v>261</v>
      </c>
      <c r="B201" s="55" t="s">
        <v>617</v>
      </c>
      <c r="C201" s="52" t="s">
        <v>975</v>
      </c>
      <c r="D201" s="53">
        <v>187</v>
      </c>
    </row>
    <row r="202" spans="1:4" x14ac:dyDescent="0.3">
      <c r="A202" s="35" t="s">
        <v>262</v>
      </c>
      <c r="B202" s="55" t="s">
        <v>618</v>
      </c>
      <c r="C202" s="52" t="s">
        <v>1176</v>
      </c>
      <c r="D202" s="53">
        <v>187</v>
      </c>
    </row>
    <row r="203" spans="1:4" x14ac:dyDescent="0.3">
      <c r="A203" s="35" t="s">
        <v>263</v>
      </c>
      <c r="B203" s="55" t="s">
        <v>619</v>
      </c>
      <c r="C203" s="52" t="s">
        <v>976</v>
      </c>
      <c r="D203" s="53">
        <v>187</v>
      </c>
    </row>
    <row r="204" spans="1:4" x14ac:dyDescent="0.3">
      <c r="A204" s="35" t="s">
        <v>264</v>
      </c>
      <c r="B204" s="55" t="s">
        <v>620</v>
      </c>
      <c r="C204" s="52" t="s">
        <v>977</v>
      </c>
      <c r="D204" s="53">
        <v>188</v>
      </c>
    </row>
    <row r="205" spans="1:4" x14ac:dyDescent="0.3">
      <c r="A205" s="35" t="s">
        <v>265</v>
      </c>
      <c r="B205" s="55" t="s">
        <v>621</v>
      </c>
      <c r="C205" s="52" t="s">
        <v>978</v>
      </c>
      <c r="D205" s="53">
        <v>188</v>
      </c>
    </row>
    <row r="206" spans="1:4" x14ac:dyDescent="0.3">
      <c r="A206" s="35" t="s">
        <v>266</v>
      </c>
      <c r="B206" s="55">
        <v>8.6</v>
      </c>
      <c r="C206" s="52" t="s">
        <v>979</v>
      </c>
      <c r="D206" s="53">
        <v>188</v>
      </c>
    </row>
    <row r="207" spans="1:4" x14ac:dyDescent="0.3">
      <c r="A207" s="35" t="s">
        <v>267</v>
      </c>
      <c r="B207" s="55" t="s">
        <v>622</v>
      </c>
      <c r="C207" s="52" t="s">
        <v>799</v>
      </c>
      <c r="D207" s="53">
        <v>188</v>
      </c>
    </row>
    <row r="208" spans="1:4" x14ac:dyDescent="0.3">
      <c r="A208" s="35" t="s">
        <v>268</v>
      </c>
      <c r="B208" s="55" t="s">
        <v>623</v>
      </c>
      <c r="C208" s="52" t="s">
        <v>1177</v>
      </c>
      <c r="D208" s="53">
        <v>191</v>
      </c>
    </row>
    <row r="209" spans="1:4" x14ac:dyDescent="0.3">
      <c r="A209" s="35" t="s">
        <v>269</v>
      </c>
      <c r="B209" s="55" t="s">
        <v>624</v>
      </c>
      <c r="C209" s="52" t="s">
        <v>855</v>
      </c>
      <c r="D209" s="53">
        <v>191</v>
      </c>
    </row>
    <row r="210" spans="1:4" x14ac:dyDescent="0.3">
      <c r="A210" s="35" t="s">
        <v>270</v>
      </c>
      <c r="B210" s="55" t="s">
        <v>625</v>
      </c>
      <c r="C210" s="52" t="s">
        <v>1064</v>
      </c>
      <c r="D210" s="53">
        <v>191</v>
      </c>
    </row>
    <row r="211" spans="1:4" x14ac:dyDescent="0.3">
      <c r="A211" s="35" t="s">
        <v>271</v>
      </c>
      <c r="B211" s="55" t="s">
        <v>626</v>
      </c>
      <c r="C211" s="52" t="s">
        <v>1065</v>
      </c>
      <c r="D211" s="53">
        <v>192</v>
      </c>
    </row>
    <row r="212" spans="1:4" x14ac:dyDescent="0.3">
      <c r="A212" s="35" t="s">
        <v>272</v>
      </c>
      <c r="B212" s="55">
        <v>8.6999999999999993</v>
      </c>
      <c r="C212" s="52" t="s">
        <v>856</v>
      </c>
      <c r="D212" s="53">
        <v>194</v>
      </c>
    </row>
    <row r="213" spans="1:4" x14ac:dyDescent="0.3">
      <c r="A213" s="35" t="s">
        <v>273</v>
      </c>
      <c r="B213" s="55" t="s">
        <v>627</v>
      </c>
      <c r="C213" s="52" t="s">
        <v>980</v>
      </c>
      <c r="D213" s="53">
        <v>194</v>
      </c>
    </row>
    <row r="214" spans="1:4" x14ac:dyDescent="0.3">
      <c r="A214" s="35" t="s">
        <v>274</v>
      </c>
      <c r="B214" s="55" t="s">
        <v>628</v>
      </c>
      <c r="C214" s="52" t="s">
        <v>1178</v>
      </c>
      <c r="D214" s="53">
        <v>194</v>
      </c>
    </row>
    <row r="215" spans="1:4" x14ac:dyDescent="0.3">
      <c r="A215" s="35" t="s">
        <v>275</v>
      </c>
      <c r="B215" s="55" t="s">
        <v>629</v>
      </c>
      <c r="C215" s="52" t="s">
        <v>896</v>
      </c>
      <c r="D215" s="53">
        <v>195</v>
      </c>
    </row>
    <row r="216" spans="1:4" x14ac:dyDescent="0.3">
      <c r="A216" s="35" t="s">
        <v>276</v>
      </c>
      <c r="B216" s="55" t="s">
        <v>630</v>
      </c>
      <c r="C216" s="52" t="s">
        <v>1179</v>
      </c>
      <c r="D216" s="53">
        <v>198</v>
      </c>
    </row>
    <row r="217" spans="1:4" x14ac:dyDescent="0.3">
      <c r="A217" s="35" t="s">
        <v>277</v>
      </c>
      <c r="B217" s="55" t="s">
        <v>631</v>
      </c>
      <c r="C217" s="52" t="s">
        <v>981</v>
      </c>
      <c r="D217" s="53">
        <v>198</v>
      </c>
    </row>
    <row r="218" spans="1:4" x14ac:dyDescent="0.3">
      <c r="A218" s="35" t="s">
        <v>278</v>
      </c>
      <c r="B218" s="55" t="s">
        <v>632</v>
      </c>
      <c r="C218" s="52" t="s">
        <v>1180</v>
      </c>
      <c r="D218" s="53">
        <v>199</v>
      </c>
    </row>
    <row r="219" spans="1:4" x14ac:dyDescent="0.3">
      <c r="A219" s="35" t="s">
        <v>279</v>
      </c>
      <c r="B219" s="55" t="s">
        <v>633</v>
      </c>
      <c r="C219" s="52" t="s">
        <v>982</v>
      </c>
      <c r="D219" s="53">
        <v>199</v>
      </c>
    </row>
    <row r="220" spans="1:4" x14ac:dyDescent="0.3">
      <c r="A220" s="65" t="s">
        <v>636</v>
      </c>
      <c r="B220" s="55" t="s">
        <v>634</v>
      </c>
      <c r="C220" s="52" t="s">
        <v>635</v>
      </c>
      <c r="D220" s="53">
        <v>199</v>
      </c>
    </row>
    <row r="221" spans="1:4" x14ac:dyDescent="0.3">
      <c r="A221" s="35" t="s">
        <v>280</v>
      </c>
      <c r="B221" s="55">
        <v>8.8000000000000007</v>
      </c>
      <c r="C221" s="52" t="s">
        <v>897</v>
      </c>
      <c r="D221" s="53">
        <v>201</v>
      </c>
    </row>
    <row r="222" spans="1:4" x14ac:dyDescent="0.3">
      <c r="A222" s="35" t="s">
        <v>281</v>
      </c>
      <c r="B222" s="55">
        <v>9</v>
      </c>
      <c r="C222" s="52" t="s">
        <v>1181</v>
      </c>
      <c r="D222" s="53">
        <v>206</v>
      </c>
    </row>
    <row r="223" spans="1:4" x14ac:dyDescent="0.3">
      <c r="A223" s="35" t="s">
        <v>282</v>
      </c>
      <c r="B223" s="55">
        <v>9.1</v>
      </c>
      <c r="C223" s="52" t="s">
        <v>857</v>
      </c>
      <c r="D223" s="53">
        <v>207</v>
      </c>
    </row>
    <row r="224" spans="1:4" x14ac:dyDescent="0.3">
      <c r="A224" s="35" t="s">
        <v>283</v>
      </c>
      <c r="B224" s="55" t="s">
        <v>637</v>
      </c>
      <c r="C224" s="52" t="s">
        <v>1066</v>
      </c>
      <c r="D224" s="53">
        <v>207</v>
      </c>
    </row>
    <row r="225" spans="1:4" x14ac:dyDescent="0.3">
      <c r="A225" s="35" t="s">
        <v>284</v>
      </c>
      <c r="B225" s="55" t="s">
        <v>638</v>
      </c>
      <c r="C225" s="52" t="s">
        <v>800</v>
      </c>
      <c r="D225" s="53">
        <v>207</v>
      </c>
    </row>
    <row r="226" spans="1:4" x14ac:dyDescent="0.3">
      <c r="A226" s="35" t="s">
        <v>285</v>
      </c>
      <c r="B226" s="55">
        <v>9.1999999999999993</v>
      </c>
      <c r="C226" s="52" t="s">
        <v>898</v>
      </c>
      <c r="D226" s="53">
        <v>209</v>
      </c>
    </row>
    <row r="227" spans="1:4" x14ac:dyDescent="0.3">
      <c r="A227" s="35" t="s">
        <v>286</v>
      </c>
      <c r="B227" s="55" t="s">
        <v>639</v>
      </c>
      <c r="C227" s="52" t="s">
        <v>1067</v>
      </c>
      <c r="D227" s="53">
        <v>209</v>
      </c>
    </row>
    <row r="228" spans="1:4" x14ac:dyDescent="0.3">
      <c r="A228" s="35" t="s">
        <v>287</v>
      </c>
      <c r="B228" s="55" t="s">
        <v>640</v>
      </c>
      <c r="C228" s="52" t="s">
        <v>858</v>
      </c>
      <c r="D228" s="53">
        <v>209</v>
      </c>
    </row>
    <row r="229" spans="1:4" x14ac:dyDescent="0.3">
      <c r="A229" s="35" t="s">
        <v>288</v>
      </c>
      <c r="B229" s="55" t="s">
        <v>641</v>
      </c>
      <c r="C229" s="52" t="s">
        <v>859</v>
      </c>
      <c r="D229" s="53">
        <v>209</v>
      </c>
    </row>
    <row r="230" spans="1:4" x14ac:dyDescent="0.3">
      <c r="A230" s="35" t="s">
        <v>289</v>
      </c>
      <c r="B230" s="55" t="s">
        <v>642</v>
      </c>
      <c r="C230" s="52" t="s">
        <v>1068</v>
      </c>
      <c r="D230" s="53">
        <v>209</v>
      </c>
    </row>
    <row r="231" spans="1:4" x14ac:dyDescent="0.3">
      <c r="A231" s="35" t="s">
        <v>290</v>
      </c>
      <c r="B231" s="55" t="s">
        <v>643</v>
      </c>
      <c r="C231" s="52" t="s">
        <v>801</v>
      </c>
      <c r="D231" s="53">
        <v>210</v>
      </c>
    </row>
    <row r="232" spans="1:4" x14ac:dyDescent="0.3">
      <c r="A232" s="35" t="s">
        <v>291</v>
      </c>
      <c r="B232" s="55" t="s">
        <v>644</v>
      </c>
      <c r="C232" s="52" t="s">
        <v>860</v>
      </c>
      <c r="D232" s="53">
        <v>210</v>
      </c>
    </row>
    <row r="233" spans="1:4" x14ac:dyDescent="0.3">
      <c r="A233" s="35" t="s">
        <v>292</v>
      </c>
      <c r="B233" s="55" t="s">
        <v>645</v>
      </c>
      <c r="C233" s="52" t="s">
        <v>983</v>
      </c>
      <c r="D233" s="53">
        <v>210</v>
      </c>
    </row>
    <row r="234" spans="1:4" x14ac:dyDescent="0.3">
      <c r="A234" s="35" t="s">
        <v>293</v>
      </c>
      <c r="B234" s="55" t="s">
        <v>646</v>
      </c>
      <c r="C234" s="52" t="s">
        <v>1069</v>
      </c>
      <c r="D234" s="53">
        <v>210</v>
      </c>
    </row>
    <row r="235" spans="1:4" x14ac:dyDescent="0.3">
      <c r="A235" s="35" t="s">
        <v>294</v>
      </c>
      <c r="B235" s="55" t="s">
        <v>647</v>
      </c>
      <c r="C235" s="52" t="s">
        <v>861</v>
      </c>
      <c r="D235" s="53">
        <v>210</v>
      </c>
    </row>
    <row r="236" spans="1:4" x14ac:dyDescent="0.3">
      <c r="A236" s="35" t="s">
        <v>295</v>
      </c>
      <c r="B236" s="55" t="s">
        <v>648</v>
      </c>
      <c r="C236" s="52" t="s">
        <v>862</v>
      </c>
      <c r="D236" s="53">
        <v>210</v>
      </c>
    </row>
    <row r="237" spans="1:4" x14ac:dyDescent="0.3">
      <c r="A237" s="35" t="s">
        <v>296</v>
      </c>
      <c r="B237" s="55" t="s">
        <v>649</v>
      </c>
      <c r="C237" s="52" t="s">
        <v>1070</v>
      </c>
      <c r="D237" s="53">
        <v>210</v>
      </c>
    </row>
    <row r="238" spans="1:4" x14ac:dyDescent="0.3">
      <c r="A238" s="35" t="s">
        <v>297</v>
      </c>
      <c r="B238" s="55" t="s">
        <v>650</v>
      </c>
      <c r="C238" s="52" t="s">
        <v>802</v>
      </c>
      <c r="D238" s="53">
        <v>211</v>
      </c>
    </row>
    <row r="239" spans="1:4" x14ac:dyDescent="0.3">
      <c r="A239" s="35" t="s">
        <v>298</v>
      </c>
      <c r="B239" s="55" t="s">
        <v>651</v>
      </c>
      <c r="C239" s="52" t="s">
        <v>863</v>
      </c>
      <c r="D239" s="53">
        <v>211</v>
      </c>
    </row>
    <row r="240" spans="1:4" x14ac:dyDescent="0.3">
      <c r="A240" s="35" t="s">
        <v>299</v>
      </c>
      <c r="B240" s="55" t="s">
        <v>652</v>
      </c>
      <c r="C240" s="52" t="s">
        <v>984</v>
      </c>
      <c r="D240" s="53">
        <v>211</v>
      </c>
    </row>
    <row r="241" spans="1:4" x14ac:dyDescent="0.3">
      <c r="A241" s="35" t="s">
        <v>300</v>
      </c>
      <c r="B241" s="55">
        <v>9.3000000000000007</v>
      </c>
      <c r="C241" s="52" t="s">
        <v>1071</v>
      </c>
      <c r="D241" s="53">
        <v>211</v>
      </c>
    </row>
    <row r="242" spans="1:4" x14ac:dyDescent="0.3">
      <c r="A242" s="35" t="s">
        <v>301</v>
      </c>
      <c r="B242" s="55" t="s">
        <v>653</v>
      </c>
      <c r="C242" s="52" t="s">
        <v>899</v>
      </c>
      <c r="D242" s="53">
        <v>211</v>
      </c>
    </row>
    <row r="243" spans="1:4" x14ac:dyDescent="0.3">
      <c r="A243" s="35" t="s">
        <v>302</v>
      </c>
      <c r="B243" s="55" t="s">
        <v>654</v>
      </c>
      <c r="C243" s="52" t="s">
        <v>985</v>
      </c>
      <c r="D243" s="53">
        <v>211</v>
      </c>
    </row>
    <row r="244" spans="1:4" x14ac:dyDescent="0.3">
      <c r="A244" s="35" t="s">
        <v>303</v>
      </c>
      <c r="B244" s="55" t="s">
        <v>655</v>
      </c>
      <c r="C244" s="52" t="s">
        <v>986</v>
      </c>
      <c r="D244" s="53">
        <v>211</v>
      </c>
    </row>
    <row r="245" spans="1:4" x14ac:dyDescent="0.3">
      <c r="A245" s="35" t="s">
        <v>304</v>
      </c>
      <c r="B245" s="55" t="s">
        <v>656</v>
      </c>
      <c r="C245" s="52" t="s">
        <v>900</v>
      </c>
      <c r="D245" s="53">
        <v>212</v>
      </c>
    </row>
    <row r="246" spans="1:4" x14ac:dyDescent="0.3">
      <c r="A246" s="35" t="s">
        <v>305</v>
      </c>
      <c r="B246" s="55">
        <v>9.4</v>
      </c>
      <c r="C246" s="52" t="s">
        <v>803</v>
      </c>
      <c r="D246" s="53">
        <v>212</v>
      </c>
    </row>
    <row r="247" spans="1:4" x14ac:dyDescent="0.3">
      <c r="A247" s="35" t="s">
        <v>306</v>
      </c>
      <c r="B247" s="55" t="s">
        <v>657</v>
      </c>
      <c r="C247" s="52" t="s">
        <v>901</v>
      </c>
      <c r="D247" s="53">
        <v>212</v>
      </c>
    </row>
    <row r="248" spans="1:4" x14ac:dyDescent="0.3">
      <c r="A248" s="35" t="s">
        <v>307</v>
      </c>
      <c r="B248" s="55" t="s">
        <v>658</v>
      </c>
      <c r="C248" s="52" t="s">
        <v>987</v>
      </c>
      <c r="D248" s="53">
        <v>213</v>
      </c>
    </row>
    <row r="249" spans="1:4" x14ac:dyDescent="0.3">
      <c r="A249" s="35" t="s">
        <v>308</v>
      </c>
      <c r="B249" s="55" t="s">
        <v>659</v>
      </c>
      <c r="C249" s="52" t="s">
        <v>988</v>
      </c>
      <c r="D249" s="53">
        <v>213</v>
      </c>
    </row>
    <row r="250" spans="1:4" x14ac:dyDescent="0.3">
      <c r="A250" s="35" t="s">
        <v>309</v>
      </c>
      <c r="B250" s="55" t="s">
        <v>660</v>
      </c>
      <c r="C250" s="52" t="s">
        <v>902</v>
      </c>
      <c r="D250" s="53">
        <v>213</v>
      </c>
    </row>
    <row r="251" spans="1:4" x14ac:dyDescent="0.3">
      <c r="A251" s="35" t="s">
        <v>310</v>
      </c>
      <c r="B251" s="55">
        <v>9.5</v>
      </c>
      <c r="C251" s="52" t="s">
        <v>903</v>
      </c>
      <c r="D251" s="53">
        <v>214</v>
      </c>
    </row>
    <row r="252" spans="1:4" x14ac:dyDescent="0.3">
      <c r="A252" s="35" t="s">
        <v>311</v>
      </c>
      <c r="B252" s="55" t="s">
        <v>661</v>
      </c>
      <c r="C252" s="52" t="s">
        <v>904</v>
      </c>
      <c r="D252" s="53">
        <v>214</v>
      </c>
    </row>
    <row r="253" spans="1:4" x14ac:dyDescent="0.3">
      <c r="A253" s="35" t="s">
        <v>312</v>
      </c>
      <c r="B253" s="55" t="s">
        <v>662</v>
      </c>
      <c r="C253" s="52" t="s">
        <v>989</v>
      </c>
      <c r="D253" s="53">
        <v>214</v>
      </c>
    </row>
    <row r="254" spans="1:4" x14ac:dyDescent="0.3">
      <c r="A254" s="35" t="s">
        <v>313</v>
      </c>
      <c r="B254" s="55" t="s">
        <v>663</v>
      </c>
      <c r="C254" s="52" t="s">
        <v>990</v>
      </c>
      <c r="D254" s="53">
        <v>214</v>
      </c>
    </row>
    <row r="255" spans="1:4" x14ac:dyDescent="0.3">
      <c r="A255" s="35" t="s">
        <v>314</v>
      </c>
      <c r="B255" s="55" t="s">
        <v>664</v>
      </c>
      <c r="C255" s="52" t="s">
        <v>905</v>
      </c>
      <c r="D255" s="53">
        <v>214</v>
      </c>
    </row>
    <row r="256" spans="1:4" x14ac:dyDescent="0.3">
      <c r="A256" s="35" t="s">
        <v>315</v>
      </c>
      <c r="B256" s="55">
        <v>9.6</v>
      </c>
      <c r="C256" s="52" t="s">
        <v>1072</v>
      </c>
      <c r="D256" s="53">
        <v>214</v>
      </c>
    </row>
    <row r="257" spans="1:4" x14ac:dyDescent="0.3">
      <c r="A257" s="35" t="s">
        <v>316</v>
      </c>
      <c r="B257" s="55" t="s">
        <v>665</v>
      </c>
      <c r="C257" s="52" t="s">
        <v>906</v>
      </c>
      <c r="D257" s="53">
        <v>214</v>
      </c>
    </row>
    <row r="258" spans="1:4" x14ac:dyDescent="0.3">
      <c r="A258" s="35" t="s">
        <v>317</v>
      </c>
      <c r="B258" s="55" t="s">
        <v>666</v>
      </c>
      <c r="C258" s="52" t="s">
        <v>991</v>
      </c>
      <c r="D258" s="53">
        <v>215</v>
      </c>
    </row>
    <row r="259" spans="1:4" x14ac:dyDescent="0.3">
      <c r="A259" s="35" t="s">
        <v>318</v>
      </c>
      <c r="B259" s="55" t="s">
        <v>667</v>
      </c>
      <c r="C259" s="52" t="s">
        <v>992</v>
      </c>
      <c r="D259" s="53">
        <v>215</v>
      </c>
    </row>
    <row r="260" spans="1:4" x14ac:dyDescent="0.3">
      <c r="A260" s="35" t="s">
        <v>319</v>
      </c>
      <c r="B260" s="55" t="s">
        <v>668</v>
      </c>
      <c r="C260" s="52" t="s">
        <v>907</v>
      </c>
      <c r="D260" s="53">
        <v>215</v>
      </c>
    </row>
    <row r="261" spans="1:4" x14ac:dyDescent="0.3">
      <c r="A261" s="35" t="s">
        <v>320</v>
      </c>
      <c r="B261" s="55">
        <v>9.6999999999999993</v>
      </c>
      <c r="C261" s="52" t="s">
        <v>993</v>
      </c>
      <c r="D261" s="53">
        <v>215</v>
      </c>
    </row>
    <row r="262" spans="1:4" x14ac:dyDescent="0.3">
      <c r="A262" s="35" t="s">
        <v>321</v>
      </c>
      <c r="B262" s="55" t="s">
        <v>669</v>
      </c>
      <c r="C262" s="52" t="s">
        <v>908</v>
      </c>
      <c r="D262" s="53">
        <v>215</v>
      </c>
    </row>
    <row r="263" spans="1:4" x14ac:dyDescent="0.3">
      <c r="A263" s="35" t="s">
        <v>322</v>
      </c>
      <c r="B263" s="55" t="s">
        <v>670</v>
      </c>
      <c r="C263" s="52" t="s">
        <v>994</v>
      </c>
      <c r="D263" s="53">
        <v>215</v>
      </c>
    </row>
    <row r="264" spans="1:4" x14ac:dyDescent="0.3">
      <c r="A264" s="35" t="s">
        <v>323</v>
      </c>
      <c r="B264" s="55" t="s">
        <v>671</v>
      </c>
      <c r="C264" s="52" t="s">
        <v>995</v>
      </c>
      <c r="D264" s="53">
        <v>215</v>
      </c>
    </row>
    <row r="265" spans="1:4" x14ac:dyDescent="0.3">
      <c r="A265" s="35" t="s">
        <v>324</v>
      </c>
      <c r="B265" s="55" t="s">
        <v>672</v>
      </c>
      <c r="C265" s="52" t="s">
        <v>909</v>
      </c>
      <c r="D265" s="53">
        <v>216</v>
      </c>
    </row>
    <row r="266" spans="1:4" x14ac:dyDescent="0.3">
      <c r="A266" s="35" t="s">
        <v>325</v>
      </c>
      <c r="B266" s="55">
        <v>9.8000000000000007</v>
      </c>
      <c r="C266" s="52" t="s">
        <v>996</v>
      </c>
      <c r="D266" s="53">
        <v>216</v>
      </c>
    </row>
    <row r="267" spans="1:4" x14ac:dyDescent="0.3">
      <c r="A267" s="35" t="s">
        <v>326</v>
      </c>
      <c r="B267" s="55" t="s">
        <v>673</v>
      </c>
      <c r="C267" s="52" t="s">
        <v>864</v>
      </c>
      <c r="D267" s="53">
        <v>217</v>
      </c>
    </row>
    <row r="268" spans="1:4" x14ac:dyDescent="0.3">
      <c r="A268" s="35" t="s">
        <v>327</v>
      </c>
      <c r="B268" s="55" t="s">
        <v>674</v>
      </c>
      <c r="C268" s="52" t="s">
        <v>997</v>
      </c>
      <c r="D268" s="53">
        <v>217</v>
      </c>
    </row>
    <row r="269" spans="1:4" x14ac:dyDescent="0.3">
      <c r="A269" s="35" t="s">
        <v>328</v>
      </c>
      <c r="B269" s="55" t="s">
        <v>675</v>
      </c>
      <c r="C269" s="52" t="s">
        <v>804</v>
      </c>
      <c r="D269" s="53">
        <v>217</v>
      </c>
    </row>
    <row r="270" spans="1:4" x14ac:dyDescent="0.3">
      <c r="A270" s="35" t="s">
        <v>329</v>
      </c>
      <c r="B270" s="55" t="s">
        <v>676</v>
      </c>
      <c r="C270" s="52" t="s">
        <v>998</v>
      </c>
      <c r="D270" s="53">
        <v>217</v>
      </c>
    </row>
    <row r="271" spans="1:4" x14ac:dyDescent="0.3">
      <c r="A271" s="35" t="s">
        <v>330</v>
      </c>
      <c r="B271" s="55" t="s">
        <v>677</v>
      </c>
      <c r="C271" s="52" t="s">
        <v>910</v>
      </c>
      <c r="D271" s="53">
        <v>218</v>
      </c>
    </row>
    <row r="272" spans="1:4" x14ac:dyDescent="0.3">
      <c r="A272" s="35" t="s">
        <v>331</v>
      </c>
      <c r="B272" s="55" t="s">
        <v>678</v>
      </c>
      <c r="C272" s="52" t="s">
        <v>999</v>
      </c>
      <c r="D272" s="53">
        <v>218</v>
      </c>
    </row>
    <row r="273" spans="1:4" x14ac:dyDescent="0.3">
      <c r="A273" s="35" t="s">
        <v>332</v>
      </c>
      <c r="B273" s="55" t="s">
        <v>679</v>
      </c>
      <c r="C273" s="52" t="s">
        <v>805</v>
      </c>
      <c r="D273" s="53">
        <v>218</v>
      </c>
    </row>
    <row r="274" spans="1:4" x14ac:dyDescent="0.3">
      <c r="A274" s="35" t="s">
        <v>333</v>
      </c>
      <c r="B274" s="55" t="s">
        <v>680</v>
      </c>
      <c r="C274" s="52" t="s">
        <v>1000</v>
      </c>
      <c r="D274" s="53">
        <v>218</v>
      </c>
    </row>
    <row r="275" spans="1:4" x14ac:dyDescent="0.3">
      <c r="A275" s="35" t="s">
        <v>334</v>
      </c>
      <c r="B275" s="55" t="s">
        <v>681</v>
      </c>
      <c r="C275" s="52" t="s">
        <v>1073</v>
      </c>
      <c r="D275" s="53">
        <v>218</v>
      </c>
    </row>
    <row r="276" spans="1:4" x14ac:dyDescent="0.3">
      <c r="A276" s="35" t="s">
        <v>335</v>
      </c>
      <c r="B276" s="55" t="s">
        <v>682</v>
      </c>
      <c r="C276" s="52" t="s">
        <v>1001</v>
      </c>
      <c r="D276" s="53">
        <v>218</v>
      </c>
    </row>
    <row r="277" spans="1:4" x14ac:dyDescent="0.3">
      <c r="A277" s="35" t="s">
        <v>336</v>
      </c>
      <c r="B277" s="55" t="s">
        <v>683</v>
      </c>
      <c r="C277" s="52" t="s">
        <v>806</v>
      </c>
      <c r="D277" s="53">
        <v>219</v>
      </c>
    </row>
    <row r="278" spans="1:4" x14ac:dyDescent="0.3">
      <c r="A278" s="35" t="s">
        <v>337</v>
      </c>
      <c r="B278" s="55" t="s">
        <v>684</v>
      </c>
      <c r="C278" s="52" t="s">
        <v>1002</v>
      </c>
      <c r="D278" s="53">
        <v>219</v>
      </c>
    </row>
    <row r="279" spans="1:4" x14ac:dyDescent="0.3">
      <c r="A279" s="35" t="s">
        <v>338</v>
      </c>
      <c r="B279" s="55" t="s">
        <v>685</v>
      </c>
      <c r="C279" s="52" t="s">
        <v>911</v>
      </c>
      <c r="D279" s="53">
        <v>219</v>
      </c>
    </row>
    <row r="280" spans="1:4" x14ac:dyDescent="0.3">
      <c r="A280" s="35" t="s">
        <v>339</v>
      </c>
      <c r="B280" s="55" t="s">
        <v>686</v>
      </c>
      <c r="C280" s="52" t="s">
        <v>1003</v>
      </c>
      <c r="D280" s="53">
        <v>219</v>
      </c>
    </row>
    <row r="281" spans="1:4" x14ac:dyDescent="0.3">
      <c r="A281" s="35" t="s">
        <v>340</v>
      </c>
      <c r="B281" s="55" t="s">
        <v>687</v>
      </c>
      <c r="C281" s="52" t="s">
        <v>807</v>
      </c>
      <c r="D281" s="53">
        <v>219</v>
      </c>
    </row>
    <row r="282" spans="1:4" x14ac:dyDescent="0.3">
      <c r="A282" s="35" t="s">
        <v>341</v>
      </c>
      <c r="B282" s="55" t="s">
        <v>688</v>
      </c>
      <c r="C282" s="52" t="s">
        <v>1004</v>
      </c>
      <c r="D282" s="53">
        <v>220</v>
      </c>
    </row>
    <row r="283" spans="1:4" x14ac:dyDescent="0.3">
      <c r="A283" s="35" t="s">
        <v>342</v>
      </c>
      <c r="B283" s="55" t="s">
        <v>689</v>
      </c>
      <c r="C283" s="52" t="s">
        <v>1005</v>
      </c>
      <c r="D283" s="53">
        <v>220</v>
      </c>
    </row>
    <row r="284" spans="1:4" x14ac:dyDescent="0.3">
      <c r="A284" s="35" t="s">
        <v>343</v>
      </c>
      <c r="B284" s="55" t="s">
        <v>690</v>
      </c>
      <c r="C284" s="52" t="s">
        <v>1006</v>
      </c>
      <c r="D284" s="53">
        <v>220</v>
      </c>
    </row>
    <row r="285" spans="1:4" x14ac:dyDescent="0.3">
      <c r="A285" s="35" t="s">
        <v>344</v>
      </c>
      <c r="B285" s="55" t="s">
        <v>691</v>
      </c>
      <c r="C285" s="52" t="s">
        <v>808</v>
      </c>
      <c r="D285" s="53">
        <v>220</v>
      </c>
    </row>
    <row r="286" spans="1:4" x14ac:dyDescent="0.3">
      <c r="A286" s="35" t="s">
        <v>345</v>
      </c>
      <c r="B286" s="55" t="s">
        <v>692</v>
      </c>
      <c r="C286" s="52" t="s">
        <v>1007</v>
      </c>
      <c r="D286" s="53">
        <v>220</v>
      </c>
    </row>
    <row r="287" spans="1:4" x14ac:dyDescent="0.3">
      <c r="A287" s="35" t="s">
        <v>346</v>
      </c>
      <c r="B287" s="55" t="s">
        <v>693</v>
      </c>
      <c r="C287" s="52" t="s">
        <v>809</v>
      </c>
      <c r="D287" s="53">
        <v>220</v>
      </c>
    </row>
    <row r="288" spans="1:4" x14ac:dyDescent="0.3">
      <c r="A288" s="35" t="s">
        <v>347</v>
      </c>
      <c r="B288" s="55" t="s">
        <v>694</v>
      </c>
      <c r="C288" s="52" t="s">
        <v>1008</v>
      </c>
      <c r="D288" s="53">
        <v>220</v>
      </c>
    </row>
    <row r="289" spans="1:4" x14ac:dyDescent="0.3">
      <c r="A289" s="35" t="s">
        <v>348</v>
      </c>
      <c r="B289" s="55" t="s">
        <v>695</v>
      </c>
      <c r="C289" s="52" t="s">
        <v>810</v>
      </c>
      <c r="D289" s="53">
        <v>221</v>
      </c>
    </row>
    <row r="290" spans="1:4" x14ac:dyDescent="0.3">
      <c r="A290" s="35" t="s">
        <v>349</v>
      </c>
      <c r="B290" s="55" t="s">
        <v>696</v>
      </c>
      <c r="C290" s="52" t="s">
        <v>1009</v>
      </c>
      <c r="D290" s="53">
        <v>221</v>
      </c>
    </row>
    <row r="291" spans="1:4" x14ac:dyDescent="0.3">
      <c r="A291" s="35" t="s">
        <v>350</v>
      </c>
      <c r="B291" s="55">
        <v>9.9</v>
      </c>
      <c r="C291" s="52" t="s">
        <v>865</v>
      </c>
      <c r="D291" s="53">
        <v>221</v>
      </c>
    </row>
    <row r="292" spans="1:4" x14ac:dyDescent="0.3">
      <c r="A292" s="35" t="s">
        <v>351</v>
      </c>
      <c r="B292" s="55" t="s">
        <v>697</v>
      </c>
      <c r="C292" s="52" t="s">
        <v>912</v>
      </c>
      <c r="D292" s="53">
        <v>221</v>
      </c>
    </row>
    <row r="293" spans="1:4" x14ac:dyDescent="0.3">
      <c r="A293" s="35" t="s">
        <v>352</v>
      </c>
      <c r="B293" s="55" t="s">
        <v>698</v>
      </c>
      <c r="C293" s="52" t="s">
        <v>1010</v>
      </c>
      <c r="D293" s="53">
        <v>221</v>
      </c>
    </row>
    <row r="294" spans="1:4" x14ac:dyDescent="0.3">
      <c r="A294" s="35" t="s">
        <v>353</v>
      </c>
      <c r="B294" s="55" t="s">
        <v>699</v>
      </c>
      <c r="C294" s="52" t="s">
        <v>1011</v>
      </c>
      <c r="D294" s="53">
        <v>221</v>
      </c>
    </row>
    <row r="295" spans="1:4" x14ac:dyDescent="0.3">
      <c r="A295" s="35" t="s">
        <v>354</v>
      </c>
      <c r="B295" s="55" t="s">
        <v>700</v>
      </c>
      <c r="C295" s="52" t="s">
        <v>913</v>
      </c>
      <c r="D295" s="53">
        <v>222</v>
      </c>
    </row>
    <row r="296" spans="1:4" x14ac:dyDescent="0.3">
      <c r="A296" s="35" t="s">
        <v>355</v>
      </c>
      <c r="B296" s="55">
        <v>9.1</v>
      </c>
      <c r="C296" s="52" t="s">
        <v>866</v>
      </c>
      <c r="D296" s="53">
        <v>222</v>
      </c>
    </row>
    <row r="297" spans="1:4" x14ac:dyDescent="0.3">
      <c r="A297" s="35" t="s">
        <v>356</v>
      </c>
      <c r="B297" s="55" t="s">
        <v>701</v>
      </c>
      <c r="C297" s="52" t="s">
        <v>1012</v>
      </c>
      <c r="D297" s="53">
        <v>222</v>
      </c>
    </row>
    <row r="298" spans="1:4" x14ac:dyDescent="0.3">
      <c r="A298" s="35" t="s">
        <v>357</v>
      </c>
      <c r="B298" s="55" t="s">
        <v>702</v>
      </c>
      <c r="C298" s="52" t="s">
        <v>1074</v>
      </c>
      <c r="D298" s="53">
        <v>222</v>
      </c>
    </row>
    <row r="299" spans="1:4" x14ac:dyDescent="0.3">
      <c r="A299" s="35" t="s">
        <v>358</v>
      </c>
      <c r="B299" s="55" t="s">
        <v>703</v>
      </c>
      <c r="C299" s="52" t="s">
        <v>1075</v>
      </c>
      <c r="D299" s="53">
        <v>222</v>
      </c>
    </row>
    <row r="300" spans="1:4" x14ac:dyDescent="0.3">
      <c r="A300" s="35" t="s">
        <v>359</v>
      </c>
      <c r="B300" s="55" t="s">
        <v>704</v>
      </c>
      <c r="C300" s="52" t="s">
        <v>914</v>
      </c>
      <c r="D300" s="53">
        <v>222</v>
      </c>
    </row>
    <row r="301" spans="1:4" x14ac:dyDescent="0.3">
      <c r="A301" s="35" t="s">
        <v>360</v>
      </c>
      <c r="B301" s="55">
        <v>9.11</v>
      </c>
      <c r="C301" s="52" t="s">
        <v>1182</v>
      </c>
      <c r="D301" s="53">
        <v>223</v>
      </c>
    </row>
    <row r="302" spans="1:4" x14ac:dyDescent="0.3">
      <c r="A302" s="35" t="s">
        <v>361</v>
      </c>
      <c r="B302" s="55" t="s">
        <v>705</v>
      </c>
      <c r="C302" s="52" t="s">
        <v>1013</v>
      </c>
      <c r="D302" s="53">
        <v>223</v>
      </c>
    </row>
    <row r="303" spans="1:4" x14ac:dyDescent="0.3">
      <c r="A303" s="35" t="s">
        <v>362</v>
      </c>
      <c r="B303" s="55" t="s">
        <v>706</v>
      </c>
      <c r="C303" s="52" t="s">
        <v>1014</v>
      </c>
      <c r="D303" s="53">
        <v>225</v>
      </c>
    </row>
    <row r="304" spans="1:4" x14ac:dyDescent="0.3">
      <c r="A304" s="35" t="s">
        <v>363</v>
      </c>
      <c r="B304" s="55" t="s">
        <v>707</v>
      </c>
      <c r="C304" s="52" t="s">
        <v>867</v>
      </c>
      <c r="D304" s="53">
        <v>225</v>
      </c>
    </row>
    <row r="305" spans="1:4" x14ac:dyDescent="0.3">
      <c r="A305" s="35" t="s">
        <v>364</v>
      </c>
      <c r="B305" s="55" t="s">
        <v>708</v>
      </c>
      <c r="C305" s="52" t="s">
        <v>1076</v>
      </c>
      <c r="D305" s="53">
        <v>225</v>
      </c>
    </row>
    <row r="306" spans="1:4" x14ac:dyDescent="0.3">
      <c r="A306" s="35" t="s">
        <v>365</v>
      </c>
      <c r="B306" s="55" t="s">
        <v>709</v>
      </c>
      <c r="C306" s="52" t="s">
        <v>1077</v>
      </c>
      <c r="D306" s="53">
        <v>226</v>
      </c>
    </row>
    <row r="307" spans="1:4" x14ac:dyDescent="0.3">
      <c r="A307" s="35" t="s">
        <v>366</v>
      </c>
      <c r="B307" s="55" t="s">
        <v>710</v>
      </c>
      <c r="C307" s="52" t="s">
        <v>1015</v>
      </c>
      <c r="D307" s="53">
        <v>226</v>
      </c>
    </row>
    <row r="308" spans="1:4" x14ac:dyDescent="0.3">
      <c r="A308" s="35" t="s">
        <v>367</v>
      </c>
      <c r="B308" s="55" t="s">
        <v>711</v>
      </c>
      <c r="C308" s="52" t="s">
        <v>1016</v>
      </c>
      <c r="D308" s="53">
        <v>227</v>
      </c>
    </row>
    <row r="309" spans="1:4" x14ac:dyDescent="0.3">
      <c r="A309" s="35" t="s">
        <v>368</v>
      </c>
      <c r="B309" s="55">
        <v>9.1199999999999992</v>
      </c>
      <c r="C309" s="52" t="s">
        <v>1017</v>
      </c>
      <c r="D309" s="53">
        <v>227</v>
      </c>
    </row>
    <row r="310" spans="1:4" x14ac:dyDescent="0.3">
      <c r="A310" s="35" t="s">
        <v>369</v>
      </c>
      <c r="B310" s="55" t="s">
        <v>712</v>
      </c>
      <c r="C310" s="52" t="s">
        <v>811</v>
      </c>
      <c r="D310" s="53">
        <v>227</v>
      </c>
    </row>
    <row r="311" spans="1:4" x14ac:dyDescent="0.3">
      <c r="A311" s="35" t="s">
        <v>370</v>
      </c>
      <c r="B311" s="55" t="s">
        <v>713</v>
      </c>
      <c r="C311" s="52" t="s">
        <v>812</v>
      </c>
      <c r="D311" s="53">
        <v>227</v>
      </c>
    </row>
    <row r="312" spans="1:4" x14ac:dyDescent="0.3">
      <c r="A312" s="35" t="s">
        <v>371</v>
      </c>
      <c r="B312" s="55" t="s">
        <v>714</v>
      </c>
      <c r="C312" s="52" t="s">
        <v>915</v>
      </c>
      <c r="D312" s="53">
        <v>227</v>
      </c>
    </row>
    <row r="313" spans="1:4" x14ac:dyDescent="0.3">
      <c r="A313" s="35" t="s">
        <v>372</v>
      </c>
      <c r="B313" s="55">
        <v>9.1300000000000008</v>
      </c>
      <c r="C313" s="52" t="s">
        <v>1078</v>
      </c>
      <c r="D313" s="53">
        <v>229</v>
      </c>
    </row>
    <row r="314" spans="1:4" x14ac:dyDescent="0.3">
      <c r="A314" s="35" t="s">
        <v>373</v>
      </c>
      <c r="B314" s="55" t="s">
        <v>715</v>
      </c>
      <c r="C314" s="52" t="s">
        <v>868</v>
      </c>
      <c r="D314" s="53">
        <v>232</v>
      </c>
    </row>
    <row r="315" spans="1:4" x14ac:dyDescent="0.3">
      <c r="A315" s="35" t="s">
        <v>374</v>
      </c>
      <c r="B315" s="55" t="s">
        <v>716</v>
      </c>
      <c r="C315" s="52" t="s">
        <v>1079</v>
      </c>
      <c r="D315" s="53">
        <v>232</v>
      </c>
    </row>
    <row r="316" spans="1:4" x14ac:dyDescent="0.3">
      <c r="A316" s="35" t="s">
        <v>375</v>
      </c>
      <c r="B316" s="55">
        <v>10</v>
      </c>
      <c r="C316" s="52" t="s">
        <v>1018</v>
      </c>
      <c r="D316" s="53">
        <v>234</v>
      </c>
    </row>
    <row r="317" spans="1:4" x14ac:dyDescent="0.3">
      <c r="A317" s="35" t="s">
        <v>376</v>
      </c>
      <c r="B317" s="55">
        <v>10.1</v>
      </c>
      <c r="C317" s="52" t="s">
        <v>869</v>
      </c>
      <c r="D317" s="53">
        <v>235</v>
      </c>
    </row>
    <row r="318" spans="1:4" x14ac:dyDescent="0.3">
      <c r="A318" s="35" t="s">
        <v>377</v>
      </c>
      <c r="B318" s="55" t="s">
        <v>717</v>
      </c>
      <c r="C318" s="52" t="s">
        <v>813</v>
      </c>
      <c r="D318" s="53">
        <v>235</v>
      </c>
    </row>
    <row r="319" spans="1:4" x14ac:dyDescent="0.3">
      <c r="A319" s="35" t="s">
        <v>378</v>
      </c>
      <c r="B319" s="55" t="s">
        <v>718</v>
      </c>
      <c r="C319" s="52" t="s">
        <v>814</v>
      </c>
      <c r="D319" s="53">
        <v>235</v>
      </c>
    </row>
    <row r="320" spans="1:4" x14ac:dyDescent="0.3">
      <c r="A320" s="35" t="s">
        <v>379</v>
      </c>
      <c r="B320" s="55">
        <v>10.199999999999999</v>
      </c>
      <c r="C320" s="52" t="s">
        <v>916</v>
      </c>
      <c r="D320" s="53">
        <v>237</v>
      </c>
    </row>
    <row r="321" spans="1:4" x14ac:dyDescent="0.3">
      <c r="A321" s="35" t="s">
        <v>380</v>
      </c>
      <c r="B321" s="55" t="s">
        <v>719</v>
      </c>
      <c r="C321" s="52" t="s">
        <v>917</v>
      </c>
      <c r="D321" s="53">
        <v>237</v>
      </c>
    </row>
    <row r="322" spans="1:4" x14ac:dyDescent="0.3">
      <c r="A322" s="35" t="s">
        <v>381</v>
      </c>
      <c r="B322" s="55" t="s">
        <v>720</v>
      </c>
      <c r="C322" s="52" t="s">
        <v>1080</v>
      </c>
      <c r="D322" s="53">
        <v>237</v>
      </c>
    </row>
    <row r="323" spans="1:4" x14ac:dyDescent="0.3">
      <c r="A323" s="35" t="s">
        <v>382</v>
      </c>
      <c r="B323" s="55" t="s">
        <v>721</v>
      </c>
      <c r="C323" s="52" t="s">
        <v>918</v>
      </c>
      <c r="D323" s="53">
        <v>237</v>
      </c>
    </row>
    <row r="324" spans="1:4" x14ac:dyDescent="0.3">
      <c r="A324" s="35" t="s">
        <v>383</v>
      </c>
      <c r="B324" s="55" t="s">
        <v>722</v>
      </c>
      <c r="C324" s="52" t="s">
        <v>1081</v>
      </c>
      <c r="D324" s="53">
        <v>238</v>
      </c>
    </row>
    <row r="325" spans="1:4" x14ac:dyDescent="0.3">
      <c r="A325" s="35" t="s">
        <v>384</v>
      </c>
      <c r="B325" s="55" t="s">
        <v>723</v>
      </c>
      <c r="C325" s="52" t="s">
        <v>919</v>
      </c>
      <c r="D325" s="53">
        <v>238</v>
      </c>
    </row>
    <row r="326" spans="1:4" x14ac:dyDescent="0.3">
      <c r="A326" s="35" t="s">
        <v>385</v>
      </c>
      <c r="B326" s="55" t="s">
        <v>724</v>
      </c>
      <c r="C326" s="52" t="s">
        <v>815</v>
      </c>
      <c r="D326" s="53">
        <v>238</v>
      </c>
    </row>
    <row r="327" spans="1:4" x14ac:dyDescent="0.3">
      <c r="A327" s="35" t="s">
        <v>386</v>
      </c>
      <c r="B327" s="55" t="s">
        <v>725</v>
      </c>
      <c r="C327" s="52" t="s">
        <v>1082</v>
      </c>
      <c r="D327" s="53">
        <v>239</v>
      </c>
    </row>
    <row r="328" spans="1:4" x14ac:dyDescent="0.3">
      <c r="A328" s="35" t="s">
        <v>387</v>
      </c>
      <c r="B328" s="55">
        <v>10.3</v>
      </c>
      <c r="C328" s="52" t="s">
        <v>1083</v>
      </c>
      <c r="D328" s="53">
        <v>239</v>
      </c>
    </row>
    <row r="329" spans="1:4" x14ac:dyDescent="0.3">
      <c r="A329" s="35" t="s">
        <v>388</v>
      </c>
      <c r="B329" s="55" t="s">
        <v>726</v>
      </c>
      <c r="C329" s="52" t="s">
        <v>920</v>
      </c>
      <c r="D329" s="53">
        <v>239</v>
      </c>
    </row>
    <row r="330" spans="1:4" x14ac:dyDescent="0.3">
      <c r="A330" s="35" t="s">
        <v>389</v>
      </c>
      <c r="B330" s="55" t="s">
        <v>727</v>
      </c>
      <c r="C330" s="52" t="s">
        <v>921</v>
      </c>
      <c r="D330" s="53">
        <v>242</v>
      </c>
    </row>
    <row r="331" spans="1:4" x14ac:dyDescent="0.3">
      <c r="A331" s="35" t="s">
        <v>390</v>
      </c>
      <c r="B331" s="55" t="s">
        <v>728</v>
      </c>
      <c r="C331" s="52" t="s">
        <v>816</v>
      </c>
      <c r="D331" s="53">
        <v>242</v>
      </c>
    </row>
    <row r="332" spans="1:4" x14ac:dyDescent="0.3">
      <c r="A332" s="35" t="s">
        <v>391</v>
      </c>
      <c r="B332" s="55" t="s">
        <v>729</v>
      </c>
      <c r="C332" s="52" t="s">
        <v>1084</v>
      </c>
      <c r="D332" s="53">
        <v>242</v>
      </c>
    </row>
    <row r="333" spans="1:4" x14ac:dyDescent="0.3">
      <c r="A333" s="35" t="s">
        <v>392</v>
      </c>
      <c r="B333" s="55">
        <v>10.4</v>
      </c>
      <c r="C333" s="52" t="s">
        <v>1019</v>
      </c>
      <c r="D333" s="53">
        <v>243</v>
      </c>
    </row>
    <row r="334" spans="1:4" x14ac:dyDescent="0.3">
      <c r="A334" s="35" t="s">
        <v>393</v>
      </c>
      <c r="B334" s="55" t="s">
        <v>730</v>
      </c>
      <c r="C334" s="52" t="s">
        <v>922</v>
      </c>
      <c r="D334" s="53">
        <v>243</v>
      </c>
    </row>
    <row r="335" spans="1:4" x14ac:dyDescent="0.3">
      <c r="A335" s="35" t="s">
        <v>394</v>
      </c>
      <c r="B335" s="55" t="s">
        <v>731</v>
      </c>
      <c r="C335" s="52" t="s">
        <v>1020</v>
      </c>
      <c r="D335" s="53">
        <v>243</v>
      </c>
    </row>
    <row r="336" spans="1:4" x14ac:dyDescent="0.3">
      <c r="A336" s="35" t="s">
        <v>395</v>
      </c>
      <c r="B336" s="55" t="s">
        <v>732</v>
      </c>
      <c r="C336" s="52" t="s">
        <v>817</v>
      </c>
      <c r="D336" s="53">
        <v>244</v>
      </c>
    </row>
    <row r="337" spans="1:4" x14ac:dyDescent="0.3">
      <c r="A337" s="35" t="s">
        <v>396</v>
      </c>
      <c r="B337" s="55" t="s">
        <v>733</v>
      </c>
      <c r="C337" s="52" t="s">
        <v>1021</v>
      </c>
      <c r="D337" s="53">
        <v>245</v>
      </c>
    </row>
    <row r="338" spans="1:4" x14ac:dyDescent="0.3">
      <c r="A338" s="35" t="s">
        <v>397</v>
      </c>
      <c r="B338" s="55" t="s">
        <v>734</v>
      </c>
      <c r="C338" s="52" t="s">
        <v>1022</v>
      </c>
      <c r="D338" s="53">
        <v>246</v>
      </c>
    </row>
    <row r="339" spans="1:4" x14ac:dyDescent="0.3">
      <c r="A339" s="35" t="s">
        <v>398</v>
      </c>
      <c r="B339" s="55" t="s">
        <v>735</v>
      </c>
      <c r="C339" s="52" t="s">
        <v>1085</v>
      </c>
      <c r="D339" s="53">
        <v>246</v>
      </c>
    </row>
    <row r="340" spans="1:4" x14ac:dyDescent="0.3">
      <c r="A340" s="35" t="s">
        <v>399</v>
      </c>
      <c r="B340" s="55" t="s">
        <v>736</v>
      </c>
      <c r="C340" s="52" t="s">
        <v>1086</v>
      </c>
      <c r="D340" s="53">
        <v>246</v>
      </c>
    </row>
    <row r="341" spans="1:4" x14ac:dyDescent="0.3">
      <c r="A341" s="35" t="s">
        <v>400</v>
      </c>
      <c r="B341" s="55">
        <v>10.5</v>
      </c>
      <c r="C341" s="52" t="s">
        <v>1023</v>
      </c>
      <c r="D341" s="53">
        <v>247</v>
      </c>
    </row>
    <row r="342" spans="1:4" x14ac:dyDescent="0.3">
      <c r="A342" s="35" t="s">
        <v>401</v>
      </c>
      <c r="B342" s="55" t="s">
        <v>737</v>
      </c>
      <c r="C342" s="52" t="s">
        <v>1087</v>
      </c>
      <c r="D342" s="53">
        <v>247</v>
      </c>
    </row>
    <row r="343" spans="1:4" x14ac:dyDescent="0.3">
      <c r="A343" s="35" t="s">
        <v>402</v>
      </c>
      <c r="B343" s="55" t="s">
        <v>738</v>
      </c>
      <c r="C343" s="52" t="s">
        <v>818</v>
      </c>
      <c r="D343" s="53">
        <v>248</v>
      </c>
    </row>
    <row r="344" spans="1:4" x14ac:dyDescent="0.3">
      <c r="A344" s="35" t="s">
        <v>403</v>
      </c>
      <c r="B344" s="55" t="s">
        <v>739</v>
      </c>
      <c r="C344" s="52" t="s">
        <v>1024</v>
      </c>
      <c r="D344" s="53">
        <v>248</v>
      </c>
    </row>
    <row r="345" spans="1:4" x14ac:dyDescent="0.3">
      <c r="A345" s="35" t="s">
        <v>404</v>
      </c>
      <c r="B345" s="55" t="s">
        <v>740</v>
      </c>
      <c r="C345" s="52" t="s">
        <v>923</v>
      </c>
      <c r="D345" s="53">
        <v>248</v>
      </c>
    </row>
    <row r="346" spans="1:4" x14ac:dyDescent="0.3">
      <c r="A346" s="35" t="s">
        <v>405</v>
      </c>
      <c r="B346" s="55" t="s">
        <v>741</v>
      </c>
      <c r="C346" s="52" t="s">
        <v>819</v>
      </c>
      <c r="D346" s="53">
        <v>248</v>
      </c>
    </row>
    <row r="347" spans="1:4" x14ac:dyDescent="0.3">
      <c r="A347" s="35" t="s">
        <v>406</v>
      </c>
      <c r="B347" s="55" t="s">
        <v>742</v>
      </c>
      <c r="C347" s="52" t="s">
        <v>1088</v>
      </c>
      <c r="D347" s="53">
        <v>249</v>
      </c>
    </row>
    <row r="348" spans="1:4" x14ac:dyDescent="0.3">
      <c r="A348" s="35" t="s">
        <v>407</v>
      </c>
      <c r="B348" s="55" t="s">
        <v>743</v>
      </c>
      <c r="C348" s="52" t="s">
        <v>820</v>
      </c>
      <c r="D348" s="53">
        <v>252</v>
      </c>
    </row>
    <row r="349" spans="1:4" x14ac:dyDescent="0.3">
      <c r="A349" s="35" t="s">
        <v>408</v>
      </c>
      <c r="B349" s="55">
        <v>10.6</v>
      </c>
      <c r="C349" s="52" t="s">
        <v>870</v>
      </c>
      <c r="D349" s="53">
        <v>252</v>
      </c>
    </row>
    <row r="350" spans="1:4" x14ac:dyDescent="0.3">
      <c r="A350" s="35" t="s">
        <v>409</v>
      </c>
      <c r="B350" s="55" t="s">
        <v>744</v>
      </c>
      <c r="C350" s="52" t="s">
        <v>1089</v>
      </c>
      <c r="D350" s="53">
        <v>252</v>
      </c>
    </row>
    <row r="351" spans="1:4" x14ac:dyDescent="0.3">
      <c r="A351" s="35" t="s">
        <v>410</v>
      </c>
      <c r="B351" s="55" t="s">
        <v>745</v>
      </c>
      <c r="C351" s="52" t="s">
        <v>924</v>
      </c>
      <c r="D351" s="53">
        <v>254</v>
      </c>
    </row>
    <row r="352" spans="1:4" x14ac:dyDescent="0.3">
      <c r="A352" s="35" t="s">
        <v>411</v>
      </c>
      <c r="B352" s="55" t="s">
        <v>746</v>
      </c>
      <c r="C352" s="52" t="s">
        <v>821</v>
      </c>
      <c r="D352" s="53">
        <v>254</v>
      </c>
    </row>
    <row r="353" spans="1:4" x14ac:dyDescent="0.3">
      <c r="A353" s="35" t="s">
        <v>412</v>
      </c>
      <c r="B353" s="55">
        <v>11</v>
      </c>
      <c r="C353" s="52" t="s">
        <v>1025</v>
      </c>
      <c r="D353" s="53">
        <v>255</v>
      </c>
    </row>
    <row r="354" spans="1:4" x14ac:dyDescent="0.3">
      <c r="A354" s="35" t="s">
        <v>413</v>
      </c>
      <c r="B354" s="55">
        <v>11.1</v>
      </c>
      <c r="C354" s="52" t="s">
        <v>871</v>
      </c>
      <c r="D354" s="53">
        <v>256</v>
      </c>
    </row>
    <row r="355" spans="1:4" x14ac:dyDescent="0.3">
      <c r="A355" s="35" t="s">
        <v>414</v>
      </c>
      <c r="B355" s="55" t="s">
        <v>747</v>
      </c>
      <c r="C355" s="52" t="s">
        <v>822</v>
      </c>
      <c r="D355" s="53">
        <v>256</v>
      </c>
    </row>
    <row r="356" spans="1:4" x14ac:dyDescent="0.3">
      <c r="A356" s="35" t="s">
        <v>415</v>
      </c>
      <c r="B356" s="55">
        <v>11.2</v>
      </c>
      <c r="C356" s="52" t="s">
        <v>925</v>
      </c>
      <c r="D356" s="53">
        <v>258</v>
      </c>
    </row>
    <row r="357" spans="1:4" x14ac:dyDescent="0.3">
      <c r="A357" s="35" t="s">
        <v>416</v>
      </c>
      <c r="B357" s="55" t="s">
        <v>748</v>
      </c>
      <c r="C357" s="52" t="s">
        <v>1183</v>
      </c>
      <c r="D357" s="53">
        <v>258</v>
      </c>
    </row>
    <row r="358" spans="1:4" x14ac:dyDescent="0.3">
      <c r="A358" s="35" t="s">
        <v>417</v>
      </c>
      <c r="B358" s="55" t="s">
        <v>749</v>
      </c>
      <c r="C358" s="52" t="s">
        <v>823</v>
      </c>
      <c r="D358" s="53">
        <v>258</v>
      </c>
    </row>
    <row r="359" spans="1:4" x14ac:dyDescent="0.3">
      <c r="A359" s="35" t="s">
        <v>418</v>
      </c>
      <c r="B359" s="55" t="s">
        <v>750</v>
      </c>
      <c r="C359" s="52" t="s">
        <v>1090</v>
      </c>
      <c r="D359" s="53">
        <v>261</v>
      </c>
    </row>
    <row r="360" spans="1:4" x14ac:dyDescent="0.3">
      <c r="A360" s="35" t="s">
        <v>419</v>
      </c>
      <c r="B360" s="55" t="s">
        <v>751</v>
      </c>
      <c r="C360" s="52" t="s">
        <v>1091</v>
      </c>
      <c r="D360" s="53">
        <v>262</v>
      </c>
    </row>
    <row r="361" spans="1:4" x14ac:dyDescent="0.3">
      <c r="A361" s="35" t="s">
        <v>420</v>
      </c>
      <c r="B361" s="55" t="s">
        <v>752</v>
      </c>
      <c r="C361" s="52" t="s">
        <v>872</v>
      </c>
      <c r="D361" s="53">
        <v>263</v>
      </c>
    </row>
    <row r="362" spans="1:4" x14ac:dyDescent="0.3">
      <c r="A362" s="35" t="s">
        <v>421</v>
      </c>
      <c r="B362" s="55">
        <v>11.3</v>
      </c>
      <c r="C362" s="52" t="s">
        <v>1092</v>
      </c>
      <c r="D362" s="53">
        <v>264</v>
      </c>
    </row>
    <row r="363" spans="1:4" x14ac:dyDescent="0.3">
      <c r="A363" s="35" t="s">
        <v>422</v>
      </c>
      <c r="B363" s="55" t="s">
        <v>753</v>
      </c>
      <c r="C363" s="52" t="s">
        <v>1093</v>
      </c>
      <c r="D363" s="53">
        <v>264</v>
      </c>
    </row>
    <row r="364" spans="1:4" x14ac:dyDescent="0.3">
      <c r="A364" s="35" t="s">
        <v>423</v>
      </c>
      <c r="B364" s="55" t="s">
        <v>754</v>
      </c>
      <c r="C364" s="52" t="s">
        <v>1026</v>
      </c>
      <c r="D364" s="53">
        <v>266</v>
      </c>
    </row>
    <row r="365" spans="1:4" x14ac:dyDescent="0.3">
      <c r="A365" s="35" t="s">
        <v>424</v>
      </c>
      <c r="B365" s="55" t="s">
        <v>755</v>
      </c>
      <c r="C365" s="52" t="s">
        <v>1094</v>
      </c>
      <c r="D365" s="53">
        <v>268</v>
      </c>
    </row>
    <row r="366" spans="1:4" x14ac:dyDescent="0.3">
      <c r="A366" s="35" t="s">
        <v>425</v>
      </c>
      <c r="B366" s="55">
        <v>11.4</v>
      </c>
      <c r="C366" s="52" t="s">
        <v>873</v>
      </c>
      <c r="D366" s="53">
        <v>270</v>
      </c>
    </row>
    <row r="367" spans="1:4" x14ac:dyDescent="0.3">
      <c r="A367" s="35" t="s">
        <v>426</v>
      </c>
      <c r="B367" s="55" t="s">
        <v>756</v>
      </c>
      <c r="C367" s="52" t="s">
        <v>926</v>
      </c>
      <c r="D367" s="53">
        <v>271</v>
      </c>
    </row>
    <row r="368" spans="1:4" x14ac:dyDescent="0.3">
      <c r="A368" s="35" t="s">
        <v>427</v>
      </c>
      <c r="B368" s="55" t="s">
        <v>757</v>
      </c>
      <c r="C368" s="52" t="s">
        <v>1027</v>
      </c>
      <c r="D368" s="53">
        <v>273</v>
      </c>
    </row>
    <row r="369" spans="1:4" x14ac:dyDescent="0.3">
      <c r="A369" s="35" t="s">
        <v>428</v>
      </c>
      <c r="B369" s="55" t="s">
        <v>758</v>
      </c>
      <c r="C369" s="52" t="s">
        <v>824</v>
      </c>
      <c r="D369" s="53">
        <v>274</v>
      </c>
    </row>
    <row r="370" spans="1:4" x14ac:dyDescent="0.3">
      <c r="A370" s="35" t="s">
        <v>429</v>
      </c>
      <c r="B370" s="55" t="s">
        <v>759</v>
      </c>
      <c r="C370" s="52" t="s">
        <v>927</v>
      </c>
      <c r="D370" s="53">
        <v>276</v>
      </c>
    </row>
    <row r="371" spans="1:4" x14ac:dyDescent="0.3">
      <c r="A371" s="35" t="s">
        <v>430</v>
      </c>
      <c r="B371" s="55" t="s">
        <v>760</v>
      </c>
      <c r="C371" s="52" t="s">
        <v>1028</v>
      </c>
      <c r="D371" s="53">
        <v>276</v>
      </c>
    </row>
    <row r="372" spans="1:4" x14ac:dyDescent="0.3">
      <c r="A372" s="35" t="s">
        <v>431</v>
      </c>
      <c r="B372" s="55" t="s">
        <v>761</v>
      </c>
      <c r="C372" s="52" t="s">
        <v>1184</v>
      </c>
      <c r="D372" s="53">
        <v>277</v>
      </c>
    </row>
    <row r="373" spans="1:4" x14ac:dyDescent="0.3">
      <c r="A373" s="35" t="s">
        <v>432</v>
      </c>
      <c r="B373" s="55" t="s">
        <v>762</v>
      </c>
      <c r="C373" s="52" t="s">
        <v>1029</v>
      </c>
      <c r="D373" s="53">
        <v>277</v>
      </c>
    </row>
    <row r="374" spans="1:4" x14ac:dyDescent="0.3">
      <c r="A374" s="35" t="s">
        <v>433</v>
      </c>
      <c r="B374" s="55" t="s">
        <v>763</v>
      </c>
      <c r="C374" s="52" t="s">
        <v>928</v>
      </c>
      <c r="D374" s="53">
        <v>277</v>
      </c>
    </row>
    <row r="375" spans="1:4" x14ac:dyDescent="0.3">
      <c r="A375" s="35" t="s">
        <v>434</v>
      </c>
      <c r="B375" s="55" t="s">
        <v>764</v>
      </c>
      <c r="C375" s="52" t="s">
        <v>874</v>
      </c>
      <c r="D375" s="53">
        <v>278</v>
      </c>
    </row>
    <row r="376" spans="1:4" x14ac:dyDescent="0.3">
      <c r="A376" s="35" t="s">
        <v>435</v>
      </c>
      <c r="B376" s="55">
        <v>11.5</v>
      </c>
      <c r="C376" s="52" t="s">
        <v>929</v>
      </c>
      <c r="D376" s="53">
        <v>279</v>
      </c>
    </row>
    <row r="377" spans="1:4" x14ac:dyDescent="0.3">
      <c r="A377" s="35" t="s">
        <v>436</v>
      </c>
      <c r="B377" s="55" t="s">
        <v>765</v>
      </c>
      <c r="C377" s="52" t="s">
        <v>1030</v>
      </c>
      <c r="D377" s="53">
        <v>279</v>
      </c>
    </row>
    <row r="378" spans="1:4" x14ac:dyDescent="0.3">
      <c r="A378" s="35" t="s">
        <v>437</v>
      </c>
      <c r="B378" s="55" t="s">
        <v>766</v>
      </c>
      <c r="C378" s="52" t="s">
        <v>1031</v>
      </c>
      <c r="D378" s="53">
        <v>279</v>
      </c>
    </row>
    <row r="379" spans="1:4" x14ac:dyDescent="0.3">
      <c r="A379" s="35" t="s">
        <v>438</v>
      </c>
      <c r="B379" s="55" t="s">
        <v>767</v>
      </c>
      <c r="C379" s="52" t="s">
        <v>825</v>
      </c>
      <c r="D379" s="53">
        <v>280</v>
      </c>
    </row>
    <row r="380" spans="1:4" x14ac:dyDescent="0.3">
      <c r="A380" s="35" t="s">
        <v>439</v>
      </c>
      <c r="B380" s="55" t="s">
        <v>768</v>
      </c>
      <c r="C380" s="52" t="s">
        <v>930</v>
      </c>
      <c r="D380" s="53">
        <v>280</v>
      </c>
    </row>
    <row r="381" spans="1:4" x14ac:dyDescent="0.3">
      <c r="A381" s="35" t="s">
        <v>440</v>
      </c>
      <c r="B381" s="55" t="s">
        <v>769</v>
      </c>
      <c r="C381" s="52" t="s">
        <v>931</v>
      </c>
      <c r="D381" s="53">
        <v>280</v>
      </c>
    </row>
    <row r="382" spans="1:4" x14ac:dyDescent="0.3">
      <c r="A382" s="35" t="s">
        <v>441</v>
      </c>
      <c r="B382" s="55" t="s">
        <v>770</v>
      </c>
      <c r="C382" s="52" t="s">
        <v>932</v>
      </c>
      <c r="D382" s="53">
        <v>280</v>
      </c>
    </row>
    <row r="383" spans="1:4" x14ac:dyDescent="0.3">
      <c r="A383" s="35" t="s">
        <v>442</v>
      </c>
      <c r="B383" s="55" t="s">
        <v>771</v>
      </c>
      <c r="C383" s="52" t="s">
        <v>875</v>
      </c>
      <c r="D383" s="53">
        <v>280</v>
      </c>
    </row>
    <row r="384" spans="1:4" x14ac:dyDescent="0.3">
      <c r="A384" s="35" t="s">
        <v>443</v>
      </c>
      <c r="B384" s="55" t="s">
        <v>772</v>
      </c>
      <c r="C384" s="52" t="s">
        <v>826</v>
      </c>
      <c r="D384" s="53">
        <v>280</v>
      </c>
    </row>
    <row r="385" spans="1:4" x14ac:dyDescent="0.3">
      <c r="A385" s="35" t="s">
        <v>444</v>
      </c>
      <c r="B385" s="55" t="s">
        <v>773</v>
      </c>
      <c r="C385" s="52" t="s">
        <v>1032</v>
      </c>
      <c r="D385" s="53">
        <v>282</v>
      </c>
    </row>
    <row r="386" spans="1:4" ht="15" customHeight="1" x14ac:dyDescent="0.3">
      <c r="A386" s="35" t="s">
        <v>445</v>
      </c>
      <c r="B386" s="55" t="s">
        <v>774</v>
      </c>
      <c r="C386" s="52" t="s">
        <v>1033</v>
      </c>
      <c r="D386" s="53">
        <v>282</v>
      </c>
    </row>
    <row r="387" spans="1:4" x14ac:dyDescent="0.3">
      <c r="A387" s="35" t="s">
        <v>446</v>
      </c>
      <c r="B387" s="55">
        <v>12</v>
      </c>
      <c r="C387" s="52" t="s">
        <v>933</v>
      </c>
      <c r="D387" s="53">
        <v>284</v>
      </c>
    </row>
    <row r="388" spans="1:4" x14ac:dyDescent="0.3">
      <c r="A388" s="35">
        <v>12.1</v>
      </c>
      <c r="B388" s="55">
        <v>12.1</v>
      </c>
      <c r="C388" s="52" t="s">
        <v>785</v>
      </c>
      <c r="D388" s="53">
        <v>2.1</v>
      </c>
    </row>
    <row r="389" spans="1:4" x14ac:dyDescent="0.3">
      <c r="A389" s="35" t="s">
        <v>447</v>
      </c>
      <c r="B389" s="55" t="s">
        <v>775</v>
      </c>
      <c r="C389" s="52" t="s">
        <v>827</v>
      </c>
      <c r="D389" s="53">
        <v>284</v>
      </c>
    </row>
    <row r="390" spans="1:4" x14ac:dyDescent="0.3">
      <c r="A390" s="35" t="s">
        <v>448</v>
      </c>
      <c r="B390" s="55">
        <v>12.2</v>
      </c>
      <c r="C390" s="52" t="s">
        <v>876</v>
      </c>
      <c r="D390" s="53">
        <v>286</v>
      </c>
    </row>
    <row r="391" spans="1:4" x14ac:dyDescent="0.3">
      <c r="A391" s="35" t="s">
        <v>449</v>
      </c>
      <c r="B391" s="55">
        <v>13</v>
      </c>
      <c r="C391" s="52" t="s">
        <v>877</v>
      </c>
      <c r="D391" s="53">
        <v>289</v>
      </c>
    </row>
    <row r="392" spans="1:4" x14ac:dyDescent="0.3">
      <c r="A392" s="35" t="s">
        <v>450</v>
      </c>
      <c r="B392" s="55">
        <v>13.1</v>
      </c>
      <c r="C392" s="52" t="s">
        <v>1034</v>
      </c>
      <c r="D392" s="53">
        <v>295</v>
      </c>
    </row>
    <row r="393" spans="1:4" x14ac:dyDescent="0.3">
      <c r="A393" s="35" t="s">
        <v>451</v>
      </c>
      <c r="B393" s="55" t="s">
        <v>776</v>
      </c>
      <c r="C393" s="52" t="s">
        <v>1095</v>
      </c>
      <c r="D393" s="53">
        <v>295</v>
      </c>
    </row>
    <row r="394" spans="1:4" x14ac:dyDescent="0.3">
      <c r="A394" s="35" t="s">
        <v>452</v>
      </c>
      <c r="B394" s="55" t="s">
        <v>777</v>
      </c>
      <c r="C394" s="52" t="s">
        <v>1096</v>
      </c>
      <c r="D394" s="53">
        <v>295</v>
      </c>
    </row>
    <row r="395" spans="1:4" x14ac:dyDescent="0.3">
      <c r="A395" s="35" t="s">
        <v>453</v>
      </c>
      <c r="B395" s="55" t="s">
        <v>778</v>
      </c>
      <c r="C395" s="52" t="s">
        <v>1097</v>
      </c>
      <c r="D395" s="53">
        <v>295</v>
      </c>
    </row>
    <row r="396" spans="1:4" x14ac:dyDescent="0.3">
      <c r="A396" s="35" t="s">
        <v>454</v>
      </c>
      <c r="B396" s="55" t="s">
        <v>779</v>
      </c>
      <c r="C396" s="52" t="s">
        <v>1035</v>
      </c>
      <c r="D396" s="53">
        <v>296</v>
      </c>
    </row>
    <row r="397" spans="1:4" x14ac:dyDescent="0.3">
      <c r="A397" s="35" t="s">
        <v>455</v>
      </c>
      <c r="B397" s="55" t="s">
        <v>780</v>
      </c>
      <c r="C397" s="52" t="s">
        <v>934</v>
      </c>
      <c r="D397" s="53">
        <v>296</v>
      </c>
    </row>
    <row r="398" spans="1:4" x14ac:dyDescent="0.3">
      <c r="A398" s="35" t="s">
        <v>456</v>
      </c>
      <c r="B398" s="55">
        <v>13.2</v>
      </c>
      <c r="C398" s="52" t="s">
        <v>828</v>
      </c>
      <c r="D398" s="53">
        <v>296</v>
      </c>
    </row>
    <row r="399" spans="1:4" x14ac:dyDescent="0.3">
      <c r="A399" s="35" t="s">
        <v>457</v>
      </c>
      <c r="B399" s="55" t="s">
        <v>781</v>
      </c>
      <c r="C399" s="52" t="s">
        <v>1098</v>
      </c>
      <c r="D399" s="53">
        <v>296</v>
      </c>
    </row>
    <row r="400" spans="1:4" x14ac:dyDescent="0.3">
      <c r="A400" s="35" t="s">
        <v>458</v>
      </c>
      <c r="B400" s="55" t="s">
        <v>782</v>
      </c>
      <c r="C400" s="52" t="s">
        <v>878</v>
      </c>
      <c r="D400" s="53">
        <v>296</v>
      </c>
    </row>
    <row r="401" spans="1:4" x14ac:dyDescent="0.3">
      <c r="A401" s="35" t="s">
        <v>459</v>
      </c>
      <c r="B401" s="55" t="s">
        <v>783</v>
      </c>
      <c r="C401" s="52" t="s">
        <v>1099</v>
      </c>
      <c r="D401" s="53">
        <v>296</v>
      </c>
    </row>
    <row r="402" spans="1:4" x14ac:dyDescent="0.3">
      <c r="A402" s="35" t="s">
        <v>460</v>
      </c>
      <c r="B402" s="55" t="s">
        <v>784</v>
      </c>
      <c r="C402" s="52" t="s">
        <v>829</v>
      </c>
      <c r="D402" s="53">
        <v>297</v>
      </c>
    </row>
    <row r="403" spans="1:4" x14ac:dyDescent="0.3">
      <c r="A403" s="35" t="s">
        <v>461</v>
      </c>
      <c r="B403" s="55">
        <v>13.3</v>
      </c>
      <c r="C403" s="52" t="s">
        <v>1100</v>
      </c>
      <c r="D403" s="53">
        <v>298</v>
      </c>
    </row>
    <row r="404" spans="1:4" x14ac:dyDescent="0.3">
      <c r="A404" s="35" t="s">
        <v>1219</v>
      </c>
      <c r="B404" s="68" t="s">
        <v>1380</v>
      </c>
      <c r="C404" s="35" t="s">
        <v>1491</v>
      </c>
    </row>
    <row r="405" spans="1:4" x14ac:dyDescent="0.3">
      <c r="A405" s="35" t="s">
        <v>1220</v>
      </c>
      <c r="B405" s="35" t="s">
        <v>1437</v>
      </c>
      <c r="C405" s="35" t="s">
        <v>1492</v>
      </c>
    </row>
    <row r="406" spans="1:4" x14ac:dyDescent="0.3">
      <c r="A406" s="35" t="s">
        <v>1221</v>
      </c>
      <c r="B406" s="35" t="s">
        <v>1438</v>
      </c>
      <c r="C406" s="35" t="s">
        <v>1493</v>
      </c>
    </row>
    <row r="407" spans="1:4" x14ac:dyDescent="0.3">
      <c r="A407" s="35" t="s">
        <v>1222</v>
      </c>
      <c r="B407" s="35" t="s">
        <v>1439</v>
      </c>
      <c r="C407" s="35" t="s">
        <v>1494</v>
      </c>
    </row>
    <row r="408" spans="1:4" x14ac:dyDescent="0.3">
      <c r="A408" s="35" t="s">
        <v>1223</v>
      </c>
      <c r="B408" s="35" t="s">
        <v>1440</v>
      </c>
      <c r="C408" s="35" t="s">
        <v>1495</v>
      </c>
    </row>
    <row r="409" spans="1:4" x14ac:dyDescent="0.3">
      <c r="A409" s="67" t="s">
        <v>1224</v>
      </c>
      <c r="B409" s="35" t="s">
        <v>1441</v>
      </c>
      <c r="C409" s="67" t="s">
        <v>1496</v>
      </c>
    </row>
    <row r="410" spans="1:4" x14ac:dyDescent="0.3">
      <c r="A410" s="35" t="s">
        <v>1225</v>
      </c>
      <c r="B410" s="35" t="s">
        <v>1442</v>
      </c>
      <c r="C410" s="35" t="s">
        <v>1497</v>
      </c>
    </row>
    <row r="411" spans="1:4" x14ac:dyDescent="0.3">
      <c r="A411" s="35" t="s">
        <v>1226</v>
      </c>
      <c r="B411" s="35" t="s">
        <v>1443</v>
      </c>
      <c r="C411" s="35" t="s">
        <v>1498</v>
      </c>
    </row>
    <row r="412" spans="1:4" x14ac:dyDescent="0.3">
      <c r="A412" s="35" t="s">
        <v>1227</v>
      </c>
      <c r="B412" s="35" t="s">
        <v>1444</v>
      </c>
      <c r="C412" s="35" t="s">
        <v>1499</v>
      </c>
    </row>
    <row r="413" spans="1:4" x14ac:dyDescent="0.3">
      <c r="A413" s="35" t="s">
        <v>1228</v>
      </c>
      <c r="B413" s="35" t="s">
        <v>1445</v>
      </c>
      <c r="C413" s="35" t="s">
        <v>1500</v>
      </c>
    </row>
    <row r="414" spans="1:4" x14ac:dyDescent="0.3">
      <c r="A414" s="35" t="s">
        <v>1229</v>
      </c>
      <c r="B414" s="35" t="s">
        <v>1446</v>
      </c>
      <c r="C414" s="35" t="s">
        <v>1501</v>
      </c>
    </row>
    <row r="415" spans="1:4" x14ac:dyDescent="0.3">
      <c r="A415" s="35" t="s">
        <v>1230</v>
      </c>
      <c r="B415" s="35" t="s">
        <v>1447</v>
      </c>
      <c r="C415" s="35" t="s">
        <v>1502</v>
      </c>
    </row>
    <row r="416" spans="1:4" x14ac:dyDescent="0.3">
      <c r="A416" s="66" t="s">
        <v>1355</v>
      </c>
      <c r="B416" s="35" t="s">
        <v>1448</v>
      </c>
      <c r="C416" s="66" t="s">
        <v>1503</v>
      </c>
    </row>
    <row r="417" spans="1:3" x14ac:dyDescent="0.3">
      <c r="A417" s="35" t="s">
        <v>1231</v>
      </c>
      <c r="B417" s="35" t="s">
        <v>1449</v>
      </c>
      <c r="C417" s="35" t="s">
        <v>1504</v>
      </c>
    </row>
    <row r="418" spans="1:3" x14ac:dyDescent="0.3">
      <c r="A418" s="35" t="s">
        <v>1232</v>
      </c>
      <c r="B418" s="35" t="s">
        <v>1450</v>
      </c>
      <c r="C418" s="35" t="s">
        <v>1505</v>
      </c>
    </row>
    <row r="419" spans="1:3" x14ac:dyDescent="0.3">
      <c r="A419" s="35" t="s">
        <v>1233</v>
      </c>
      <c r="B419" s="35" t="s">
        <v>1451</v>
      </c>
      <c r="C419" s="35" t="s">
        <v>1506</v>
      </c>
    </row>
    <row r="420" spans="1:3" x14ac:dyDescent="0.3">
      <c r="A420" s="35" t="s">
        <v>1234</v>
      </c>
      <c r="B420" s="35" t="s">
        <v>1452</v>
      </c>
      <c r="C420" s="35" t="s">
        <v>1507</v>
      </c>
    </row>
    <row r="421" spans="1:3" x14ac:dyDescent="0.3">
      <c r="A421" s="35" t="s">
        <v>1235</v>
      </c>
      <c r="B421" s="35" t="s">
        <v>1453</v>
      </c>
      <c r="C421" s="35" t="s">
        <v>1508</v>
      </c>
    </row>
    <row r="422" spans="1:3" x14ac:dyDescent="0.3">
      <c r="A422" s="35" t="s">
        <v>1236</v>
      </c>
      <c r="B422" s="35" t="s">
        <v>1454</v>
      </c>
      <c r="C422" s="35" t="s">
        <v>1509</v>
      </c>
    </row>
    <row r="423" spans="1:3" x14ac:dyDescent="0.3">
      <c r="A423" s="35" t="s">
        <v>1237</v>
      </c>
      <c r="B423" s="35" t="s">
        <v>1455</v>
      </c>
      <c r="C423" s="35" t="s">
        <v>1510</v>
      </c>
    </row>
    <row r="424" spans="1:3" x14ac:dyDescent="0.3">
      <c r="A424" s="35" t="s">
        <v>1238</v>
      </c>
      <c r="B424" s="35" t="s">
        <v>1456</v>
      </c>
      <c r="C424" s="35" t="s">
        <v>1511</v>
      </c>
    </row>
    <row r="425" spans="1:3" x14ac:dyDescent="0.3">
      <c r="A425" s="35" t="s">
        <v>1239</v>
      </c>
      <c r="B425" s="35" t="s">
        <v>1457</v>
      </c>
      <c r="C425" s="35" t="s">
        <v>1512</v>
      </c>
    </row>
    <row r="426" spans="1:3" x14ac:dyDescent="0.3">
      <c r="A426" s="35" t="s">
        <v>1240</v>
      </c>
      <c r="B426" s="35" t="s">
        <v>1458</v>
      </c>
      <c r="C426" s="35" t="s">
        <v>1513</v>
      </c>
    </row>
    <row r="427" spans="1:3" x14ac:dyDescent="0.3">
      <c r="A427" s="35" t="s">
        <v>1241</v>
      </c>
      <c r="B427" s="35" t="s">
        <v>1459</v>
      </c>
      <c r="C427" s="35" t="s">
        <v>1514</v>
      </c>
    </row>
    <row r="428" spans="1:3" x14ac:dyDescent="0.3">
      <c r="A428" s="35" t="s">
        <v>1242</v>
      </c>
      <c r="B428" s="35" t="s">
        <v>1460</v>
      </c>
      <c r="C428" s="35" t="s">
        <v>1515</v>
      </c>
    </row>
    <row r="429" spans="1:3" x14ac:dyDescent="0.3">
      <c r="A429" s="35" t="s">
        <v>1243</v>
      </c>
      <c r="B429" s="35" t="s">
        <v>1461</v>
      </c>
      <c r="C429" s="35" t="s">
        <v>1516</v>
      </c>
    </row>
    <row r="430" spans="1:3" x14ac:dyDescent="0.3">
      <c r="A430" s="35" t="s">
        <v>1244</v>
      </c>
      <c r="B430" s="35" t="s">
        <v>1462</v>
      </c>
      <c r="C430" s="35" t="s">
        <v>1517</v>
      </c>
    </row>
    <row r="431" spans="1:3" x14ac:dyDescent="0.3">
      <c r="A431" s="35" t="s">
        <v>1245</v>
      </c>
      <c r="B431" s="35" t="s">
        <v>1463</v>
      </c>
      <c r="C431" s="35" t="s">
        <v>1518</v>
      </c>
    </row>
    <row r="432" spans="1:3" x14ac:dyDescent="0.3">
      <c r="A432" s="35" t="s">
        <v>1246</v>
      </c>
      <c r="B432" s="35" t="s">
        <v>1464</v>
      </c>
      <c r="C432" s="35" t="s">
        <v>1519</v>
      </c>
    </row>
    <row r="433" spans="1:3" x14ac:dyDescent="0.3">
      <c r="A433" s="35" t="s">
        <v>1247</v>
      </c>
      <c r="B433" s="35" t="s">
        <v>1203</v>
      </c>
      <c r="C433" s="35" t="s">
        <v>1520</v>
      </c>
    </row>
    <row r="434" spans="1:3" x14ac:dyDescent="0.3">
      <c r="A434" s="66" t="s">
        <v>1354</v>
      </c>
      <c r="B434" s="35" t="s">
        <v>1465</v>
      </c>
      <c r="C434" s="66" t="s">
        <v>1521</v>
      </c>
    </row>
    <row r="435" spans="1:3" x14ac:dyDescent="0.3">
      <c r="A435" s="66" t="s">
        <v>1344</v>
      </c>
      <c r="B435" s="35" t="s">
        <v>1466</v>
      </c>
      <c r="C435" s="66" t="s">
        <v>1522</v>
      </c>
    </row>
    <row r="436" spans="1:3" x14ac:dyDescent="0.3">
      <c r="A436" s="35" t="s">
        <v>1248</v>
      </c>
      <c r="B436" s="35" t="s">
        <v>1467</v>
      </c>
      <c r="C436" s="35" t="s">
        <v>1523</v>
      </c>
    </row>
    <row r="437" spans="1:3" x14ac:dyDescent="0.3">
      <c r="A437" s="35" t="s">
        <v>1249</v>
      </c>
      <c r="B437" s="35" t="s">
        <v>1359</v>
      </c>
      <c r="C437" s="35" t="s">
        <v>1524</v>
      </c>
    </row>
    <row r="438" spans="1:3" x14ac:dyDescent="0.3">
      <c r="A438" s="35" t="s">
        <v>1250</v>
      </c>
      <c r="B438" s="35" t="s">
        <v>1360</v>
      </c>
      <c r="C438" s="35" t="s">
        <v>1525</v>
      </c>
    </row>
    <row r="439" spans="1:3" x14ac:dyDescent="0.3">
      <c r="A439" s="35" t="s">
        <v>1251</v>
      </c>
      <c r="B439" s="35" t="s">
        <v>1361</v>
      </c>
      <c r="C439" s="35" t="s">
        <v>1526</v>
      </c>
    </row>
    <row r="440" spans="1:3" x14ac:dyDescent="0.3">
      <c r="A440" s="35" t="s">
        <v>1252</v>
      </c>
      <c r="B440" s="35" t="s">
        <v>1362</v>
      </c>
      <c r="C440" s="35" t="s">
        <v>1527</v>
      </c>
    </row>
    <row r="441" spans="1:3" x14ac:dyDescent="0.3">
      <c r="A441" s="35" t="s">
        <v>1253</v>
      </c>
      <c r="B441" s="35" t="s">
        <v>1363</v>
      </c>
      <c r="C441" s="35" t="s">
        <v>1528</v>
      </c>
    </row>
    <row r="442" spans="1:3" x14ac:dyDescent="0.3">
      <c r="A442" s="35" t="s">
        <v>1254</v>
      </c>
      <c r="B442" s="35" t="s">
        <v>1364</v>
      </c>
      <c r="C442" s="35" t="s">
        <v>1529</v>
      </c>
    </row>
    <row r="443" spans="1:3" x14ac:dyDescent="0.3">
      <c r="A443" s="66" t="s">
        <v>1353</v>
      </c>
      <c r="B443" s="35" t="s">
        <v>1365</v>
      </c>
      <c r="C443" s="66" t="s">
        <v>1530</v>
      </c>
    </row>
    <row r="444" spans="1:3" x14ac:dyDescent="0.3">
      <c r="A444" s="66" t="s">
        <v>1352</v>
      </c>
      <c r="B444" s="35" t="s">
        <v>1366</v>
      </c>
      <c r="C444" s="66" t="s">
        <v>1531</v>
      </c>
    </row>
    <row r="445" spans="1:3" x14ac:dyDescent="0.3">
      <c r="A445" s="35" t="s">
        <v>1255</v>
      </c>
      <c r="B445" s="35" t="s">
        <v>1367</v>
      </c>
      <c r="C445" s="35" t="s">
        <v>1532</v>
      </c>
    </row>
    <row r="446" spans="1:3" x14ac:dyDescent="0.3">
      <c r="A446" s="35" t="s">
        <v>1256</v>
      </c>
      <c r="B446" s="35" t="s">
        <v>1368</v>
      </c>
      <c r="C446" s="35" t="s">
        <v>1533</v>
      </c>
    </row>
    <row r="447" spans="1:3" x14ac:dyDescent="0.3">
      <c r="A447" s="66" t="s">
        <v>1351</v>
      </c>
      <c r="B447" s="35" t="s">
        <v>1369</v>
      </c>
      <c r="C447" s="66" t="s">
        <v>1534</v>
      </c>
    </row>
    <row r="448" spans="1:3" x14ac:dyDescent="0.3">
      <c r="A448" s="35" t="s">
        <v>1257</v>
      </c>
      <c r="B448" s="35" t="s">
        <v>1370</v>
      </c>
      <c r="C448" s="35" t="s">
        <v>1535</v>
      </c>
    </row>
    <row r="449" spans="1:3" x14ac:dyDescent="0.3">
      <c r="A449" s="35" t="s">
        <v>1258</v>
      </c>
      <c r="B449" s="35" t="s">
        <v>1371</v>
      </c>
      <c r="C449" s="35" t="s">
        <v>1536</v>
      </c>
    </row>
    <row r="450" spans="1:3" x14ac:dyDescent="0.3">
      <c r="A450" s="35" t="s">
        <v>1259</v>
      </c>
      <c r="B450" s="35" t="s">
        <v>1372</v>
      </c>
      <c r="C450" s="35" t="s">
        <v>1537</v>
      </c>
    </row>
    <row r="451" spans="1:3" x14ac:dyDescent="0.3">
      <c r="A451" s="35" t="s">
        <v>1260</v>
      </c>
      <c r="B451" s="35" t="s">
        <v>1364</v>
      </c>
      <c r="C451" s="35" t="s">
        <v>1538</v>
      </c>
    </row>
    <row r="452" spans="1:3" x14ac:dyDescent="0.3">
      <c r="A452" s="35" t="s">
        <v>1261</v>
      </c>
      <c r="B452" s="35" t="s">
        <v>1364</v>
      </c>
      <c r="C452" s="35" t="s">
        <v>1539</v>
      </c>
    </row>
    <row r="453" spans="1:3" x14ac:dyDescent="0.3">
      <c r="A453" s="35" t="s">
        <v>1262</v>
      </c>
      <c r="B453" s="35" t="s">
        <v>1373</v>
      </c>
      <c r="C453" s="35" t="s">
        <v>1540</v>
      </c>
    </row>
    <row r="454" spans="1:3" x14ac:dyDescent="0.3">
      <c r="A454" s="35" t="s">
        <v>1263</v>
      </c>
      <c r="B454" s="35" t="s">
        <v>1374</v>
      </c>
      <c r="C454" s="35" t="s">
        <v>1541</v>
      </c>
    </row>
    <row r="455" spans="1:3" x14ac:dyDescent="0.3">
      <c r="A455" s="35" t="s">
        <v>1264</v>
      </c>
      <c r="B455" s="35" t="s">
        <v>1375</v>
      </c>
      <c r="C455" s="35" t="s">
        <v>1542</v>
      </c>
    </row>
    <row r="456" spans="1:3" x14ac:dyDescent="0.3">
      <c r="A456" s="35" t="s">
        <v>1265</v>
      </c>
      <c r="B456" s="35" t="s">
        <v>1468</v>
      </c>
      <c r="C456" s="35" t="s">
        <v>1543</v>
      </c>
    </row>
    <row r="457" spans="1:3" x14ac:dyDescent="0.3">
      <c r="A457" s="35" t="s">
        <v>1266</v>
      </c>
      <c r="B457" s="35" t="s">
        <v>1469</v>
      </c>
      <c r="C457" s="35" t="s">
        <v>1544</v>
      </c>
    </row>
    <row r="458" spans="1:3" x14ac:dyDescent="0.3">
      <c r="A458" s="35" t="s">
        <v>1267</v>
      </c>
      <c r="B458" s="35" t="s">
        <v>1470</v>
      </c>
      <c r="C458" s="35" t="s">
        <v>1545</v>
      </c>
    </row>
    <row r="459" spans="1:3" x14ac:dyDescent="0.3">
      <c r="A459" s="35" t="s">
        <v>1268</v>
      </c>
      <c r="B459" s="35" t="s">
        <v>1471</v>
      </c>
      <c r="C459" s="35" t="s">
        <v>1546</v>
      </c>
    </row>
    <row r="460" spans="1:3" x14ac:dyDescent="0.3">
      <c r="A460" s="35" t="s">
        <v>1269</v>
      </c>
      <c r="B460" s="35" t="s">
        <v>1472</v>
      </c>
      <c r="C460" s="35" t="s">
        <v>1547</v>
      </c>
    </row>
    <row r="461" spans="1:3" x14ac:dyDescent="0.3">
      <c r="A461" s="35" t="s">
        <v>1270</v>
      </c>
      <c r="B461" s="35" t="s">
        <v>1473</v>
      </c>
      <c r="C461" s="35" t="s">
        <v>1548</v>
      </c>
    </row>
    <row r="462" spans="1:3" x14ac:dyDescent="0.3">
      <c r="A462" s="66" t="s">
        <v>1345</v>
      </c>
      <c r="B462" s="35" t="s">
        <v>1474</v>
      </c>
      <c r="C462" s="66" t="s">
        <v>1549</v>
      </c>
    </row>
    <row r="463" spans="1:3" x14ac:dyDescent="0.3">
      <c r="A463" s="35" t="s">
        <v>1271</v>
      </c>
      <c r="B463" s="35" t="s">
        <v>1475</v>
      </c>
      <c r="C463" s="35" t="s">
        <v>1550</v>
      </c>
    </row>
    <row r="464" spans="1:3" x14ac:dyDescent="0.3">
      <c r="A464" s="35" t="s">
        <v>1272</v>
      </c>
      <c r="B464" s="35" t="s">
        <v>1476</v>
      </c>
      <c r="C464" s="35" t="s">
        <v>1551</v>
      </c>
    </row>
    <row r="465" spans="1:3" x14ac:dyDescent="0.3">
      <c r="A465" s="66" t="s">
        <v>1346</v>
      </c>
      <c r="B465" s="35" t="s">
        <v>1477</v>
      </c>
      <c r="C465" s="66" t="s">
        <v>1552</v>
      </c>
    </row>
    <row r="466" spans="1:3" x14ac:dyDescent="0.3">
      <c r="A466" s="35" t="s">
        <v>1273</v>
      </c>
      <c r="B466" s="35" t="s">
        <v>1478</v>
      </c>
      <c r="C466" s="35" t="s">
        <v>1553</v>
      </c>
    </row>
    <row r="467" spans="1:3" x14ac:dyDescent="0.3">
      <c r="A467" s="35" t="s">
        <v>1274</v>
      </c>
      <c r="B467" s="35" t="s">
        <v>1479</v>
      </c>
      <c r="C467" s="35" t="s">
        <v>1554</v>
      </c>
    </row>
    <row r="468" spans="1:3" x14ac:dyDescent="0.3">
      <c r="A468" s="35" t="s">
        <v>1275</v>
      </c>
      <c r="B468" s="35" t="s">
        <v>1480</v>
      </c>
      <c r="C468" s="35" t="s">
        <v>1555</v>
      </c>
    </row>
    <row r="469" spans="1:3" x14ac:dyDescent="0.3">
      <c r="A469" s="35" t="s">
        <v>1276</v>
      </c>
      <c r="B469" s="35" t="s">
        <v>1481</v>
      </c>
      <c r="C469" s="35" t="s">
        <v>1556</v>
      </c>
    </row>
    <row r="470" spans="1:3" x14ac:dyDescent="0.3">
      <c r="A470" s="35" t="s">
        <v>1277</v>
      </c>
      <c r="B470" s="35" t="s">
        <v>1482</v>
      </c>
      <c r="C470" s="35" t="s">
        <v>1557</v>
      </c>
    </row>
    <row r="471" spans="1:3" x14ac:dyDescent="0.3">
      <c r="A471" s="35" t="s">
        <v>1278</v>
      </c>
      <c r="B471" s="35" t="s">
        <v>1483</v>
      </c>
      <c r="C471" s="35" t="s">
        <v>1558</v>
      </c>
    </row>
    <row r="472" spans="1:3" x14ac:dyDescent="0.3">
      <c r="A472" s="35" t="s">
        <v>1279</v>
      </c>
      <c r="B472" s="35" t="s">
        <v>1484</v>
      </c>
      <c r="C472" s="35" t="s">
        <v>1559</v>
      </c>
    </row>
    <row r="473" spans="1:3" x14ac:dyDescent="0.3">
      <c r="A473" s="35" t="s">
        <v>1280</v>
      </c>
      <c r="B473" s="35" t="s">
        <v>1485</v>
      </c>
      <c r="C473" s="35" t="s">
        <v>1560</v>
      </c>
    </row>
    <row r="474" spans="1:3" x14ac:dyDescent="0.3">
      <c r="A474" s="35" t="s">
        <v>1281</v>
      </c>
      <c r="B474" s="35" t="s">
        <v>1486</v>
      </c>
      <c r="C474" s="35" t="s">
        <v>1561</v>
      </c>
    </row>
    <row r="475" spans="1:3" x14ac:dyDescent="0.3">
      <c r="A475" s="35" t="s">
        <v>1282</v>
      </c>
      <c r="B475" s="35" t="s">
        <v>1487</v>
      </c>
      <c r="C475" s="35" t="s">
        <v>1562</v>
      </c>
    </row>
    <row r="476" spans="1:3" x14ac:dyDescent="0.3">
      <c r="A476" s="35" t="s">
        <v>1283</v>
      </c>
      <c r="B476" s="35" t="s">
        <v>1376</v>
      </c>
      <c r="C476" s="35" t="s">
        <v>1563</v>
      </c>
    </row>
    <row r="477" spans="1:3" x14ac:dyDescent="0.3">
      <c r="A477" s="35" t="s">
        <v>1284</v>
      </c>
      <c r="B477" s="35" t="s">
        <v>1377</v>
      </c>
      <c r="C477" s="35" t="s">
        <v>1564</v>
      </c>
    </row>
    <row r="478" spans="1:3" x14ac:dyDescent="0.3">
      <c r="A478" s="35" t="s">
        <v>1285</v>
      </c>
      <c r="B478" s="35" t="s">
        <v>1488</v>
      </c>
      <c r="C478" s="35" t="s">
        <v>1565</v>
      </c>
    </row>
    <row r="479" spans="1:3" x14ac:dyDescent="0.3">
      <c r="A479" s="35" t="s">
        <v>1286</v>
      </c>
      <c r="B479" s="35" t="s">
        <v>1489</v>
      </c>
      <c r="C479" s="35" t="s">
        <v>1566</v>
      </c>
    </row>
    <row r="480" spans="1:3" x14ac:dyDescent="0.3">
      <c r="A480" s="35" t="s">
        <v>1287</v>
      </c>
      <c r="B480" s="35" t="s">
        <v>1490</v>
      </c>
      <c r="C480" s="35" t="s">
        <v>1567</v>
      </c>
    </row>
    <row r="481" spans="1:3" x14ac:dyDescent="0.3">
      <c r="A481" s="35" t="s">
        <v>1288</v>
      </c>
      <c r="B481" s="35" t="s">
        <v>1436</v>
      </c>
      <c r="C481" s="35" t="s">
        <v>1568</v>
      </c>
    </row>
    <row r="482" spans="1:3" x14ac:dyDescent="0.3">
      <c r="A482" s="35" t="s">
        <v>1289</v>
      </c>
      <c r="B482" s="35" t="s">
        <v>1378</v>
      </c>
      <c r="C482" s="35" t="s">
        <v>1569</v>
      </c>
    </row>
    <row r="483" spans="1:3" x14ac:dyDescent="0.3">
      <c r="A483" s="35" t="s">
        <v>1290</v>
      </c>
      <c r="B483" s="35" t="s">
        <v>1379</v>
      </c>
      <c r="C483" s="35" t="s">
        <v>1570</v>
      </c>
    </row>
    <row r="484" spans="1:3" x14ac:dyDescent="0.3">
      <c r="A484" s="35" t="s">
        <v>1291</v>
      </c>
      <c r="B484" s="68" t="s">
        <v>1217</v>
      </c>
      <c r="C484" s="35" t="s">
        <v>1571</v>
      </c>
    </row>
    <row r="485" spans="1:3" x14ac:dyDescent="0.3">
      <c r="A485" s="35" t="s">
        <v>1292</v>
      </c>
      <c r="B485" s="68" t="s">
        <v>1381</v>
      </c>
      <c r="C485" s="35" t="s">
        <v>1572</v>
      </c>
    </row>
    <row r="486" spans="1:3" x14ac:dyDescent="0.3">
      <c r="A486" s="35" t="s">
        <v>1293</v>
      </c>
      <c r="B486" s="68" t="s">
        <v>1382</v>
      </c>
      <c r="C486" s="35" t="s">
        <v>1573</v>
      </c>
    </row>
    <row r="487" spans="1:3" x14ac:dyDescent="0.3">
      <c r="A487" s="35" t="s">
        <v>1294</v>
      </c>
      <c r="B487" s="68" t="s">
        <v>1383</v>
      </c>
      <c r="C487" s="35" t="s">
        <v>1574</v>
      </c>
    </row>
    <row r="488" spans="1:3" x14ac:dyDescent="0.3">
      <c r="A488" s="35" t="s">
        <v>1295</v>
      </c>
      <c r="B488" s="68" t="s">
        <v>1384</v>
      </c>
      <c r="C488" s="35" t="s">
        <v>1575</v>
      </c>
    </row>
    <row r="489" spans="1:3" x14ac:dyDescent="0.3">
      <c r="A489" s="35" t="s">
        <v>1296</v>
      </c>
      <c r="B489" s="68" t="s">
        <v>1385</v>
      </c>
      <c r="C489" s="35" t="s">
        <v>1576</v>
      </c>
    </row>
    <row r="490" spans="1:3" x14ac:dyDescent="0.3">
      <c r="A490" s="35" t="s">
        <v>1297</v>
      </c>
      <c r="B490" s="68" t="s">
        <v>1386</v>
      </c>
      <c r="C490" s="35" t="s">
        <v>1577</v>
      </c>
    </row>
    <row r="491" spans="1:3" x14ac:dyDescent="0.3">
      <c r="A491" s="35" t="s">
        <v>1298</v>
      </c>
      <c r="B491" s="68" t="s">
        <v>1387</v>
      </c>
      <c r="C491" s="35" t="s">
        <v>1578</v>
      </c>
    </row>
    <row r="492" spans="1:3" x14ac:dyDescent="0.3">
      <c r="A492" s="35" t="s">
        <v>1299</v>
      </c>
      <c r="B492" s="68" t="s">
        <v>1388</v>
      </c>
      <c r="C492" s="35" t="s">
        <v>1579</v>
      </c>
    </row>
    <row r="493" spans="1:3" x14ac:dyDescent="0.3">
      <c r="A493" s="35" t="s">
        <v>1300</v>
      </c>
      <c r="B493" s="68" t="s">
        <v>1389</v>
      </c>
      <c r="C493" s="35" t="s">
        <v>1580</v>
      </c>
    </row>
    <row r="494" spans="1:3" x14ac:dyDescent="0.3">
      <c r="A494" s="35" t="s">
        <v>1301</v>
      </c>
      <c r="B494" s="68" t="s">
        <v>1390</v>
      </c>
      <c r="C494" s="35" t="s">
        <v>1581</v>
      </c>
    </row>
    <row r="495" spans="1:3" x14ac:dyDescent="0.3">
      <c r="A495" s="35" t="s">
        <v>1302</v>
      </c>
      <c r="B495" s="68" t="s">
        <v>1391</v>
      </c>
      <c r="C495" s="35" t="s">
        <v>1582</v>
      </c>
    </row>
    <row r="496" spans="1:3" x14ac:dyDescent="0.3">
      <c r="A496" s="35" t="s">
        <v>1303</v>
      </c>
      <c r="B496" s="68" t="s">
        <v>1211</v>
      </c>
      <c r="C496" s="35" t="s">
        <v>1583</v>
      </c>
    </row>
    <row r="497" spans="1:4" x14ac:dyDescent="0.3">
      <c r="A497" s="35" t="s">
        <v>1304</v>
      </c>
      <c r="B497" s="68" t="s">
        <v>1392</v>
      </c>
      <c r="C497" s="35" t="s">
        <v>1584</v>
      </c>
    </row>
    <row r="498" spans="1:4" x14ac:dyDescent="0.3">
      <c r="A498" s="35" t="s">
        <v>1305</v>
      </c>
      <c r="B498" s="68" t="s">
        <v>1393</v>
      </c>
      <c r="C498" s="35" t="s">
        <v>1585</v>
      </c>
    </row>
    <row r="499" spans="1:4" x14ac:dyDescent="0.3">
      <c r="A499" s="35" t="s">
        <v>1306</v>
      </c>
      <c r="B499" s="68" t="s">
        <v>1394</v>
      </c>
      <c r="C499" s="35" t="s">
        <v>1586</v>
      </c>
    </row>
    <row r="500" spans="1:4" x14ac:dyDescent="0.3">
      <c r="A500" s="35" t="s">
        <v>1307</v>
      </c>
      <c r="B500" s="68" t="s">
        <v>1395</v>
      </c>
      <c r="C500" s="35" t="s">
        <v>1587</v>
      </c>
    </row>
    <row r="501" spans="1:4" x14ac:dyDescent="0.3">
      <c r="A501" s="35" t="s">
        <v>1308</v>
      </c>
      <c r="B501" s="68" t="s">
        <v>1396</v>
      </c>
      <c r="C501" s="35" t="s">
        <v>1588</v>
      </c>
    </row>
    <row r="502" spans="1:4" x14ac:dyDescent="0.3">
      <c r="A502" s="66" t="s">
        <v>1347</v>
      </c>
      <c r="B502" s="68" t="s">
        <v>1397</v>
      </c>
      <c r="C502" s="66" t="s">
        <v>1589</v>
      </c>
    </row>
    <row r="503" spans="1:4" x14ac:dyDescent="0.3">
      <c r="A503" s="35" t="s">
        <v>1309</v>
      </c>
      <c r="B503" s="68" t="s">
        <v>1398</v>
      </c>
      <c r="C503" s="35" t="s">
        <v>1590</v>
      </c>
    </row>
    <row r="504" spans="1:4" x14ac:dyDescent="0.3">
      <c r="A504" s="35" t="s">
        <v>1310</v>
      </c>
      <c r="B504" s="68" t="s">
        <v>1399</v>
      </c>
      <c r="C504" s="35" t="s">
        <v>1591</v>
      </c>
    </row>
    <row r="505" spans="1:4" x14ac:dyDescent="0.3">
      <c r="A505" s="35" t="s">
        <v>1311</v>
      </c>
      <c r="B505" s="68" t="s">
        <v>1400</v>
      </c>
      <c r="C505" s="35" t="s">
        <v>1592</v>
      </c>
    </row>
    <row r="506" spans="1:4" x14ac:dyDescent="0.3">
      <c r="A506" s="66" t="s">
        <v>1348</v>
      </c>
      <c r="B506" s="68" t="s">
        <v>1401</v>
      </c>
      <c r="C506" s="66" t="s">
        <v>1593</v>
      </c>
    </row>
    <row r="507" spans="1:4" x14ac:dyDescent="0.3">
      <c r="A507" s="35" t="s">
        <v>1312</v>
      </c>
      <c r="B507" s="68" t="s">
        <v>1402</v>
      </c>
      <c r="C507" s="35" t="s">
        <v>1594</v>
      </c>
    </row>
    <row r="508" spans="1:4" s="37" customFormat="1" x14ac:dyDescent="0.3">
      <c r="A508" s="66" t="s">
        <v>1313</v>
      </c>
      <c r="B508" s="68" t="s">
        <v>1403</v>
      </c>
      <c r="C508" s="66" t="s">
        <v>1595</v>
      </c>
      <c r="D508" s="54"/>
    </row>
    <row r="509" spans="1:4" x14ac:dyDescent="0.3">
      <c r="A509" s="35" t="s">
        <v>1314</v>
      </c>
      <c r="B509" s="68" t="s">
        <v>1404</v>
      </c>
      <c r="C509" s="35" t="s">
        <v>1596</v>
      </c>
    </row>
    <row r="510" spans="1:4" x14ac:dyDescent="0.3">
      <c r="A510" s="66" t="s">
        <v>1349</v>
      </c>
      <c r="B510" s="68" t="s">
        <v>1405</v>
      </c>
      <c r="C510" s="66" t="s">
        <v>1597</v>
      </c>
    </row>
    <row r="511" spans="1:4" x14ac:dyDescent="0.3">
      <c r="A511" s="35" t="s">
        <v>1315</v>
      </c>
      <c r="B511" s="68" t="s">
        <v>1406</v>
      </c>
      <c r="C511" s="35" t="s">
        <v>1598</v>
      </c>
    </row>
    <row r="512" spans="1:4" x14ac:dyDescent="0.3">
      <c r="A512" s="35" t="s">
        <v>1316</v>
      </c>
      <c r="B512" s="68" t="s">
        <v>1407</v>
      </c>
      <c r="C512" s="35" t="s">
        <v>1599</v>
      </c>
    </row>
    <row r="513" spans="1:3" x14ac:dyDescent="0.3">
      <c r="A513" s="35" t="s">
        <v>1317</v>
      </c>
      <c r="B513" s="68" t="s">
        <v>1408</v>
      </c>
      <c r="C513" s="35" t="s">
        <v>1600</v>
      </c>
    </row>
    <row r="514" spans="1:3" x14ac:dyDescent="0.3">
      <c r="A514" s="35" t="s">
        <v>1318</v>
      </c>
      <c r="B514" s="68" t="s">
        <v>1409</v>
      </c>
      <c r="C514" s="35" t="s">
        <v>1601</v>
      </c>
    </row>
    <row r="515" spans="1:3" x14ac:dyDescent="0.3">
      <c r="A515" s="35" t="s">
        <v>1319</v>
      </c>
      <c r="B515" s="68" t="s">
        <v>1410</v>
      </c>
      <c r="C515" s="35" t="s">
        <v>1602</v>
      </c>
    </row>
    <row r="516" spans="1:3" x14ac:dyDescent="0.3">
      <c r="A516" s="35" t="s">
        <v>1320</v>
      </c>
      <c r="B516" s="68" t="s">
        <v>1411</v>
      </c>
      <c r="C516" s="35" t="s">
        <v>1603</v>
      </c>
    </row>
    <row r="517" spans="1:3" x14ac:dyDescent="0.3">
      <c r="A517" s="35" t="s">
        <v>1321</v>
      </c>
      <c r="B517" s="68" t="s">
        <v>1412</v>
      </c>
      <c r="C517" s="35" t="s">
        <v>1604</v>
      </c>
    </row>
    <row r="518" spans="1:3" x14ac:dyDescent="0.3">
      <c r="A518" s="35" t="s">
        <v>1322</v>
      </c>
      <c r="B518" s="68" t="s">
        <v>1413</v>
      </c>
      <c r="C518" s="35" t="s">
        <v>1605</v>
      </c>
    </row>
    <row r="519" spans="1:3" x14ac:dyDescent="0.3">
      <c r="A519" s="35" t="s">
        <v>1323</v>
      </c>
      <c r="B519" s="68" t="s">
        <v>1414</v>
      </c>
      <c r="C519" s="35" t="s">
        <v>1606</v>
      </c>
    </row>
    <row r="520" spans="1:3" x14ac:dyDescent="0.3">
      <c r="A520" s="35" t="s">
        <v>1324</v>
      </c>
      <c r="B520" s="68" t="s">
        <v>1415</v>
      </c>
      <c r="C520" s="35" t="s">
        <v>1607</v>
      </c>
    </row>
    <row r="521" spans="1:3" x14ac:dyDescent="0.3">
      <c r="A521" s="35" t="s">
        <v>1325</v>
      </c>
      <c r="B521" s="68" t="s">
        <v>1416</v>
      </c>
      <c r="C521" s="35" t="s">
        <v>1608</v>
      </c>
    </row>
    <row r="522" spans="1:3" x14ac:dyDescent="0.3">
      <c r="A522" s="35" t="s">
        <v>1326</v>
      </c>
      <c r="B522" s="68" t="s">
        <v>1417</v>
      </c>
      <c r="C522" s="35" t="s">
        <v>1609</v>
      </c>
    </row>
    <row r="523" spans="1:3" x14ac:dyDescent="0.3">
      <c r="A523" s="35" t="s">
        <v>1327</v>
      </c>
      <c r="B523" s="68" t="s">
        <v>1418</v>
      </c>
      <c r="C523" s="35" t="s">
        <v>1610</v>
      </c>
    </row>
    <row r="524" spans="1:3" x14ac:dyDescent="0.3">
      <c r="A524" s="35" t="s">
        <v>1328</v>
      </c>
      <c r="B524" s="68" t="s">
        <v>1419</v>
      </c>
      <c r="C524" s="35" t="s">
        <v>1611</v>
      </c>
    </row>
    <row r="525" spans="1:3" x14ac:dyDescent="0.3">
      <c r="A525" s="35" t="s">
        <v>1329</v>
      </c>
      <c r="B525" s="68" t="s">
        <v>1420</v>
      </c>
      <c r="C525" s="35" t="s">
        <v>1612</v>
      </c>
    </row>
    <row r="526" spans="1:3" x14ac:dyDescent="0.3">
      <c r="A526" s="35" t="s">
        <v>1330</v>
      </c>
      <c r="B526" s="68" t="s">
        <v>1421</v>
      </c>
      <c r="C526" s="35" t="s">
        <v>1613</v>
      </c>
    </row>
    <row r="527" spans="1:3" x14ac:dyDescent="0.3">
      <c r="A527" s="35" t="s">
        <v>1331</v>
      </c>
      <c r="B527" s="68" t="s">
        <v>1422</v>
      </c>
      <c r="C527" s="35" t="s">
        <v>1614</v>
      </c>
    </row>
    <row r="528" spans="1:3" x14ac:dyDescent="0.3">
      <c r="A528" s="35" t="s">
        <v>1332</v>
      </c>
      <c r="B528" s="68" t="s">
        <v>1423</v>
      </c>
      <c r="C528" s="35" t="s">
        <v>1615</v>
      </c>
    </row>
    <row r="529" spans="1:3" x14ac:dyDescent="0.3">
      <c r="A529" s="35" t="s">
        <v>1333</v>
      </c>
      <c r="B529" s="68" t="s">
        <v>1424</v>
      </c>
      <c r="C529" s="35" t="s">
        <v>1616</v>
      </c>
    </row>
    <row r="530" spans="1:3" x14ac:dyDescent="0.3">
      <c r="A530" s="35" t="s">
        <v>1334</v>
      </c>
      <c r="B530" s="68" t="s">
        <v>1425</v>
      </c>
      <c r="C530" s="35" t="s">
        <v>1617</v>
      </c>
    </row>
    <row r="531" spans="1:3" x14ac:dyDescent="0.3">
      <c r="A531" s="35" t="s">
        <v>1335</v>
      </c>
      <c r="B531" s="68" t="s">
        <v>1426</v>
      </c>
      <c r="C531" s="35" t="s">
        <v>1618</v>
      </c>
    </row>
    <row r="532" spans="1:3" x14ac:dyDescent="0.3">
      <c r="A532" s="35" t="s">
        <v>1336</v>
      </c>
      <c r="B532" s="68" t="s">
        <v>1427</v>
      </c>
      <c r="C532" s="35" t="s">
        <v>1619</v>
      </c>
    </row>
    <row r="533" spans="1:3" x14ac:dyDescent="0.3">
      <c r="A533" s="35" t="s">
        <v>1337</v>
      </c>
      <c r="B533" s="68" t="s">
        <v>1428</v>
      </c>
      <c r="C533" s="68" t="s">
        <v>1620</v>
      </c>
    </row>
    <row r="534" spans="1:3" x14ac:dyDescent="0.3">
      <c r="A534" s="35" t="s">
        <v>1338</v>
      </c>
      <c r="B534" s="68" t="s">
        <v>1429</v>
      </c>
      <c r="C534" s="68" t="s">
        <v>1621</v>
      </c>
    </row>
    <row r="535" spans="1:3" x14ac:dyDescent="0.3">
      <c r="A535" s="35" t="s">
        <v>1339</v>
      </c>
      <c r="B535" s="68" t="s">
        <v>1430</v>
      </c>
      <c r="C535" s="68" t="s">
        <v>1622</v>
      </c>
    </row>
    <row r="536" spans="1:3" x14ac:dyDescent="0.3">
      <c r="A536" s="35" t="s">
        <v>1340</v>
      </c>
      <c r="B536" s="68" t="s">
        <v>1431</v>
      </c>
      <c r="C536" s="68" t="s">
        <v>1623</v>
      </c>
    </row>
    <row r="537" spans="1:3" x14ac:dyDescent="0.3">
      <c r="A537" s="35" t="s">
        <v>1341</v>
      </c>
      <c r="B537" s="68" t="s">
        <v>1432</v>
      </c>
      <c r="C537" s="68" t="s">
        <v>1624</v>
      </c>
    </row>
    <row r="538" spans="1:3" x14ac:dyDescent="0.3">
      <c r="A538" s="35" t="s">
        <v>1342</v>
      </c>
      <c r="B538" s="68" t="s">
        <v>1433</v>
      </c>
      <c r="C538" s="68" t="s">
        <v>1625</v>
      </c>
    </row>
    <row r="539" spans="1:3" x14ac:dyDescent="0.3">
      <c r="A539" s="35" t="s">
        <v>1343</v>
      </c>
      <c r="B539" s="69" t="s">
        <v>1434</v>
      </c>
      <c r="C539" s="68" t="s">
        <v>1626</v>
      </c>
    </row>
    <row r="540" spans="1:3" x14ac:dyDescent="0.3">
      <c r="A540" s="66" t="s">
        <v>1350</v>
      </c>
      <c r="B540" s="68" t="s">
        <v>1435</v>
      </c>
      <c r="C540" s="68"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4" bestFit="1" customWidth="1"/>
    <col min="10" max="10" width="19" bestFit="1" customWidth="1"/>
    <col min="11" max="11" width="6.44140625" customWidth="1"/>
  </cols>
  <sheetData>
    <row r="1" spans="1:8" x14ac:dyDescent="0.25">
      <c r="B1" s="15" t="s">
        <v>23</v>
      </c>
    </row>
    <row r="2" spans="1:8" x14ac:dyDescent="0.25">
      <c r="A2" t="e">
        <f>'Discovery Log'!#REF!</f>
        <v>#REF!</v>
      </c>
      <c r="B2" t="e">
        <f>A2</f>
        <v>#REF!</v>
      </c>
      <c r="C2" s="26" t="e">
        <f>'Discovery Log'!#REF!</f>
        <v>#REF!</v>
      </c>
      <c r="D2" s="15" t="s">
        <v>18</v>
      </c>
      <c r="E2" s="27" t="e" cm="1">
        <f t="array" ref="E2">SUM(IF(FREQUENCY(IF(LEN(B2:B109)&gt;0,MATCH(B2:B109,B2:B109,0),""),IF(LEN(B2:B109)&gt;0,MATCH(B2:B109,B2:B109,0),""))&gt;0,1))</f>
        <v>#REF!</v>
      </c>
      <c r="F2" s="16" t="s">
        <v>19</v>
      </c>
      <c r="G2" s="17"/>
      <c r="H2" s="17"/>
    </row>
    <row r="3" spans="1:8" x14ac:dyDescent="0.25">
      <c r="A3" t="e">
        <f>'Discovery Log'!#REF!</f>
        <v>#REF!</v>
      </c>
      <c r="B3" t="e">
        <f t="shared" ref="B3:B22" si="0">A3</f>
        <v>#REF!</v>
      </c>
      <c r="C3" s="26" t="e">
        <f>'Discovery Log'!#REF!</f>
        <v>#REF!</v>
      </c>
    </row>
    <row r="4" spans="1:8" x14ac:dyDescent="0.25">
      <c r="A4" t="e">
        <f>'Discovery Log'!#REF!</f>
        <v>#REF!</v>
      </c>
      <c r="B4" t="e">
        <f t="shared" si="0"/>
        <v>#REF!</v>
      </c>
      <c r="C4" s="26" t="e">
        <f>'Discovery Log'!#REF!</f>
        <v>#REF!</v>
      </c>
      <c r="D4" s="28" t="s">
        <v>31</v>
      </c>
      <c r="E4" s="27">
        <v>0</v>
      </c>
    </row>
    <row r="5" spans="1:8" x14ac:dyDescent="0.25">
      <c r="A5" t="e">
        <f>'Discovery Log'!#REF!</f>
        <v>#REF!</v>
      </c>
      <c r="B5" t="e">
        <f t="shared" si="0"/>
        <v>#REF!</v>
      </c>
      <c r="C5" s="26" t="e">
        <f>'Discovery Log'!#REF!</f>
        <v>#REF!</v>
      </c>
      <c r="D5" s="28" t="s">
        <v>32</v>
      </c>
      <c r="E5" s="27">
        <v>0</v>
      </c>
    </row>
    <row r="6" spans="1:8" x14ac:dyDescent="0.25">
      <c r="A6" t="e">
        <f>'Discovery Log'!#REF!</f>
        <v>#REF!</v>
      </c>
      <c r="B6" t="e">
        <f t="shared" si="0"/>
        <v>#REF!</v>
      </c>
      <c r="C6" s="26" t="e">
        <f>'Discovery Log'!#REF!</f>
        <v>#REF!</v>
      </c>
      <c r="D6" s="28" t="s">
        <v>33</v>
      </c>
      <c r="E6" s="27" t="e" cm="1">
        <f t="array" ref="E6">SUM(IF(FREQUENCY(IF(LEN(B2:B19)&gt;0,MATCH(B2:B19,B2:B19,0),""),IF(LEN(B2:B19)&gt;0,MATCH(B2:B19,B2:B19,0),""))&gt;0,1))</f>
        <v>#REF!</v>
      </c>
    </row>
    <row r="7" spans="1:8" x14ac:dyDescent="0.25">
      <c r="A7" t="e">
        <f>'Discovery Log'!#REF!</f>
        <v>#REF!</v>
      </c>
      <c r="B7" t="e">
        <f t="shared" si="0"/>
        <v>#REF!</v>
      </c>
      <c r="C7" s="26" t="e">
        <f>'Discovery Log'!#REF!</f>
        <v>#REF!</v>
      </c>
      <c r="D7" s="28" t="s">
        <v>34</v>
      </c>
      <c r="E7" s="27" t="e" cm="1">
        <f t="array" ref="E7">SUM(IF(FREQUENCY(IF(LEN(B20:B90)&gt;0,MATCH(B20:B90,B20:B90,0),""),IF(LEN(B20:B90)&gt;0,MATCH(B20:B90,B20:B90,0),""))&gt;0,1))</f>
        <v>#REF!</v>
      </c>
    </row>
    <row r="8" spans="1:8" x14ac:dyDescent="0.25">
      <c r="A8" t="e">
        <f>'Discovery Log'!#REF!</f>
        <v>#REF!</v>
      </c>
      <c r="B8" t="e">
        <f t="shared" si="0"/>
        <v>#REF!</v>
      </c>
      <c r="C8" s="26" t="e">
        <f>'Discovery Log'!#REF!</f>
        <v>#REF!</v>
      </c>
      <c r="D8" s="28" t="s">
        <v>35</v>
      </c>
      <c r="E8" s="27" cm="1">
        <f t="array" ref="E8">SUM(IF(FREQUENCY(IF(LEN(B91:B102)&gt;0,MATCH(B91:B102,B91:B102,0),""),IF(LEN(B91:B102)&gt;0,MATCH(B91:B102,B91:B102,0),""))&gt;0,1))</f>
        <v>3</v>
      </c>
    </row>
    <row r="9" spans="1:8" x14ac:dyDescent="0.25">
      <c r="A9" t="e">
        <f>'Discovery Log'!#REF!</f>
        <v>#REF!</v>
      </c>
      <c r="B9" t="e">
        <f t="shared" si="0"/>
        <v>#REF!</v>
      </c>
      <c r="C9" s="26" t="e">
        <f>'Discovery Log'!#REF!</f>
        <v>#REF!</v>
      </c>
      <c r="D9" s="28" t="s">
        <v>36</v>
      </c>
      <c r="E9" s="27" cm="1">
        <f t="array" ref="E9">SUM(IF(FREQUENCY(IF(LEN(B103:B109)&gt;0,MATCH(B103:B109,B103:B109,0),""),IF(LEN(B103:B109)&gt;0,MATCH(B103:B109,B103:B109,0),""))&gt;0,1))</f>
        <v>2</v>
      </c>
    </row>
    <row r="10" spans="1:8" x14ac:dyDescent="0.25">
      <c r="A10" t="e">
        <f>'Discovery Log'!#REF!</f>
        <v>#REF!</v>
      </c>
      <c r="B10" t="e">
        <f t="shared" si="0"/>
        <v>#REF!</v>
      </c>
      <c r="C10" s="26" t="e">
        <f>'Discovery Log'!#REF!</f>
        <v>#REF!</v>
      </c>
      <c r="D10" s="28" t="s">
        <v>44</v>
      </c>
      <c r="E10" s="27"/>
    </row>
    <row r="11" spans="1:8" x14ac:dyDescent="0.25">
      <c r="A11" t="e">
        <f>'Discovery Log'!#REF!</f>
        <v>#REF!</v>
      </c>
      <c r="B11" t="e">
        <f t="shared" si="0"/>
        <v>#REF!</v>
      </c>
      <c r="C11" s="26" t="e">
        <f>'Discovery Log'!#REF!</f>
        <v>#REF!</v>
      </c>
      <c r="D11" s="28" t="s">
        <v>45</v>
      </c>
      <c r="E11" s="27"/>
    </row>
    <row r="12" spans="1:8" x14ac:dyDescent="0.25">
      <c r="A12" t="e">
        <f>'Discovery Log'!#REF!</f>
        <v>#REF!</v>
      </c>
      <c r="B12" t="e">
        <f t="shared" si="0"/>
        <v>#REF!</v>
      </c>
      <c r="C12" s="26" t="e">
        <f>'Discovery Log'!#REF!</f>
        <v>#REF!</v>
      </c>
      <c r="D12" s="28" t="s">
        <v>46</v>
      </c>
      <c r="E12" s="27"/>
    </row>
    <row r="13" spans="1:8" x14ac:dyDescent="0.25">
      <c r="A13" t="e">
        <f>'Discovery Log'!#REF!</f>
        <v>#REF!</v>
      </c>
      <c r="B13" t="e">
        <f t="shared" si="0"/>
        <v>#REF!</v>
      </c>
      <c r="C13" s="26" t="e">
        <f>'Discovery Log'!#REF!</f>
        <v>#REF!</v>
      </c>
    </row>
    <row r="14" spans="1:8" ht="13.8" thickBot="1" x14ac:dyDescent="0.3">
      <c r="A14" t="e">
        <f>'Discovery Log'!#REF!</f>
        <v>#REF!</v>
      </c>
      <c r="B14" t="e">
        <f t="shared" si="0"/>
        <v>#REF!</v>
      </c>
      <c r="C14" s="26" t="e">
        <f>'Discovery Log'!#REF!</f>
        <v>#REF!</v>
      </c>
      <c r="E14" s="50" t="e">
        <f>SUM(E4:E12)</f>
        <v>#REF!</v>
      </c>
    </row>
    <row r="15" spans="1:8" ht="13.8" thickTop="1" x14ac:dyDescent="0.25">
      <c r="A15" t="e">
        <f>'Discovery Log'!#REF!</f>
        <v>#REF!</v>
      </c>
      <c r="B15" t="e">
        <f t="shared" si="0"/>
        <v>#REF!</v>
      </c>
      <c r="C15" s="26" t="e">
        <f>'Discovery Log'!#REF!</f>
        <v>#REF!</v>
      </c>
    </row>
    <row r="16" spans="1:8" x14ac:dyDescent="0.25">
      <c r="A16" t="e">
        <f>'Discovery Log'!#REF!</f>
        <v>#REF!</v>
      </c>
      <c r="B16" t="e">
        <f t="shared" si="0"/>
        <v>#REF!</v>
      </c>
      <c r="C16" s="26" t="e">
        <f>'Discovery Log'!#REF!</f>
        <v>#REF!</v>
      </c>
    </row>
    <row r="17" spans="1:3" x14ac:dyDescent="0.25">
      <c r="A17" t="e">
        <f>'Discovery Log'!#REF!</f>
        <v>#REF!</v>
      </c>
      <c r="B17" t="e">
        <f t="shared" si="0"/>
        <v>#REF!</v>
      </c>
      <c r="C17" s="26" t="e">
        <f>'Discovery Log'!#REF!</f>
        <v>#REF!</v>
      </c>
    </row>
    <row r="18" spans="1:3" x14ac:dyDescent="0.25">
      <c r="A18" t="e">
        <f>'Discovery Log'!#REF!</f>
        <v>#REF!</v>
      </c>
      <c r="B18" t="e">
        <f t="shared" si="0"/>
        <v>#REF!</v>
      </c>
      <c r="C18" s="26" t="e">
        <f>'Discovery Log'!#REF!</f>
        <v>#REF!</v>
      </c>
    </row>
    <row r="19" spans="1:3" x14ac:dyDescent="0.25">
      <c r="A19" t="e">
        <f>'Discovery Log'!#REF!</f>
        <v>#REF!</v>
      </c>
      <c r="B19" t="e">
        <f t="shared" si="0"/>
        <v>#REF!</v>
      </c>
      <c r="C19" s="26" t="e">
        <f>'Discovery Log'!#REF!</f>
        <v>#REF!</v>
      </c>
    </row>
    <row r="20" spans="1:3" x14ac:dyDescent="0.25">
      <c r="A20" t="e">
        <f>'Discovery Log'!#REF!</f>
        <v>#REF!</v>
      </c>
      <c r="B20" t="e">
        <f t="shared" si="0"/>
        <v>#REF!</v>
      </c>
      <c r="C20" s="26" t="e">
        <f>'Discovery Log'!#REF!</f>
        <v>#REF!</v>
      </c>
    </row>
    <row r="21" spans="1:3" x14ac:dyDescent="0.25">
      <c r="A21" t="e">
        <f>'Discovery Log'!#REF!</f>
        <v>#REF!</v>
      </c>
      <c r="B21" t="e">
        <f t="shared" si="0"/>
        <v>#REF!</v>
      </c>
      <c r="C21" s="26" t="e">
        <f>'Discovery Log'!#REF!</f>
        <v>#REF!</v>
      </c>
    </row>
    <row r="22" spans="1:3" x14ac:dyDescent="0.25">
      <c r="A22" t="e">
        <f>'Discovery Log'!#REF!</f>
        <v>#REF!</v>
      </c>
      <c r="B22" t="e">
        <f t="shared" si="0"/>
        <v>#REF!</v>
      </c>
      <c r="C22" s="26" t="e">
        <f>'Discovery Log'!#REF!</f>
        <v>#REF!</v>
      </c>
    </row>
    <row r="23" spans="1:3" x14ac:dyDescent="0.25">
      <c r="A23" t="e">
        <f>'Discovery Log'!#REF!</f>
        <v>#REF!</v>
      </c>
      <c r="B23" t="e">
        <f t="shared" ref="B23:B66" si="1">A23</f>
        <v>#REF!</v>
      </c>
      <c r="C23" s="26" t="e">
        <f>'Discovery Log'!#REF!</f>
        <v>#REF!</v>
      </c>
    </row>
    <row r="24" spans="1:3" x14ac:dyDescent="0.25">
      <c r="A24" t="e">
        <f>'Discovery Log'!#REF!</f>
        <v>#REF!</v>
      </c>
      <c r="B24" t="e">
        <f t="shared" si="1"/>
        <v>#REF!</v>
      </c>
      <c r="C24" s="26" t="e">
        <f>'Discovery Log'!#REF!</f>
        <v>#REF!</v>
      </c>
    </row>
    <row r="25" spans="1:3" x14ac:dyDescent="0.25">
      <c r="A25" t="e">
        <f>'Discovery Log'!#REF!</f>
        <v>#REF!</v>
      </c>
      <c r="B25" t="e">
        <f t="shared" si="1"/>
        <v>#REF!</v>
      </c>
      <c r="C25" s="26" t="e">
        <f>'Discovery Log'!#REF!</f>
        <v>#REF!</v>
      </c>
    </row>
    <row r="26" spans="1:3" x14ac:dyDescent="0.25">
      <c r="A26" t="e">
        <f>'Discovery Log'!#REF!</f>
        <v>#REF!</v>
      </c>
      <c r="B26" t="e">
        <f t="shared" si="1"/>
        <v>#REF!</v>
      </c>
      <c r="C26" s="26" t="e">
        <f>'Discovery Log'!#REF!</f>
        <v>#REF!</v>
      </c>
    </row>
    <row r="27" spans="1:3" x14ac:dyDescent="0.25">
      <c r="A27" t="e">
        <f>'Discovery Log'!#REF!</f>
        <v>#REF!</v>
      </c>
      <c r="B27" t="e">
        <f t="shared" si="1"/>
        <v>#REF!</v>
      </c>
      <c r="C27" s="26" t="e">
        <f>'Discovery Log'!#REF!</f>
        <v>#REF!</v>
      </c>
    </row>
    <row r="28" spans="1:3" x14ac:dyDescent="0.25">
      <c r="A28" t="e">
        <f>'Discovery Log'!#REF!</f>
        <v>#REF!</v>
      </c>
      <c r="B28" t="e">
        <f t="shared" si="1"/>
        <v>#REF!</v>
      </c>
      <c r="C28" s="26" t="e">
        <f>'Discovery Log'!#REF!</f>
        <v>#REF!</v>
      </c>
    </row>
    <row r="29" spans="1:3" x14ac:dyDescent="0.25">
      <c r="A29" t="e">
        <f>'Discovery Log'!#REF!</f>
        <v>#REF!</v>
      </c>
      <c r="B29" t="e">
        <f t="shared" si="1"/>
        <v>#REF!</v>
      </c>
      <c r="C29" s="26" t="e">
        <f>'Discovery Log'!#REF!</f>
        <v>#REF!</v>
      </c>
    </row>
    <row r="30" spans="1:3" x14ac:dyDescent="0.25">
      <c r="A30" t="e">
        <f>'Discovery Log'!#REF!</f>
        <v>#REF!</v>
      </c>
      <c r="B30" t="e">
        <f t="shared" si="1"/>
        <v>#REF!</v>
      </c>
      <c r="C30" s="26" t="e">
        <f>'Discovery Log'!#REF!</f>
        <v>#REF!</v>
      </c>
    </row>
    <row r="31" spans="1:3" x14ac:dyDescent="0.25">
      <c r="A31" t="e">
        <f>'Discovery Log'!#REF!</f>
        <v>#REF!</v>
      </c>
      <c r="B31" t="e">
        <f t="shared" si="1"/>
        <v>#REF!</v>
      </c>
      <c r="C31" s="26" t="e">
        <f>'Discovery Log'!#REF!</f>
        <v>#REF!</v>
      </c>
    </row>
    <row r="32" spans="1:3" x14ac:dyDescent="0.25">
      <c r="A32" t="e">
        <f>'Discovery Log'!#REF!</f>
        <v>#REF!</v>
      </c>
      <c r="B32" t="e">
        <f t="shared" si="1"/>
        <v>#REF!</v>
      </c>
      <c r="C32" s="26" t="e">
        <f>'Discovery Log'!#REF!</f>
        <v>#REF!</v>
      </c>
    </row>
    <row r="33" spans="1:3" x14ac:dyDescent="0.25">
      <c r="A33" t="e">
        <f>'Discovery Log'!#REF!</f>
        <v>#REF!</v>
      </c>
      <c r="B33" t="e">
        <f t="shared" si="1"/>
        <v>#REF!</v>
      </c>
      <c r="C33" s="26" t="e">
        <f>'Discovery Log'!#REF!</f>
        <v>#REF!</v>
      </c>
    </row>
    <row r="34" spans="1:3" x14ac:dyDescent="0.25">
      <c r="A34" t="e">
        <f>'Discovery Log'!#REF!</f>
        <v>#REF!</v>
      </c>
      <c r="B34" t="e">
        <f t="shared" si="1"/>
        <v>#REF!</v>
      </c>
      <c r="C34" s="26" t="e">
        <f>'Discovery Log'!#REF!</f>
        <v>#REF!</v>
      </c>
    </row>
    <row r="35" spans="1:3" x14ac:dyDescent="0.25">
      <c r="A35" t="e">
        <f>'Discovery Log'!#REF!</f>
        <v>#REF!</v>
      </c>
      <c r="B35" t="e">
        <f t="shared" si="1"/>
        <v>#REF!</v>
      </c>
      <c r="C35" s="26" t="e">
        <f>'Discovery Log'!#REF!</f>
        <v>#REF!</v>
      </c>
    </row>
    <row r="36" spans="1:3" x14ac:dyDescent="0.25">
      <c r="A36" t="e">
        <f>'Discovery Log'!#REF!</f>
        <v>#REF!</v>
      </c>
      <c r="B36" t="e">
        <f t="shared" si="1"/>
        <v>#REF!</v>
      </c>
      <c r="C36" s="26" t="e">
        <f>'Discovery Log'!#REF!</f>
        <v>#REF!</v>
      </c>
    </row>
    <row r="37" spans="1:3" x14ac:dyDescent="0.25">
      <c r="A37" t="str">
        <f>'Discovery Log'!D4</f>
        <v>OEIS-2</v>
      </c>
      <c r="B37" t="str">
        <f t="shared" si="1"/>
        <v>OEIS-2</v>
      </c>
      <c r="C37" s="26">
        <f>'Discovery Log'!J4</f>
        <v>45786</v>
      </c>
    </row>
    <row r="38" spans="1:3" x14ac:dyDescent="0.25">
      <c r="A38" t="str">
        <f>'Discovery Log'!D5</f>
        <v>OEIS-2</v>
      </c>
      <c r="B38" t="str">
        <f t="shared" si="1"/>
        <v>OEIS-2</v>
      </c>
      <c r="C38" s="26">
        <f>'Discovery Log'!J5</f>
        <v>45786</v>
      </c>
    </row>
    <row r="39" spans="1:3" x14ac:dyDescent="0.25">
      <c r="A39" t="str">
        <f>'Discovery Log'!D6</f>
        <v>OEIS-2</v>
      </c>
      <c r="B39" t="str">
        <f t="shared" si="1"/>
        <v>OEIS-2</v>
      </c>
      <c r="C39" s="26">
        <f>'Discovery Log'!J6</f>
        <v>45786</v>
      </c>
    </row>
    <row r="40" spans="1:3" x14ac:dyDescent="0.25">
      <c r="A40" t="str">
        <f>'Discovery Log'!D7</f>
        <v>OEIS-2</v>
      </c>
      <c r="B40" t="str">
        <f t="shared" si="1"/>
        <v>OEIS-2</v>
      </c>
      <c r="C40" s="26">
        <f>'Discovery Log'!J7</f>
        <v>45786</v>
      </c>
    </row>
    <row r="41" spans="1:3" x14ac:dyDescent="0.25">
      <c r="A41" t="str">
        <f>'Discovery Log'!D8</f>
        <v>OEIS-2</v>
      </c>
      <c r="B41" t="str">
        <f t="shared" si="1"/>
        <v>OEIS-2</v>
      </c>
      <c r="C41" s="26">
        <f>'Discovery Log'!J8</f>
        <v>45786</v>
      </c>
    </row>
    <row r="42" spans="1:3" x14ac:dyDescent="0.25">
      <c r="A42" t="str">
        <f>'Discovery Log'!D9</f>
        <v>OEIS-2</v>
      </c>
      <c r="B42" t="str">
        <f t="shared" si="1"/>
        <v>OEIS-2</v>
      </c>
      <c r="C42" s="26">
        <f>'Discovery Log'!J9</f>
        <v>45786</v>
      </c>
    </row>
    <row r="43" spans="1:3" x14ac:dyDescent="0.25">
      <c r="A43" t="str">
        <f>'Discovery Log'!D10</f>
        <v>OEIS-2</v>
      </c>
      <c r="B43" t="str">
        <f t="shared" si="1"/>
        <v>OEIS-2</v>
      </c>
      <c r="C43" s="26">
        <f>'Discovery Log'!J10</f>
        <v>45786</v>
      </c>
    </row>
    <row r="44" spans="1:3" x14ac:dyDescent="0.25">
      <c r="A44" t="str">
        <f>'Discovery Log'!D11</f>
        <v>OEIS-2</v>
      </c>
      <c r="B44" t="str">
        <f t="shared" si="1"/>
        <v>OEIS-2</v>
      </c>
      <c r="C44" s="26">
        <f>'Discovery Log'!J11</f>
        <v>45786</v>
      </c>
    </row>
    <row r="45" spans="1:3" x14ac:dyDescent="0.25">
      <c r="A45" t="str">
        <f>'Discovery Log'!D12</f>
        <v>OEIS-2</v>
      </c>
      <c r="B45" t="str">
        <f t="shared" si="1"/>
        <v>OEIS-2</v>
      </c>
      <c r="C45" s="26">
        <f>'Discovery Log'!J12</f>
        <v>45786</v>
      </c>
    </row>
    <row r="46" spans="1:3" x14ac:dyDescent="0.25">
      <c r="A46" t="str">
        <f>'Discovery Log'!D13</f>
        <v>OEIS-2</v>
      </c>
      <c r="B46" t="str">
        <f t="shared" si="1"/>
        <v>OEIS-2</v>
      </c>
      <c r="C46" s="26">
        <f>'Discovery Log'!J13</f>
        <v>45786</v>
      </c>
    </row>
    <row r="47" spans="1:3" x14ac:dyDescent="0.25">
      <c r="A47" t="str">
        <f>'Discovery Log'!D14</f>
        <v>MGRA-3</v>
      </c>
      <c r="B47" t="str">
        <f t="shared" si="1"/>
        <v>MGRA-3</v>
      </c>
      <c r="C47" s="26">
        <f>'Discovery Log'!J14</f>
        <v>45789</v>
      </c>
    </row>
    <row r="48" spans="1:3" x14ac:dyDescent="0.25">
      <c r="A48" t="str">
        <f>'Discovery Log'!D15</f>
        <v>MGRA-3</v>
      </c>
      <c r="B48" t="str">
        <f t="shared" si="1"/>
        <v>MGRA-3</v>
      </c>
      <c r="C48" s="26">
        <f>'Discovery Log'!J15</f>
        <v>45789</v>
      </c>
    </row>
    <row r="49" spans="1:3" x14ac:dyDescent="0.25">
      <c r="A49" t="str">
        <f>'Discovery Log'!D16</f>
        <v>MGRA-3</v>
      </c>
      <c r="B49" t="str">
        <f t="shared" si="1"/>
        <v>MGRA-3</v>
      </c>
      <c r="C49" s="26">
        <f>'Discovery Log'!J16</f>
        <v>45789</v>
      </c>
    </row>
    <row r="50" spans="1:3" x14ac:dyDescent="0.25">
      <c r="A50" t="str">
        <f>'Discovery Log'!D17</f>
        <v>MGRA-3</v>
      </c>
      <c r="B50" t="str">
        <f t="shared" si="1"/>
        <v>MGRA-3</v>
      </c>
      <c r="C50" s="26">
        <f>'Discovery Log'!J17</f>
        <v>45789</v>
      </c>
    </row>
    <row r="51" spans="1:3" x14ac:dyDescent="0.25">
      <c r="A51" t="str">
        <f>'Discovery Log'!D18</f>
        <v>MGRA-3</v>
      </c>
      <c r="B51" t="str">
        <f t="shared" si="1"/>
        <v>MGRA-3</v>
      </c>
      <c r="C51" s="26">
        <f>'Discovery Log'!J18</f>
        <v>45789</v>
      </c>
    </row>
    <row r="52" spans="1:3" x14ac:dyDescent="0.25">
      <c r="A52" t="str">
        <f>'Discovery Log'!D19</f>
        <v>MGRA-3</v>
      </c>
      <c r="B52" t="str">
        <f t="shared" si="1"/>
        <v>MGRA-3</v>
      </c>
      <c r="C52" s="26">
        <f>'Discovery Log'!J19</f>
        <v>45789</v>
      </c>
    </row>
    <row r="53" spans="1:3" x14ac:dyDescent="0.25">
      <c r="A53" t="str">
        <f>'Discovery Log'!D20</f>
        <v>MGRA-3</v>
      </c>
      <c r="B53" t="str">
        <f t="shared" si="1"/>
        <v>MGRA-3</v>
      </c>
      <c r="C53" s="26">
        <f>'Discovery Log'!J20</f>
        <v>45789</v>
      </c>
    </row>
    <row r="54" spans="1:3" x14ac:dyDescent="0.25">
      <c r="A54" t="str">
        <f>'Discovery Log'!D21</f>
        <v>MGRA-3</v>
      </c>
      <c r="B54" t="str">
        <f t="shared" si="1"/>
        <v>MGRA-3</v>
      </c>
      <c r="C54" s="26">
        <f>'Discovery Log'!J21</f>
        <v>45789</v>
      </c>
    </row>
    <row r="55" spans="1:3" x14ac:dyDescent="0.25">
      <c r="A55" t="str">
        <f>'Discovery Log'!D22</f>
        <v>MGRA-3</v>
      </c>
      <c r="B55" t="str">
        <f t="shared" si="1"/>
        <v>MGRA-3</v>
      </c>
      <c r="C55" s="26">
        <f>'Discovery Log'!J22</f>
        <v>45789</v>
      </c>
    </row>
    <row r="56" spans="1:3" x14ac:dyDescent="0.25">
      <c r="A56" t="str">
        <f>'Discovery Log'!D23</f>
        <v>MGRA-3</v>
      </c>
      <c r="B56" t="str">
        <f t="shared" si="1"/>
        <v>MGRA-3</v>
      </c>
      <c r="C56" s="26">
        <f>'Discovery Log'!J23</f>
        <v>45789</v>
      </c>
    </row>
    <row r="57" spans="1:3" x14ac:dyDescent="0.25">
      <c r="A57" t="str">
        <f>'Discovery Log'!D24</f>
        <v>MGRA-3</v>
      </c>
      <c r="B57" t="str">
        <f t="shared" si="1"/>
        <v>MGRA-3</v>
      </c>
      <c r="C57" s="26">
        <f>'Discovery Log'!J24</f>
        <v>45789</v>
      </c>
    </row>
    <row r="58" spans="1:3" x14ac:dyDescent="0.25">
      <c r="A58" t="str">
        <f>'Discovery Log'!D25</f>
        <v>OEIS-3</v>
      </c>
      <c r="B58" t="str">
        <f t="shared" si="1"/>
        <v>OEIS-3</v>
      </c>
      <c r="C58" s="26">
        <f>'Discovery Log'!J25</f>
        <v>45790</v>
      </c>
    </row>
    <row r="59" spans="1:3" x14ac:dyDescent="0.25">
      <c r="A59" t="str">
        <f>'Discovery Log'!D26</f>
        <v>OEIS-3</v>
      </c>
      <c r="B59" t="str">
        <f t="shared" si="1"/>
        <v>OEIS-3</v>
      </c>
      <c r="C59" s="26">
        <f>'Discovery Log'!J26</f>
        <v>45790</v>
      </c>
    </row>
    <row r="60" spans="1:3" x14ac:dyDescent="0.25">
      <c r="A60" t="str">
        <f>'Discovery Log'!D27</f>
        <v>OEIS-3</v>
      </c>
      <c r="B60" t="str">
        <f t="shared" si="1"/>
        <v>OEIS-3</v>
      </c>
      <c r="C60" s="26">
        <f>'Discovery Log'!J27</f>
        <v>45790</v>
      </c>
    </row>
    <row r="61" spans="1:3" x14ac:dyDescent="0.25">
      <c r="A61" t="str">
        <f>'Discovery Log'!D28</f>
        <v>OEIS-3</v>
      </c>
      <c r="B61" t="str">
        <f t="shared" si="1"/>
        <v>OEIS-3</v>
      </c>
      <c r="C61" s="26">
        <f>'Discovery Log'!J28</f>
        <v>45790</v>
      </c>
    </row>
    <row r="62" spans="1:3" x14ac:dyDescent="0.25">
      <c r="A62" t="str">
        <f>'Discovery Log'!D29</f>
        <v>OEIS-3</v>
      </c>
      <c r="B62" t="str">
        <f t="shared" si="1"/>
        <v>OEIS-3</v>
      </c>
      <c r="C62" s="26">
        <f>'Discovery Log'!J29</f>
        <v>45790</v>
      </c>
    </row>
    <row r="63" spans="1:3" x14ac:dyDescent="0.25">
      <c r="A63" t="str">
        <f>'Discovery Log'!D30</f>
        <v>OEIS-3</v>
      </c>
      <c r="B63" t="str">
        <f t="shared" si="1"/>
        <v>OEIS-3</v>
      </c>
      <c r="C63" s="26">
        <f>'Discovery Log'!J30</f>
        <v>45790</v>
      </c>
    </row>
    <row r="64" spans="1:3" x14ac:dyDescent="0.25">
      <c r="A64" t="str">
        <f>'Discovery Log'!D31</f>
        <v>OEIS-4</v>
      </c>
      <c r="B64" t="str">
        <f t="shared" si="1"/>
        <v>OEIS-4</v>
      </c>
      <c r="C64" s="26">
        <f>'Discovery Log'!J31</f>
        <v>45792</v>
      </c>
    </row>
    <row r="65" spans="1:3" x14ac:dyDescent="0.25">
      <c r="A65" t="str">
        <f>'Discovery Log'!D32</f>
        <v>OEIS-4</v>
      </c>
      <c r="B65" t="str">
        <f t="shared" si="1"/>
        <v>OEIS-4</v>
      </c>
      <c r="C65" s="26">
        <f>'Discovery Log'!J32</f>
        <v>45792</v>
      </c>
    </row>
    <row r="66" spans="1:3" x14ac:dyDescent="0.25">
      <c r="A66" t="str">
        <f>'Discovery Log'!D33</f>
        <v>OEIS-4</v>
      </c>
      <c r="B66" t="str">
        <f t="shared" si="1"/>
        <v>OEIS-4</v>
      </c>
      <c r="C66" s="26">
        <f>'Discovery Log'!J33</f>
        <v>45792</v>
      </c>
    </row>
    <row r="67" spans="1:3" x14ac:dyDescent="0.25">
      <c r="A67" t="str">
        <f>'Discovery Log'!D34</f>
        <v>OEIS-4</v>
      </c>
      <c r="B67" t="str">
        <f t="shared" ref="B67:B130" si="2">A67</f>
        <v>OEIS-4</v>
      </c>
      <c r="C67" s="26">
        <f>'Discovery Log'!J34</f>
        <v>45792</v>
      </c>
    </row>
    <row r="68" spans="1:3" x14ac:dyDescent="0.25">
      <c r="A68" t="str">
        <f>'Discovery Log'!D35</f>
        <v>OEIS-4</v>
      </c>
      <c r="B68" t="str">
        <f t="shared" si="2"/>
        <v>OEIS-4</v>
      </c>
      <c r="C68" s="26">
        <f>'Discovery Log'!J35</f>
        <v>45792</v>
      </c>
    </row>
    <row r="69" spans="1:3" x14ac:dyDescent="0.25">
      <c r="A69" t="str">
        <f>'Discovery Log'!D36</f>
        <v>OEIS-4</v>
      </c>
      <c r="B69" t="str">
        <f t="shared" si="2"/>
        <v>OEIS-4</v>
      </c>
      <c r="C69" s="26">
        <f>'Discovery Log'!J36</f>
        <v>45792</v>
      </c>
    </row>
    <row r="70" spans="1:3" x14ac:dyDescent="0.25">
      <c r="A70" t="str">
        <f>'Discovery Log'!D37</f>
        <v>OEIS-4</v>
      </c>
      <c r="B70" t="str">
        <f t="shared" si="2"/>
        <v>OEIS-4</v>
      </c>
      <c r="C70" s="26">
        <f>'Discovery Log'!J37</f>
        <v>45792</v>
      </c>
    </row>
    <row r="71" spans="1:3" x14ac:dyDescent="0.25">
      <c r="A71" t="str">
        <f>'Discovery Log'!D38</f>
        <v>OEIS-4</v>
      </c>
      <c r="B71" t="str">
        <f t="shared" si="2"/>
        <v>OEIS-4</v>
      </c>
      <c r="C71" s="26">
        <f>'Discovery Log'!J38</f>
        <v>45792</v>
      </c>
    </row>
    <row r="72" spans="1:3" x14ac:dyDescent="0.25">
      <c r="A72" t="str">
        <f>'Discovery Log'!D39</f>
        <v>OEIS-4</v>
      </c>
      <c r="B72" t="str">
        <f t="shared" si="2"/>
        <v>OEIS-4</v>
      </c>
      <c r="C72" s="26">
        <f>'Discovery Log'!J39</f>
        <v>45792</v>
      </c>
    </row>
    <row r="73" spans="1:3" x14ac:dyDescent="0.25">
      <c r="A73" t="str">
        <f>'Discovery Log'!D40</f>
        <v>OEIS-4</v>
      </c>
      <c r="B73" t="str">
        <f t="shared" si="2"/>
        <v>OEIS-4</v>
      </c>
      <c r="C73" s="26">
        <f>'Discovery Log'!J40</f>
        <v>45792</v>
      </c>
    </row>
    <row r="74" spans="1:3" x14ac:dyDescent="0.25">
      <c r="A74" t="str">
        <f>'Discovery Log'!D41</f>
        <v>OEIS-4</v>
      </c>
      <c r="B74" t="str">
        <f t="shared" si="2"/>
        <v>OEIS-4</v>
      </c>
      <c r="C74" s="26">
        <f>'Discovery Log'!J41</f>
        <v>45792</v>
      </c>
    </row>
    <row r="75" spans="1:3" x14ac:dyDescent="0.25">
      <c r="A75" t="str">
        <f>'Discovery Log'!D42</f>
        <v>OEIS-5</v>
      </c>
      <c r="B75" t="str">
        <f t="shared" si="2"/>
        <v>OEIS-5</v>
      </c>
      <c r="C75" s="26">
        <f>'Discovery Log'!J42</f>
        <v>45793</v>
      </c>
    </row>
    <row r="76" spans="1:3" x14ac:dyDescent="0.25">
      <c r="A76" t="str">
        <f>'Discovery Log'!D43</f>
        <v>OEIS-5</v>
      </c>
      <c r="B76" t="str">
        <f t="shared" si="2"/>
        <v>OEIS-5</v>
      </c>
      <c r="C76" s="26">
        <f>'Discovery Log'!J43</f>
        <v>45793</v>
      </c>
    </row>
    <row r="77" spans="1:3" x14ac:dyDescent="0.25">
      <c r="A77" t="str">
        <f>'Discovery Log'!D44</f>
        <v>OEIS-5</v>
      </c>
      <c r="B77" t="str">
        <f t="shared" si="2"/>
        <v>OEIS-5</v>
      </c>
      <c r="C77" s="26">
        <f>'Discovery Log'!J44</f>
        <v>45793</v>
      </c>
    </row>
    <row r="78" spans="1:3" x14ac:dyDescent="0.25">
      <c r="A78" t="str">
        <f>'Discovery Log'!D45</f>
        <v>OEIS-5</v>
      </c>
      <c r="B78" t="str">
        <f t="shared" si="2"/>
        <v>OEIS-5</v>
      </c>
      <c r="C78" s="26">
        <f>'Discovery Log'!J45</f>
        <v>45793</v>
      </c>
    </row>
    <row r="79" spans="1:3" x14ac:dyDescent="0.25">
      <c r="A79" t="str">
        <f>'Discovery Log'!D46</f>
        <v>OEIS-5</v>
      </c>
      <c r="B79" t="str">
        <f t="shared" si="2"/>
        <v>OEIS-5</v>
      </c>
      <c r="C79" s="26">
        <f>'Discovery Log'!J46</f>
        <v>45793</v>
      </c>
    </row>
    <row r="80" spans="1:3" x14ac:dyDescent="0.25">
      <c r="A80" t="str">
        <f>'Discovery Log'!D47</f>
        <v>OEIS-5</v>
      </c>
      <c r="B80" t="str">
        <f t="shared" si="2"/>
        <v>OEIS-5</v>
      </c>
      <c r="C80" s="26">
        <f>'Discovery Log'!J47</f>
        <v>45793</v>
      </c>
    </row>
    <row r="81" spans="1:3" x14ac:dyDescent="0.25">
      <c r="A81" t="str">
        <f>'Discovery Log'!D48</f>
        <v>OEIS-5</v>
      </c>
      <c r="B81" t="str">
        <f t="shared" si="2"/>
        <v>OEIS-5</v>
      </c>
      <c r="C81" s="26">
        <f>'Discovery Log'!J48</f>
        <v>45793</v>
      </c>
    </row>
    <row r="82" spans="1:3" x14ac:dyDescent="0.25">
      <c r="A82" t="str">
        <f>'Discovery Log'!D49</f>
        <v>OEIS-5</v>
      </c>
      <c r="B82" t="str">
        <f t="shared" si="2"/>
        <v>OEIS-5</v>
      </c>
      <c r="C82" s="26">
        <f>'Discovery Log'!J49</f>
        <v>45793</v>
      </c>
    </row>
    <row r="83" spans="1:3" x14ac:dyDescent="0.25">
      <c r="A83" t="str">
        <f>'Discovery Log'!D50</f>
        <v>OEIS-5</v>
      </c>
      <c r="B83" t="str">
        <f t="shared" si="2"/>
        <v>OEIS-5</v>
      </c>
      <c r="C83" s="26">
        <f>'Discovery Log'!J50</f>
        <v>45793</v>
      </c>
    </row>
    <row r="84" spans="1:3" x14ac:dyDescent="0.25">
      <c r="A84" t="str">
        <f>'Discovery Log'!D51</f>
        <v>OEIS-5</v>
      </c>
      <c r="B84" t="str">
        <f t="shared" si="2"/>
        <v>OEIS-5</v>
      </c>
      <c r="C84" s="26">
        <f>'Discovery Log'!J51</f>
        <v>45793</v>
      </c>
    </row>
    <row r="85" spans="1:3" x14ac:dyDescent="0.25">
      <c r="A85" t="str">
        <f>'Discovery Log'!D52</f>
        <v>OEIS-5</v>
      </c>
      <c r="B85" t="str">
        <f t="shared" si="2"/>
        <v>OEIS-5</v>
      </c>
      <c r="C85" s="26">
        <f>'Discovery Log'!J52</f>
        <v>45793</v>
      </c>
    </row>
    <row r="86" spans="1:3" x14ac:dyDescent="0.25">
      <c r="A86" t="str">
        <f>'Discovery Log'!D53</f>
        <v>OEIS-5</v>
      </c>
      <c r="B86" t="str">
        <f t="shared" si="2"/>
        <v>OEIS-5</v>
      </c>
      <c r="C86" s="26">
        <f>'Discovery Log'!J53</f>
        <v>45793</v>
      </c>
    </row>
    <row r="87" spans="1:3" x14ac:dyDescent="0.25">
      <c r="A87" t="str">
        <f>'Discovery Log'!D54</f>
        <v>OEIS-5</v>
      </c>
      <c r="B87" t="str">
        <f t="shared" si="2"/>
        <v>OEIS-5</v>
      </c>
      <c r="C87" s="26">
        <f>'Discovery Log'!J54</f>
        <v>45793</v>
      </c>
    </row>
    <row r="88" spans="1:3" x14ac:dyDescent="0.25">
      <c r="A88" t="str">
        <f>'Discovery Log'!D55</f>
        <v>OEIS-5</v>
      </c>
      <c r="B88" t="str">
        <f t="shared" ref="B88:B91" si="3">A88</f>
        <v>OEIS-5</v>
      </c>
      <c r="C88" s="26">
        <f>'Discovery Log'!J55</f>
        <v>45793</v>
      </c>
    </row>
    <row r="89" spans="1:3" x14ac:dyDescent="0.25">
      <c r="A89" t="str">
        <f>'Discovery Log'!D56</f>
        <v>OEIS-5</v>
      </c>
      <c r="B89" t="str">
        <f t="shared" si="3"/>
        <v>OEIS-5</v>
      </c>
      <c r="C89" s="26">
        <f>'Discovery Log'!J56</f>
        <v>45793</v>
      </c>
    </row>
    <row r="90" spans="1:3" x14ac:dyDescent="0.25">
      <c r="A90" t="str">
        <f>'Discovery Log'!D57</f>
        <v>OEIS-5</v>
      </c>
      <c r="B90" t="str">
        <f t="shared" si="3"/>
        <v>OEIS-5</v>
      </c>
      <c r="C90" s="26">
        <f>'Discovery Log'!J57</f>
        <v>45793</v>
      </c>
    </row>
    <row r="91" spans="1:3" x14ac:dyDescent="0.25">
      <c r="A91" t="str">
        <f>'Discovery Log'!D58</f>
        <v>OEIS-5</v>
      </c>
      <c r="B91" t="str">
        <f t="shared" si="3"/>
        <v>OEIS-5</v>
      </c>
      <c r="C91" s="26">
        <f>'Discovery Log'!J58</f>
        <v>45793</v>
      </c>
    </row>
    <row r="92" spans="1:3" x14ac:dyDescent="0.25">
      <c r="A92" t="str">
        <f>'Discovery Log'!D58</f>
        <v>OEIS-5</v>
      </c>
      <c r="B92" t="str">
        <f t="shared" si="2"/>
        <v>OEIS-5</v>
      </c>
      <c r="C92" s="26">
        <f>'Discovery Log'!J58</f>
        <v>45793</v>
      </c>
    </row>
    <row r="93" spans="1:3" x14ac:dyDescent="0.25">
      <c r="A93" t="str">
        <f>'Discovery Log'!D59</f>
        <v>OEIS-6</v>
      </c>
      <c r="B93" t="str">
        <f t="shared" si="2"/>
        <v>OEIS-6</v>
      </c>
      <c r="C93" s="26">
        <f>'Discovery Log'!J59</f>
        <v>45797</v>
      </c>
    </row>
    <row r="94" spans="1:3" x14ac:dyDescent="0.25">
      <c r="A94" t="str">
        <f>'Discovery Log'!D60</f>
        <v>OEIS-6</v>
      </c>
      <c r="B94" t="str">
        <f t="shared" si="2"/>
        <v>OEIS-6</v>
      </c>
      <c r="C94" s="26">
        <f>'Discovery Log'!J60</f>
        <v>45797</v>
      </c>
    </row>
    <row r="95" spans="1:3" x14ac:dyDescent="0.25">
      <c r="A95" t="str">
        <f>'Discovery Log'!D61</f>
        <v>OEIS-6</v>
      </c>
      <c r="B95" t="str">
        <f t="shared" ref="B95:B102" si="4">A95</f>
        <v>OEIS-6</v>
      </c>
      <c r="C95" s="26">
        <f>'Discovery Log'!J61</f>
        <v>45797</v>
      </c>
    </row>
    <row r="96" spans="1:3" x14ac:dyDescent="0.25">
      <c r="A96" t="str">
        <f>'Discovery Log'!D62</f>
        <v>OEIS-6</v>
      </c>
      <c r="B96" t="str">
        <f t="shared" si="4"/>
        <v>OEIS-6</v>
      </c>
      <c r="C96" s="26">
        <f>'Discovery Log'!J62</f>
        <v>45797</v>
      </c>
    </row>
    <row r="97" spans="1:3" x14ac:dyDescent="0.25">
      <c r="A97" t="str">
        <f>'Discovery Log'!D63</f>
        <v>OEIS-6</v>
      </c>
      <c r="B97" t="str">
        <f t="shared" si="4"/>
        <v>OEIS-6</v>
      </c>
      <c r="C97" s="26">
        <f>'Discovery Log'!J63</f>
        <v>45797</v>
      </c>
    </row>
    <row r="98" spans="1:3" x14ac:dyDescent="0.25">
      <c r="A98" t="str">
        <f>'Discovery Log'!D64</f>
        <v>OEIS-6</v>
      </c>
      <c r="B98" t="str">
        <f t="shared" si="4"/>
        <v>OEIS-6</v>
      </c>
      <c r="C98" s="26">
        <f>'Discovery Log'!J64</f>
        <v>45797</v>
      </c>
    </row>
    <row r="99" spans="1:3" x14ac:dyDescent="0.25">
      <c r="A99" t="str">
        <f>'Discovery Log'!D65</f>
        <v>OEIS-6</v>
      </c>
      <c r="B99" t="str">
        <f t="shared" si="4"/>
        <v>OEIS-6</v>
      </c>
      <c r="C99" s="26">
        <f>'Discovery Log'!J65</f>
        <v>45797</v>
      </c>
    </row>
    <row r="100" spans="1:3" x14ac:dyDescent="0.25">
      <c r="A100" t="str">
        <f>'Discovery Log'!D66</f>
        <v>OEIS-6</v>
      </c>
      <c r="B100" t="str">
        <f t="shared" si="4"/>
        <v>OEIS-6</v>
      </c>
      <c r="C100" s="26">
        <f>'Discovery Log'!J66</f>
        <v>45797</v>
      </c>
    </row>
    <row r="101" spans="1:3" x14ac:dyDescent="0.25">
      <c r="A101" t="str">
        <f>'Discovery Log'!D67</f>
        <v>OEIS-6</v>
      </c>
      <c r="B101" t="str">
        <f t="shared" si="4"/>
        <v>OEIS-6</v>
      </c>
      <c r="C101" s="26">
        <f>'Discovery Log'!J67</f>
        <v>45797</v>
      </c>
    </row>
    <row r="102" spans="1:3" x14ac:dyDescent="0.25">
      <c r="A102" t="str">
        <f>'Discovery Log'!D87</f>
        <v>OEIS-7</v>
      </c>
      <c r="B102" t="str">
        <f t="shared" si="4"/>
        <v>OEIS-7</v>
      </c>
      <c r="C102" s="26">
        <f>'Discovery Log'!J87</f>
        <v>45800</v>
      </c>
    </row>
    <row r="103" spans="1:3" x14ac:dyDescent="0.25">
      <c r="A103" t="str">
        <f>'Discovery Log'!D88</f>
        <v>OEIS-7</v>
      </c>
      <c r="B103" t="str">
        <f t="shared" ref="B103:B107" si="5">A103</f>
        <v>OEIS-7</v>
      </c>
      <c r="C103" s="26">
        <f>'Discovery Log'!J88</f>
        <v>45800</v>
      </c>
    </row>
    <row r="104" spans="1:3" x14ac:dyDescent="0.25">
      <c r="A104" t="str">
        <f>'Discovery Log'!D89</f>
        <v>OEIS-7</v>
      </c>
      <c r="B104" t="str">
        <f t="shared" si="5"/>
        <v>OEIS-7</v>
      </c>
      <c r="C104" s="26">
        <f>'Discovery Log'!J89</f>
        <v>45800</v>
      </c>
    </row>
    <row r="105" spans="1:3" x14ac:dyDescent="0.25">
      <c r="A105" t="str">
        <f>'Discovery Log'!D90</f>
        <v>OEIS-7</v>
      </c>
      <c r="B105" t="str">
        <f t="shared" si="5"/>
        <v>OEIS-7</v>
      </c>
      <c r="C105" s="26">
        <f>'Discovery Log'!J90</f>
        <v>45800</v>
      </c>
    </row>
    <row r="106" spans="1:3" x14ac:dyDescent="0.25">
      <c r="A106" t="str">
        <f>'Discovery Log'!D91</f>
        <v>SPD-1</v>
      </c>
      <c r="B106" t="str">
        <f t="shared" si="5"/>
        <v>SPD-1</v>
      </c>
      <c r="C106" s="26">
        <f>'Discovery Log'!J91</f>
        <v>45804</v>
      </c>
    </row>
    <row r="107" spans="1:3" x14ac:dyDescent="0.25">
      <c r="A107" t="str">
        <f>'Discovery Log'!D92</f>
        <v>SPD-1</v>
      </c>
      <c r="B107" t="str">
        <f t="shared" si="5"/>
        <v>SPD-1</v>
      </c>
      <c r="C107" s="26">
        <f>'Discovery Log'!J92</f>
        <v>45804</v>
      </c>
    </row>
    <row r="108" spans="1:3" x14ac:dyDescent="0.25">
      <c r="A108" t="str">
        <f>'Discovery Log'!D93</f>
        <v>SPD-1</v>
      </c>
      <c r="B108" t="str">
        <f t="shared" si="2"/>
        <v>SPD-1</v>
      </c>
      <c r="C108" s="26">
        <f>'Discovery Log'!J93</f>
        <v>45804</v>
      </c>
    </row>
    <row r="109" spans="1:3" x14ac:dyDescent="0.25">
      <c r="A109" t="str">
        <f>'Discovery Log'!D94</f>
        <v>SPD-1</v>
      </c>
      <c r="B109" t="str">
        <f t="shared" si="2"/>
        <v>SPD-1</v>
      </c>
      <c r="C109" s="26">
        <f>'Discovery Log'!J94</f>
        <v>45804</v>
      </c>
    </row>
    <row r="110" spans="1:3" x14ac:dyDescent="0.25">
      <c r="A110" t="str">
        <f>'Discovery Log'!D95</f>
        <v>SPD-1</v>
      </c>
      <c r="B110" t="str">
        <f t="shared" si="2"/>
        <v>SPD-1</v>
      </c>
      <c r="C110" s="26">
        <f>'Discovery Log'!J95</f>
        <v>45804</v>
      </c>
    </row>
    <row r="111" spans="1:3" x14ac:dyDescent="0.25">
      <c r="A111" t="str">
        <f>'Discovery Log'!D96</f>
        <v>SPD-1</v>
      </c>
      <c r="B111" t="str">
        <f t="shared" si="2"/>
        <v>SPD-1</v>
      </c>
      <c r="C111" s="26">
        <f>'Discovery Log'!J96</f>
        <v>45804</v>
      </c>
    </row>
    <row r="112" spans="1:3" x14ac:dyDescent="0.25">
      <c r="A112" t="str">
        <f>'Discovery Log'!D97</f>
        <v>SPD-1</v>
      </c>
      <c r="B112" t="str">
        <f t="shared" si="2"/>
        <v>SPD-1</v>
      </c>
      <c r="C112" s="26">
        <f>'Discovery Log'!J97</f>
        <v>45804</v>
      </c>
    </row>
    <row r="113" spans="1:3" x14ac:dyDescent="0.25">
      <c r="A113" t="str">
        <f>'Discovery Log'!D98</f>
        <v>SPD-1</v>
      </c>
      <c r="B113" t="str">
        <f t="shared" si="2"/>
        <v>SPD-1</v>
      </c>
      <c r="C113" s="26">
        <f>'Discovery Log'!J98</f>
        <v>45804</v>
      </c>
    </row>
    <row r="114" spans="1:3" x14ac:dyDescent="0.25">
      <c r="A114" t="str">
        <f>'Discovery Log'!D99</f>
        <v>MGRA-5</v>
      </c>
      <c r="B114" t="str">
        <f t="shared" si="2"/>
        <v>MGRA-5</v>
      </c>
      <c r="C114" s="26">
        <f>'Discovery Log'!J99</f>
        <v>45807</v>
      </c>
    </row>
    <row r="115" spans="1:3" x14ac:dyDescent="0.25">
      <c r="A115" t="str">
        <f>'Discovery Log'!D100</f>
        <v>MGRA-5</v>
      </c>
      <c r="B115" t="str">
        <f t="shared" si="2"/>
        <v>MGRA-5</v>
      </c>
      <c r="C115" s="26">
        <f>'Discovery Log'!J100</f>
        <v>45807</v>
      </c>
    </row>
    <row r="116" spans="1:3" x14ac:dyDescent="0.25">
      <c r="A116" t="str">
        <f>'Discovery Log'!D101</f>
        <v>OEIS-8</v>
      </c>
      <c r="B116" t="str">
        <f t="shared" si="2"/>
        <v>OEIS-8</v>
      </c>
      <c r="C116" s="26">
        <f>'Discovery Log'!J101</f>
        <v>45807</v>
      </c>
    </row>
    <row r="117" spans="1:3" x14ac:dyDescent="0.25">
      <c r="A117" t="str">
        <f>'Discovery Log'!D102</f>
        <v>OEIS-8</v>
      </c>
      <c r="B117" t="str">
        <f t="shared" si="2"/>
        <v>OEIS-8</v>
      </c>
      <c r="C117" s="26">
        <f>'Discovery Log'!J102</f>
        <v>45807</v>
      </c>
    </row>
    <row r="118" spans="1:3" x14ac:dyDescent="0.25">
      <c r="A118" t="str">
        <f>'Discovery Log'!D103</f>
        <v>OEIS-8</v>
      </c>
      <c r="B118" t="str">
        <f t="shared" si="2"/>
        <v>OEIS-8</v>
      </c>
      <c r="C118" s="26">
        <f>'Discovery Log'!J103</f>
        <v>45807</v>
      </c>
    </row>
    <row r="119" spans="1:3" x14ac:dyDescent="0.25">
      <c r="A119" t="str">
        <f>'Discovery Log'!D104</f>
        <v>OEIS-8</v>
      </c>
      <c r="B119" t="str">
        <f t="shared" si="2"/>
        <v>OEIS-8</v>
      </c>
      <c r="C119" s="26">
        <f>'Discovery Log'!J104</f>
        <v>45807</v>
      </c>
    </row>
    <row r="120" spans="1:3" x14ac:dyDescent="0.25">
      <c r="A120" t="str">
        <f>'Discovery Log'!D105</f>
        <v>OEIS-8</v>
      </c>
      <c r="B120" t="str">
        <f t="shared" si="2"/>
        <v>OEIS-8</v>
      </c>
      <c r="C120" s="26">
        <f>'Discovery Log'!J105</f>
        <v>45807</v>
      </c>
    </row>
    <row r="121" spans="1:3" x14ac:dyDescent="0.25">
      <c r="A121" t="str">
        <f>'Discovery Log'!D106</f>
        <v>MGRA-6</v>
      </c>
      <c r="B121" t="str">
        <f t="shared" si="2"/>
        <v>MGRA-6</v>
      </c>
      <c r="C121" s="26">
        <f>'Discovery Log'!J106</f>
        <v>45814</v>
      </c>
    </row>
    <row r="122" spans="1:3" x14ac:dyDescent="0.25">
      <c r="A122" t="str">
        <f>'Discovery Log'!D107</f>
        <v>OEIS-9</v>
      </c>
      <c r="B122" t="str">
        <f t="shared" si="2"/>
        <v>OEIS-9</v>
      </c>
      <c r="C122" s="26">
        <f>'Discovery Log'!J107</f>
        <v>45814</v>
      </c>
    </row>
    <row r="123" spans="1:3" x14ac:dyDescent="0.25">
      <c r="A123" t="str">
        <f>'Discovery Log'!D108</f>
        <v>OEIS-10</v>
      </c>
      <c r="B123" t="str">
        <f t="shared" si="2"/>
        <v>OEIS-10</v>
      </c>
      <c r="C123" s="26">
        <f>'Discovery Log'!J108</f>
        <v>45832</v>
      </c>
    </row>
    <row r="124" spans="1:3" x14ac:dyDescent="0.25">
      <c r="A124" t="str">
        <f>'Discovery Log'!D109</f>
        <v>OEIS-11</v>
      </c>
      <c r="B124" t="str">
        <f t="shared" si="2"/>
        <v>OEIS-11</v>
      </c>
      <c r="C124" s="26">
        <f>'Discovery Log'!J109</f>
        <v>45832</v>
      </c>
    </row>
    <row r="125" spans="1:3" x14ac:dyDescent="0.25">
      <c r="A125" t="str">
        <f>'Discovery Log'!D110</f>
        <v>OEIS-11</v>
      </c>
      <c r="B125" t="str">
        <f t="shared" si="2"/>
        <v>OEIS-11</v>
      </c>
      <c r="C125" s="26">
        <f>'Discovery Log'!J110</f>
        <v>45832</v>
      </c>
    </row>
    <row r="126" spans="1:3" x14ac:dyDescent="0.25">
      <c r="A126" t="str">
        <f>'Discovery Log'!D111</f>
        <v>SPD-2</v>
      </c>
      <c r="B126" t="str">
        <f t="shared" si="2"/>
        <v>SPD-2</v>
      </c>
      <c r="C126" s="26">
        <f>'Discovery Log'!J111</f>
        <v>45838</v>
      </c>
    </row>
    <row r="127" spans="1:3" x14ac:dyDescent="0.25">
      <c r="A127" t="str">
        <f>'Discovery Log'!D112</f>
        <v>SPD-2</v>
      </c>
      <c r="B127" t="str">
        <f t="shared" si="2"/>
        <v>SPD-2</v>
      </c>
      <c r="C127" s="26">
        <f>'Discovery Log'!J112</f>
        <v>45838</v>
      </c>
    </row>
    <row r="128" spans="1:3" x14ac:dyDescent="0.25">
      <c r="A128" t="str">
        <f>'Discovery Log'!D113</f>
        <v>SPD-2</v>
      </c>
      <c r="B128" t="str">
        <f t="shared" si="2"/>
        <v>SPD-2</v>
      </c>
      <c r="C128" s="26">
        <f>'Discovery Log'!J113</f>
        <v>45838</v>
      </c>
    </row>
    <row r="129" spans="1:3" x14ac:dyDescent="0.25">
      <c r="A129" t="str">
        <f>'Discovery Log'!D114</f>
        <v>SPD-2</v>
      </c>
      <c r="B129" t="str">
        <f t="shared" si="2"/>
        <v>SPD-2</v>
      </c>
      <c r="C129" s="26">
        <f>'Discovery Log'!J114</f>
        <v>45838</v>
      </c>
    </row>
    <row r="130" spans="1:3" x14ac:dyDescent="0.25">
      <c r="A130" t="str">
        <f>'Discovery Log'!D115</f>
        <v>SPD-2</v>
      </c>
      <c r="B130" t="str">
        <f t="shared" si="2"/>
        <v>SPD-2</v>
      </c>
      <c r="C130" s="26">
        <f>'Discovery Log'!J115</f>
        <v>45838</v>
      </c>
    </row>
    <row r="131" spans="1:3" x14ac:dyDescent="0.25">
      <c r="A131" t="str">
        <f>'Discovery Log'!D116</f>
        <v>SPD-2</v>
      </c>
      <c r="B131" t="str">
        <f t="shared" ref="B131:B194" si="6">A131</f>
        <v>SPD-2</v>
      </c>
      <c r="C131" s="26">
        <f>'Discovery Log'!J116</f>
        <v>45838</v>
      </c>
    </row>
    <row r="132" spans="1:3" x14ac:dyDescent="0.25">
      <c r="A132" t="str">
        <f>'Discovery Log'!D117</f>
        <v>SPD-2</v>
      </c>
      <c r="B132" t="str">
        <f t="shared" si="6"/>
        <v>SPD-2</v>
      </c>
      <c r="C132" s="26">
        <f>'Discovery Log'!J117</f>
        <v>45838</v>
      </c>
    </row>
    <row r="133" spans="1:3" x14ac:dyDescent="0.25">
      <c r="A133" t="str">
        <f>'Discovery Log'!D118</f>
        <v>SPD-2</v>
      </c>
      <c r="B133" t="str">
        <f t="shared" si="6"/>
        <v>SPD-2</v>
      </c>
      <c r="C133" s="26">
        <f>'Discovery Log'!J118</f>
        <v>45838</v>
      </c>
    </row>
    <row r="134" spans="1:3" x14ac:dyDescent="0.25">
      <c r="A134" t="str">
        <f>'Discovery Log'!D119</f>
        <v>SPD-2</v>
      </c>
      <c r="B134" t="str">
        <f t="shared" si="6"/>
        <v>SPD-2</v>
      </c>
      <c r="C134" s="26">
        <f>'Discovery Log'!J119</f>
        <v>45838</v>
      </c>
    </row>
    <row r="135" spans="1:3" x14ac:dyDescent="0.25">
      <c r="A135" t="str">
        <f>'Discovery Log'!D120</f>
        <v>SPD-2</v>
      </c>
      <c r="B135" t="str">
        <f t="shared" si="6"/>
        <v>SPD-2</v>
      </c>
      <c r="C135" s="26">
        <f>'Discovery Log'!J120</f>
        <v>45838</v>
      </c>
    </row>
    <row r="136" spans="1:3" x14ac:dyDescent="0.25">
      <c r="A136" t="str">
        <f>'Discovery Log'!D121</f>
        <v>SPD-2</v>
      </c>
      <c r="B136" t="str">
        <f t="shared" si="6"/>
        <v>SPD-2</v>
      </c>
      <c r="C136" s="26">
        <f>'Discovery Log'!J121</f>
        <v>45838</v>
      </c>
    </row>
    <row r="137" spans="1:3" x14ac:dyDescent="0.25">
      <c r="A137" t="str">
        <f>'Discovery Log'!D122</f>
        <v>OEIS-12</v>
      </c>
      <c r="B137" t="str">
        <f t="shared" si="6"/>
        <v>OEIS-12</v>
      </c>
      <c r="C137" s="26">
        <f>'Discovery Log'!J122</f>
        <v>45853</v>
      </c>
    </row>
    <row r="138" spans="1:3" x14ac:dyDescent="0.25">
      <c r="A138" t="str">
        <f>'Discovery Log'!D123</f>
        <v>MGRA-7</v>
      </c>
      <c r="B138" t="str">
        <f t="shared" si="6"/>
        <v>MGRA-7</v>
      </c>
      <c r="C138" s="26">
        <f>'Discovery Log'!J123</f>
        <v>45862</v>
      </c>
    </row>
    <row r="139" spans="1:3" x14ac:dyDescent="0.25">
      <c r="A139" t="str">
        <f>'Discovery Log'!D124</f>
        <v>MGRA-7</v>
      </c>
      <c r="B139" t="str">
        <f t="shared" si="6"/>
        <v>MGRA-7</v>
      </c>
      <c r="C139" s="26">
        <f>'Discovery Log'!J124</f>
        <v>45862</v>
      </c>
    </row>
    <row r="140" spans="1:3" x14ac:dyDescent="0.25">
      <c r="A140" t="str">
        <f>'Discovery Log'!D125</f>
        <v>MGRA-7</v>
      </c>
      <c r="B140" t="str">
        <f t="shared" si="6"/>
        <v>MGRA-7</v>
      </c>
      <c r="C140" s="26">
        <f>'Discovery Log'!J125</f>
        <v>45862</v>
      </c>
    </row>
    <row r="141" spans="1:3" x14ac:dyDescent="0.25">
      <c r="A141" t="str">
        <f>'Discovery Log'!D126</f>
        <v>MGRA-8</v>
      </c>
      <c r="B141" t="str">
        <f t="shared" si="6"/>
        <v>MGRA-8</v>
      </c>
      <c r="C141" s="26">
        <f>'Discovery Log'!J126</f>
        <v>45863</v>
      </c>
    </row>
    <row r="142" spans="1:3" x14ac:dyDescent="0.25">
      <c r="A142" t="str">
        <f>'Discovery Log'!D127</f>
        <v>MGRA-8</v>
      </c>
      <c r="B142" t="str">
        <f t="shared" si="6"/>
        <v>MGRA-8</v>
      </c>
      <c r="C142" s="26">
        <f>'Discovery Log'!J127</f>
        <v>45863</v>
      </c>
    </row>
    <row r="143" spans="1:3" x14ac:dyDescent="0.25">
      <c r="A143" t="str">
        <f>'Discovery Log'!D128</f>
        <v>OEIS-13</v>
      </c>
      <c r="B143" t="str">
        <f t="shared" si="6"/>
        <v>OEIS-13</v>
      </c>
      <c r="C143" s="26">
        <f>'Discovery Log'!J128</f>
        <v>45870</v>
      </c>
    </row>
    <row r="144" spans="1:3" x14ac:dyDescent="0.25">
      <c r="A144" t="str">
        <f>'Discovery Log'!D129</f>
        <v>OEIS-13</v>
      </c>
      <c r="B144" t="str">
        <f t="shared" si="6"/>
        <v>OEIS-13</v>
      </c>
      <c r="C144" s="26">
        <f>'Discovery Log'!J129</f>
        <v>45870</v>
      </c>
    </row>
    <row r="145" spans="1:3" x14ac:dyDescent="0.25">
      <c r="A145" t="str">
        <f>'Discovery Log'!D130</f>
        <v>OEIS-14</v>
      </c>
      <c r="B145" t="str">
        <f t="shared" si="6"/>
        <v>OEIS-14</v>
      </c>
      <c r="C145" s="26">
        <f>'Discovery Log'!J130</f>
        <v>45881</v>
      </c>
    </row>
    <row r="146" spans="1:3" x14ac:dyDescent="0.25">
      <c r="A146" t="str">
        <f>'Discovery Log'!D131</f>
        <v>OEIS-14</v>
      </c>
      <c r="B146" t="str">
        <f t="shared" si="6"/>
        <v>OEIS-14</v>
      </c>
      <c r="C146" s="26">
        <f>'Discovery Log'!J131</f>
        <v>45881</v>
      </c>
    </row>
    <row r="147" spans="1:3" x14ac:dyDescent="0.25">
      <c r="A147" t="str">
        <f>'Discovery Log'!D132</f>
        <v>OEIS-15</v>
      </c>
      <c r="B147" t="str">
        <f t="shared" si="6"/>
        <v>OEIS-15</v>
      </c>
      <c r="C147" s="26">
        <f>'Discovery Log'!J132</f>
        <v>45884</v>
      </c>
    </row>
    <row r="148" spans="1:3" x14ac:dyDescent="0.25">
      <c r="A148" t="str">
        <f>'Discovery Log'!D133</f>
        <v>OEIS-15</v>
      </c>
      <c r="B148" t="str">
        <f t="shared" si="6"/>
        <v>OEIS-15</v>
      </c>
      <c r="C148" s="26">
        <f>'Discovery Log'!J133</f>
        <v>45884</v>
      </c>
    </row>
    <row r="149" spans="1:3" x14ac:dyDescent="0.25">
      <c r="A149" t="str">
        <f>'Discovery Log'!D134</f>
        <v>OEIS-15</v>
      </c>
      <c r="B149" t="str">
        <f t="shared" si="6"/>
        <v>OEIS-15</v>
      </c>
      <c r="C149" s="26">
        <f>'Discovery Log'!J134</f>
        <v>45884</v>
      </c>
    </row>
    <row r="150" spans="1:3" x14ac:dyDescent="0.25">
      <c r="A150" t="str">
        <f>'Discovery Log'!D135</f>
        <v>OEIS-15</v>
      </c>
      <c r="B150" t="str">
        <f t="shared" si="6"/>
        <v>OEIS-15</v>
      </c>
      <c r="C150" s="26">
        <f>'Discovery Log'!J135</f>
        <v>45884</v>
      </c>
    </row>
    <row r="151" spans="1:3" x14ac:dyDescent="0.25">
      <c r="A151" t="str">
        <f>'Discovery Log'!D136</f>
        <v>OEIS-15</v>
      </c>
      <c r="B151" t="str">
        <f t="shared" si="6"/>
        <v>OEIS-15</v>
      </c>
      <c r="C151" s="26">
        <f>'Discovery Log'!J136</f>
        <v>45884</v>
      </c>
    </row>
    <row r="152" spans="1:3" x14ac:dyDescent="0.25">
      <c r="A152" t="str">
        <f>'Discovery Log'!D137</f>
        <v>OEIS-15</v>
      </c>
      <c r="B152" t="str">
        <f t="shared" si="6"/>
        <v>OEIS-15</v>
      </c>
      <c r="C152" s="26">
        <f>'Discovery Log'!J137</f>
        <v>45884</v>
      </c>
    </row>
    <row r="153" spans="1:3" x14ac:dyDescent="0.25">
      <c r="A153" t="str">
        <f>'Discovery Log'!D138</f>
        <v>OEIS-16</v>
      </c>
      <c r="B153" t="str">
        <f t="shared" si="6"/>
        <v>OEIS-16</v>
      </c>
      <c r="C153" s="26">
        <f>'Discovery Log'!J138</f>
        <v>45891</v>
      </c>
    </row>
    <row r="154" spans="1:3" x14ac:dyDescent="0.25">
      <c r="A154" t="str">
        <f>'Discovery Log'!D139</f>
        <v>OEIS-16</v>
      </c>
      <c r="B154" t="str">
        <f t="shared" si="6"/>
        <v>OEIS-16</v>
      </c>
      <c r="C154" s="26">
        <f>'Discovery Log'!J139</f>
        <v>45891</v>
      </c>
    </row>
    <row r="155" spans="1:3" x14ac:dyDescent="0.25">
      <c r="A155" t="str">
        <f>'Discovery Log'!D140</f>
        <v>OEIS-16</v>
      </c>
      <c r="B155" t="str">
        <f t="shared" si="6"/>
        <v>OEIS-16</v>
      </c>
      <c r="C155" s="26">
        <f>'Discovery Log'!J140</f>
        <v>45891</v>
      </c>
    </row>
    <row r="156" spans="1:3" x14ac:dyDescent="0.25">
      <c r="A156" t="str">
        <f>'Discovery Log'!D141</f>
        <v>OEIS-17</v>
      </c>
      <c r="B156" t="str">
        <f t="shared" si="6"/>
        <v>OEIS-17</v>
      </c>
      <c r="C156" s="26">
        <f>'Discovery Log'!J141</f>
        <v>45895</v>
      </c>
    </row>
    <row r="157" spans="1:3" x14ac:dyDescent="0.25">
      <c r="A157" t="e">
        <f>'Discovery Log'!#REF!</f>
        <v>#REF!</v>
      </c>
      <c r="B157" t="e">
        <f t="shared" si="6"/>
        <v>#REF!</v>
      </c>
      <c r="C157" s="26" t="e">
        <f>'Discovery Log'!#REF!</f>
        <v>#REF!</v>
      </c>
    </row>
    <row r="158" spans="1:3" x14ac:dyDescent="0.25">
      <c r="A158" t="e">
        <f>'Discovery Log'!#REF!</f>
        <v>#REF!</v>
      </c>
      <c r="B158" t="e">
        <f t="shared" si="6"/>
        <v>#REF!</v>
      </c>
      <c r="C158" s="26" t="e">
        <f>'Discovery Log'!#REF!</f>
        <v>#REF!</v>
      </c>
    </row>
    <row r="159" spans="1:3" x14ac:dyDescent="0.25">
      <c r="A159" t="e">
        <f>'Discovery Log'!#REF!</f>
        <v>#REF!</v>
      </c>
      <c r="B159" t="e">
        <f t="shared" si="6"/>
        <v>#REF!</v>
      </c>
      <c r="C159" s="26" t="e">
        <f>'Discovery Log'!#REF!</f>
        <v>#REF!</v>
      </c>
    </row>
    <row r="160" spans="1:3" x14ac:dyDescent="0.25">
      <c r="A160" t="e">
        <f>'Discovery Log'!#REF!</f>
        <v>#REF!</v>
      </c>
      <c r="B160" t="e">
        <f t="shared" si="6"/>
        <v>#REF!</v>
      </c>
      <c r="C160" s="26" t="e">
        <f>'Discovery Log'!#REF!</f>
        <v>#REF!</v>
      </c>
    </row>
    <row r="161" spans="1:3" x14ac:dyDescent="0.25">
      <c r="A161" t="e">
        <f>'Discovery Log'!#REF!</f>
        <v>#REF!</v>
      </c>
      <c r="B161" t="e">
        <f t="shared" si="6"/>
        <v>#REF!</v>
      </c>
      <c r="C161" s="26" t="e">
        <f>'Discovery Log'!#REF!</f>
        <v>#REF!</v>
      </c>
    </row>
    <row r="162" spans="1:3" x14ac:dyDescent="0.25">
      <c r="A162" t="e">
        <f>'Discovery Log'!#REF!</f>
        <v>#REF!</v>
      </c>
      <c r="B162" t="e">
        <f t="shared" si="6"/>
        <v>#REF!</v>
      </c>
      <c r="C162" s="26" t="e">
        <f>'Discovery Log'!#REF!</f>
        <v>#REF!</v>
      </c>
    </row>
    <row r="163" spans="1:3" x14ac:dyDescent="0.25">
      <c r="A163" t="e">
        <f>'Discovery Log'!#REF!</f>
        <v>#REF!</v>
      </c>
      <c r="B163" t="e">
        <f t="shared" si="6"/>
        <v>#REF!</v>
      </c>
      <c r="C163" s="26" t="e">
        <f>'Discovery Log'!#REF!</f>
        <v>#REF!</v>
      </c>
    </row>
    <row r="164" spans="1:3" x14ac:dyDescent="0.25">
      <c r="A164" t="e">
        <f>'Discovery Log'!#REF!</f>
        <v>#REF!</v>
      </c>
      <c r="B164" t="e">
        <f t="shared" si="6"/>
        <v>#REF!</v>
      </c>
      <c r="C164" s="26" t="e">
        <f>'Discovery Log'!#REF!</f>
        <v>#REF!</v>
      </c>
    </row>
    <row r="165" spans="1:3" x14ac:dyDescent="0.25">
      <c r="A165" t="e">
        <f>'Discovery Log'!#REF!</f>
        <v>#REF!</v>
      </c>
      <c r="B165" t="e">
        <f t="shared" si="6"/>
        <v>#REF!</v>
      </c>
      <c r="C165" s="26" t="e">
        <f>'Discovery Log'!#REF!</f>
        <v>#REF!</v>
      </c>
    </row>
    <row r="166" spans="1:3" x14ac:dyDescent="0.25">
      <c r="A166" t="e">
        <f>'Discovery Log'!#REF!</f>
        <v>#REF!</v>
      </c>
      <c r="B166" t="e">
        <f t="shared" si="6"/>
        <v>#REF!</v>
      </c>
      <c r="C166" s="26" t="e">
        <f>'Discovery Log'!#REF!</f>
        <v>#REF!</v>
      </c>
    </row>
    <row r="167" spans="1:3" x14ac:dyDescent="0.25">
      <c r="A167" t="e">
        <f>'Discovery Log'!#REF!</f>
        <v>#REF!</v>
      </c>
      <c r="B167" t="e">
        <f t="shared" si="6"/>
        <v>#REF!</v>
      </c>
      <c r="C167" s="26" t="e">
        <f>'Discovery Log'!#REF!</f>
        <v>#REF!</v>
      </c>
    </row>
    <row r="168" spans="1:3" x14ac:dyDescent="0.25">
      <c r="A168" t="e">
        <f>'Discovery Log'!#REF!</f>
        <v>#REF!</v>
      </c>
      <c r="B168" t="e">
        <f t="shared" si="6"/>
        <v>#REF!</v>
      </c>
      <c r="C168" s="26" t="e">
        <f>'Discovery Log'!#REF!</f>
        <v>#REF!</v>
      </c>
    </row>
    <row r="169" spans="1:3" x14ac:dyDescent="0.25">
      <c r="A169" t="e">
        <f>'Discovery Log'!#REF!</f>
        <v>#REF!</v>
      </c>
      <c r="B169" t="e">
        <f t="shared" si="6"/>
        <v>#REF!</v>
      </c>
      <c r="C169" s="26" t="e">
        <f>'Discovery Log'!#REF!</f>
        <v>#REF!</v>
      </c>
    </row>
    <row r="170" spans="1:3" x14ac:dyDescent="0.25">
      <c r="A170" t="e">
        <f>'Discovery Log'!#REF!</f>
        <v>#REF!</v>
      </c>
      <c r="B170" t="e">
        <f t="shared" si="6"/>
        <v>#REF!</v>
      </c>
      <c r="C170" s="26" t="e">
        <f>'Discovery Log'!#REF!</f>
        <v>#REF!</v>
      </c>
    </row>
    <row r="171" spans="1:3" x14ac:dyDescent="0.25">
      <c r="A171" t="e">
        <f>'Discovery Log'!#REF!</f>
        <v>#REF!</v>
      </c>
      <c r="B171" t="e">
        <f t="shared" si="6"/>
        <v>#REF!</v>
      </c>
      <c r="C171" s="26" t="e">
        <f>'Discovery Log'!#REF!</f>
        <v>#REF!</v>
      </c>
    </row>
    <row r="172" spans="1:3" x14ac:dyDescent="0.25">
      <c r="A172" t="e">
        <f>'Discovery Log'!#REF!</f>
        <v>#REF!</v>
      </c>
      <c r="B172" t="e">
        <f t="shared" si="6"/>
        <v>#REF!</v>
      </c>
      <c r="C172" s="26" t="e">
        <f>'Discovery Log'!#REF!</f>
        <v>#REF!</v>
      </c>
    </row>
    <row r="173" spans="1:3" x14ac:dyDescent="0.25">
      <c r="A173" t="e">
        <f>'Discovery Log'!#REF!</f>
        <v>#REF!</v>
      </c>
      <c r="B173" t="e">
        <f t="shared" si="6"/>
        <v>#REF!</v>
      </c>
      <c r="C173" s="26" t="e">
        <f>'Discovery Log'!#REF!</f>
        <v>#REF!</v>
      </c>
    </row>
    <row r="174" spans="1:3" x14ac:dyDescent="0.25">
      <c r="A174" t="e">
        <f>'Discovery Log'!#REF!</f>
        <v>#REF!</v>
      </c>
      <c r="B174" t="e">
        <f t="shared" si="6"/>
        <v>#REF!</v>
      </c>
      <c r="C174" s="26" t="e">
        <f>'Discovery Log'!#REF!</f>
        <v>#REF!</v>
      </c>
    </row>
    <row r="175" spans="1:3" x14ac:dyDescent="0.25">
      <c r="A175" t="e">
        <f>'Discovery Log'!#REF!</f>
        <v>#REF!</v>
      </c>
      <c r="B175" t="e">
        <f t="shared" si="6"/>
        <v>#REF!</v>
      </c>
      <c r="C175" s="26" t="e">
        <f>'Discovery Log'!#REF!</f>
        <v>#REF!</v>
      </c>
    </row>
    <row r="176" spans="1:3" x14ac:dyDescent="0.25">
      <c r="A176" t="e">
        <f>'Discovery Log'!#REF!</f>
        <v>#REF!</v>
      </c>
      <c r="B176" t="e">
        <f t="shared" si="6"/>
        <v>#REF!</v>
      </c>
      <c r="C176" s="26" t="e">
        <f>'Discovery Log'!#REF!</f>
        <v>#REF!</v>
      </c>
    </row>
    <row r="177" spans="1:3" x14ac:dyDescent="0.25">
      <c r="A177" t="e">
        <f>'Discovery Log'!#REF!</f>
        <v>#REF!</v>
      </c>
      <c r="B177" t="e">
        <f t="shared" si="6"/>
        <v>#REF!</v>
      </c>
      <c r="C177" s="26" t="e">
        <f>'Discovery Log'!#REF!</f>
        <v>#REF!</v>
      </c>
    </row>
    <row r="178" spans="1:3" x14ac:dyDescent="0.25">
      <c r="A178" t="e">
        <f>'Discovery Log'!#REF!</f>
        <v>#REF!</v>
      </c>
      <c r="B178" t="e">
        <f t="shared" si="6"/>
        <v>#REF!</v>
      </c>
      <c r="C178" s="26" t="e">
        <f>'Discovery Log'!#REF!</f>
        <v>#REF!</v>
      </c>
    </row>
    <row r="179" spans="1:3" x14ac:dyDescent="0.25">
      <c r="A179" t="e">
        <f>'Discovery Log'!#REF!</f>
        <v>#REF!</v>
      </c>
      <c r="B179" t="e">
        <f t="shared" si="6"/>
        <v>#REF!</v>
      </c>
      <c r="C179" s="26" t="e">
        <f>'Discovery Log'!#REF!</f>
        <v>#REF!</v>
      </c>
    </row>
    <row r="180" spans="1:3" x14ac:dyDescent="0.25">
      <c r="A180" t="e">
        <f>'Discovery Log'!#REF!</f>
        <v>#REF!</v>
      </c>
      <c r="B180" t="e">
        <f t="shared" si="6"/>
        <v>#REF!</v>
      </c>
      <c r="C180" s="26" t="e">
        <f>'Discovery Log'!#REF!</f>
        <v>#REF!</v>
      </c>
    </row>
    <row r="181" spans="1:3" x14ac:dyDescent="0.25">
      <c r="A181" t="e">
        <f>'Discovery Log'!#REF!</f>
        <v>#REF!</v>
      </c>
      <c r="B181" t="e">
        <f t="shared" si="6"/>
        <v>#REF!</v>
      </c>
      <c r="C181" s="26" t="e">
        <f>'Discovery Log'!#REF!</f>
        <v>#REF!</v>
      </c>
    </row>
    <row r="182" spans="1:3" x14ac:dyDescent="0.25">
      <c r="A182" t="e">
        <f>'Discovery Log'!#REF!</f>
        <v>#REF!</v>
      </c>
      <c r="B182" t="e">
        <f t="shared" si="6"/>
        <v>#REF!</v>
      </c>
      <c r="C182" s="26" t="e">
        <f>'Discovery Log'!#REF!</f>
        <v>#REF!</v>
      </c>
    </row>
    <row r="183" spans="1:3" x14ac:dyDescent="0.25">
      <c r="A183" t="e">
        <f>'Discovery Log'!#REF!</f>
        <v>#REF!</v>
      </c>
      <c r="B183" t="e">
        <f t="shared" si="6"/>
        <v>#REF!</v>
      </c>
      <c r="C183" s="26" t="e">
        <f>'Discovery Log'!#REF!</f>
        <v>#REF!</v>
      </c>
    </row>
    <row r="184" spans="1:3" x14ac:dyDescent="0.25">
      <c r="A184" t="e">
        <f>'Discovery Log'!#REF!</f>
        <v>#REF!</v>
      </c>
      <c r="B184" t="e">
        <f t="shared" si="6"/>
        <v>#REF!</v>
      </c>
      <c r="C184" s="26" t="e">
        <f>'Discovery Log'!#REF!</f>
        <v>#REF!</v>
      </c>
    </row>
    <row r="185" spans="1:3" x14ac:dyDescent="0.25">
      <c r="A185" t="e">
        <f>'Discovery Log'!#REF!</f>
        <v>#REF!</v>
      </c>
      <c r="B185" t="e">
        <f t="shared" si="6"/>
        <v>#REF!</v>
      </c>
      <c r="C185" s="26" t="e">
        <f>'Discovery Log'!#REF!</f>
        <v>#REF!</v>
      </c>
    </row>
    <row r="186" spans="1:3" x14ac:dyDescent="0.25">
      <c r="A186" t="e">
        <f>'Discovery Log'!#REF!</f>
        <v>#REF!</v>
      </c>
      <c r="B186" t="e">
        <f t="shared" si="6"/>
        <v>#REF!</v>
      </c>
      <c r="C186" s="26" t="e">
        <f>'Discovery Log'!#REF!</f>
        <v>#REF!</v>
      </c>
    </row>
    <row r="187" spans="1:3" x14ac:dyDescent="0.25">
      <c r="A187" t="e">
        <f>'Discovery Log'!#REF!</f>
        <v>#REF!</v>
      </c>
      <c r="B187" t="e">
        <f t="shared" si="6"/>
        <v>#REF!</v>
      </c>
      <c r="C187" s="26" t="e">
        <f>'Discovery Log'!#REF!</f>
        <v>#REF!</v>
      </c>
    </row>
    <row r="188" spans="1:3" x14ac:dyDescent="0.25">
      <c r="A188" t="e">
        <f>'Discovery Log'!#REF!</f>
        <v>#REF!</v>
      </c>
      <c r="B188" t="e">
        <f t="shared" si="6"/>
        <v>#REF!</v>
      </c>
      <c r="C188" s="26" t="e">
        <f>'Discovery Log'!#REF!</f>
        <v>#REF!</v>
      </c>
    </row>
    <row r="189" spans="1:3" x14ac:dyDescent="0.25">
      <c r="A189" t="e">
        <f>'Discovery Log'!#REF!</f>
        <v>#REF!</v>
      </c>
      <c r="B189" t="e">
        <f t="shared" si="6"/>
        <v>#REF!</v>
      </c>
      <c r="C189" s="26" t="e">
        <f>'Discovery Log'!#REF!</f>
        <v>#REF!</v>
      </c>
    </row>
    <row r="190" spans="1:3" x14ac:dyDescent="0.25">
      <c r="A190" t="e">
        <f>'Discovery Log'!#REF!</f>
        <v>#REF!</v>
      </c>
      <c r="B190" t="e">
        <f t="shared" si="6"/>
        <v>#REF!</v>
      </c>
      <c r="C190" s="26" t="e">
        <f>'Discovery Log'!#REF!</f>
        <v>#REF!</v>
      </c>
    </row>
    <row r="191" spans="1:3" x14ac:dyDescent="0.25">
      <c r="A191" t="e">
        <f>'Discovery Log'!#REF!</f>
        <v>#REF!</v>
      </c>
      <c r="B191" t="e">
        <f t="shared" si="6"/>
        <v>#REF!</v>
      </c>
      <c r="C191" s="26" t="e">
        <f>'Discovery Log'!#REF!</f>
        <v>#REF!</v>
      </c>
    </row>
    <row r="192" spans="1:3" x14ac:dyDescent="0.25">
      <c r="A192" t="e">
        <f>'Discovery Log'!#REF!</f>
        <v>#REF!</v>
      </c>
      <c r="B192" t="e">
        <f t="shared" si="6"/>
        <v>#REF!</v>
      </c>
      <c r="C192" s="26" t="e">
        <f>'Discovery Log'!#REF!</f>
        <v>#REF!</v>
      </c>
    </row>
    <row r="193" spans="1:3" x14ac:dyDescent="0.25">
      <c r="A193" t="e">
        <f>'Discovery Log'!#REF!</f>
        <v>#REF!</v>
      </c>
      <c r="B193" t="e">
        <f t="shared" si="6"/>
        <v>#REF!</v>
      </c>
      <c r="C193" s="26" t="e">
        <f>'Discovery Log'!#REF!</f>
        <v>#REF!</v>
      </c>
    </row>
    <row r="194" spans="1:3" x14ac:dyDescent="0.25">
      <c r="A194" t="e">
        <f>'Discovery Log'!#REF!</f>
        <v>#REF!</v>
      </c>
      <c r="B194" t="e">
        <f t="shared" si="6"/>
        <v>#REF!</v>
      </c>
      <c r="C194" s="26" t="e">
        <f>'Discovery Log'!#REF!</f>
        <v>#REF!</v>
      </c>
    </row>
    <row r="195" spans="1:3" x14ac:dyDescent="0.25">
      <c r="A195" t="e">
        <f>'Discovery Log'!#REF!</f>
        <v>#REF!</v>
      </c>
      <c r="B195" t="e">
        <f t="shared" ref="B195:B208" si="7">A195</f>
        <v>#REF!</v>
      </c>
      <c r="C195" s="26" t="e">
        <f>'Discovery Log'!#REF!</f>
        <v>#REF!</v>
      </c>
    </row>
    <row r="196" spans="1:3" x14ac:dyDescent="0.25">
      <c r="A196" t="e">
        <f>'Discovery Log'!#REF!</f>
        <v>#REF!</v>
      </c>
      <c r="B196" t="e">
        <f t="shared" si="7"/>
        <v>#REF!</v>
      </c>
      <c r="C196" s="26" t="e">
        <f>'Discovery Log'!#REF!</f>
        <v>#REF!</v>
      </c>
    </row>
    <row r="197" spans="1:3" x14ac:dyDescent="0.25">
      <c r="A197" t="e">
        <f>'Discovery Log'!#REF!</f>
        <v>#REF!</v>
      </c>
      <c r="B197" t="e">
        <f t="shared" si="7"/>
        <v>#REF!</v>
      </c>
      <c r="C197" s="26" t="e">
        <f>'Discovery Log'!#REF!</f>
        <v>#REF!</v>
      </c>
    </row>
    <row r="198" spans="1:3" x14ac:dyDescent="0.25">
      <c r="A198" t="e">
        <f>'Discovery Log'!#REF!</f>
        <v>#REF!</v>
      </c>
      <c r="B198" t="e">
        <f t="shared" si="7"/>
        <v>#REF!</v>
      </c>
      <c r="C198" s="26" t="e">
        <f>'Discovery Log'!#REF!</f>
        <v>#REF!</v>
      </c>
    </row>
    <row r="199" spans="1:3" x14ac:dyDescent="0.25">
      <c r="A199" t="e">
        <f>'Discovery Log'!#REF!</f>
        <v>#REF!</v>
      </c>
      <c r="B199" t="e">
        <f t="shared" si="7"/>
        <v>#REF!</v>
      </c>
      <c r="C199" s="26" t="e">
        <f>'Discovery Log'!#REF!</f>
        <v>#REF!</v>
      </c>
    </row>
    <row r="200" spans="1:3" x14ac:dyDescent="0.25">
      <c r="A200" t="e">
        <f>'Discovery Log'!#REF!</f>
        <v>#REF!</v>
      </c>
      <c r="B200" t="e">
        <f t="shared" si="7"/>
        <v>#REF!</v>
      </c>
      <c r="C200" s="26" t="e">
        <f>'Discovery Log'!#REF!</f>
        <v>#REF!</v>
      </c>
    </row>
    <row r="201" spans="1:3" x14ac:dyDescent="0.25">
      <c r="A201" t="e">
        <f>'Discovery Log'!#REF!</f>
        <v>#REF!</v>
      </c>
      <c r="B201" t="e">
        <f t="shared" si="7"/>
        <v>#REF!</v>
      </c>
      <c r="C201" s="26" t="e">
        <f>'Discovery Log'!#REF!</f>
        <v>#REF!</v>
      </c>
    </row>
    <row r="202" spans="1:3" x14ac:dyDescent="0.25">
      <c r="A202" t="e">
        <f>'Discovery Log'!#REF!</f>
        <v>#REF!</v>
      </c>
      <c r="B202" t="e">
        <f t="shared" si="7"/>
        <v>#REF!</v>
      </c>
      <c r="C202" s="26" t="e">
        <f>'Discovery Log'!#REF!</f>
        <v>#REF!</v>
      </c>
    </row>
    <row r="203" spans="1:3" x14ac:dyDescent="0.25">
      <c r="A203" t="e">
        <f>'Discovery Log'!#REF!</f>
        <v>#REF!</v>
      </c>
      <c r="B203" t="e">
        <f t="shared" si="7"/>
        <v>#REF!</v>
      </c>
      <c r="C203" s="26" t="e">
        <f>'Discovery Log'!#REF!</f>
        <v>#REF!</v>
      </c>
    </row>
    <row r="204" spans="1:3" x14ac:dyDescent="0.25">
      <c r="A204" t="e">
        <f>'Discovery Log'!#REF!</f>
        <v>#REF!</v>
      </c>
      <c r="B204" t="e">
        <f t="shared" si="7"/>
        <v>#REF!</v>
      </c>
      <c r="C204" s="26" t="e">
        <f>'Discovery Log'!#REF!</f>
        <v>#REF!</v>
      </c>
    </row>
    <row r="205" spans="1:3" x14ac:dyDescent="0.25">
      <c r="A205" t="e">
        <f>'Discovery Log'!#REF!</f>
        <v>#REF!</v>
      </c>
      <c r="B205" t="e">
        <f t="shared" si="7"/>
        <v>#REF!</v>
      </c>
      <c r="C205" s="26" t="e">
        <f>'Discovery Log'!#REF!</f>
        <v>#REF!</v>
      </c>
    </row>
    <row r="206" spans="1:3" x14ac:dyDescent="0.25">
      <c r="A206" t="e">
        <f>'Discovery Log'!#REF!</f>
        <v>#REF!</v>
      </c>
      <c r="B206" t="e">
        <f t="shared" si="7"/>
        <v>#REF!</v>
      </c>
      <c r="C206" s="26" t="e">
        <f>'Discovery Log'!#REF!</f>
        <v>#REF!</v>
      </c>
    </row>
    <row r="207" spans="1:3" x14ac:dyDescent="0.25">
      <c r="A207" t="e">
        <f>'Discovery Log'!#REF!</f>
        <v>#REF!</v>
      </c>
      <c r="B207" t="e">
        <f t="shared" si="7"/>
        <v>#REF!</v>
      </c>
      <c r="C207" s="26" t="e">
        <f>'Discovery Log'!#REF!</f>
        <v>#REF!</v>
      </c>
    </row>
    <row r="208" spans="1:3" x14ac:dyDescent="0.25">
      <c r="A208" t="e">
        <f>'Discovery Log'!#REF!</f>
        <v>#REF!</v>
      </c>
      <c r="B208" t="e">
        <f t="shared" si="7"/>
        <v>#REF!</v>
      </c>
      <c r="C208" s="26" t="e">
        <f>'Discovery Log'!#REF!</f>
        <v>#REF!</v>
      </c>
    </row>
    <row r="209" spans="3:3" x14ac:dyDescent="0.25">
      <c r="C209" s="26"/>
    </row>
    <row r="210" spans="3:3" x14ac:dyDescent="0.25">
      <c r="C210" s="26"/>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77734375" bestFit="1" customWidth="1"/>
    <col min="2" max="2" width="20.1093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6" t="s">
        <v>58</v>
      </c>
      <c r="F1" s="76"/>
      <c r="G1" s="76"/>
      <c r="H1" s="21"/>
      <c r="I1" s="21"/>
      <c r="J1" s="76" t="s">
        <v>59</v>
      </c>
      <c r="K1" s="76"/>
      <c r="L1" s="76"/>
      <c r="N1" s="61" t="s">
        <v>56</v>
      </c>
      <c r="O1" s="62" t="s">
        <v>57</v>
      </c>
      <c r="P1" s="62" t="s">
        <v>55</v>
      </c>
    </row>
    <row r="2" spans="1:16" x14ac:dyDescent="0.25">
      <c r="B2" s="27" t="s">
        <v>30</v>
      </c>
      <c r="E2" s="21"/>
      <c r="F2" s="21"/>
      <c r="G2" s="21"/>
      <c r="H2" s="21"/>
      <c r="I2" s="21"/>
      <c r="J2" s="21"/>
      <c r="K2" s="19"/>
      <c r="L2" s="21"/>
      <c r="N2" s="9"/>
      <c r="P2" s="28"/>
    </row>
    <row r="3" spans="1:16" ht="14.4" x14ac:dyDescent="0.25">
      <c r="A3" s="18" t="s">
        <v>24</v>
      </c>
      <c r="B3" t="s">
        <v>25</v>
      </c>
      <c r="E3" s="24" t="s">
        <v>21</v>
      </c>
      <c r="F3" s="20">
        <f>COUNTIF(A4:A23,"*")</f>
        <v>1</v>
      </c>
      <c r="G3" s="21"/>
      <c r="H3" s="20"/>
      <c r="I3" s="21"/>
      <c r="J3" s="24" t="s">
        <v>21</v>
      </c>
      <c r="K3" s="20">
        <f>K6</f>
        <v>52</v>
      </c>
      <c r="L3" s="21"/>
      <c r="N3" s="9"/>
      <c r="O3" s="57"/>
      <c r="P3" s="28"/>
    </row>
    <row r="4" spans="1:16" x14ac:dyDescent="0.25">
      <c r="A4">
        <v>0</v>
      </c>
      <c r="B4">
        <v>171</v>
      </c>
      <c r="E4" s="24" t="s">
        <v>20</v>
      </c>
      <c r="F4" s="20" t="e">
        <f>GETPIVOTDATA("Data Requests",$B$24)</f>
        <v>#REF!</v>
      </c>
      <c r="G4" s="21"/>
      <c r="H4" s="21"/>
      <c r="I4" s="21"/>
      <c r="J4" s="24" t="s">
        <v>20</v>
      </c>
      <c r="K4" s="20">
        <f>K15</f>
        <v>176</v>
      </c>
      <c r="L4" s="21"/>
      <c r="N4" s="9"/>
      <c r="O4" s="58"/>
      <c r="P4" s="28"/>
    </row>
    <row r="5" spans="1:16" x14ac:dyDescent="0.25">
      <c r="A5" t="s">
        <v>26</v>
      </c>
      <c r="B5">
        <v>171</v>
      </c>
      <c r="E5" s="24"/>
      <c r="F5" s="19"/>
      <c r="G5" s="21"/>
      <c r="H5" s="21"/>
      <c r="I5" s="21"/>
      <c r="J5" s="24"/>
      <c r="K5" s="19"/>
      <c r="L5" s="21"/>
      <c r="N5" s="9"/>
      <c r="O5" s="58"/>
      <c r="P5" s="28"/>
    </row>
    <row r="6" spans="1:16" ht="13.8" thickBot="1" x14ac:dyDescent="0.3">
      <c r="E6" s="24" t="s">
        <v>22</v>
      </c>
      <c r="F6" s="22">
        <f>SUM(F7:F11)</f>
        <v>0</v>
      </c>
      <c r="G6" s="21"/>
      <c r="H6" s="21"/>
      <c r="I6" s="21"/>
      <c r="J6" s="24" t="s">
        <v>22</v>
      </c>
      <c r="K6" s="22">
        <f>SUM(K7:K12)</f>
        <v>52</v>
      </c>
      <c r="L6" s="21"/>
      <c r="N6" s="9"/>
      <c r="O6" s="58"/>
      <c r="P6" s="28"/>
    </row>
    <row r="7" spans="1:16" ht="13.8" thickTop="1" x14ac:dyDescent="0.25">
      <c r="E7" s="23" t="s">
        <v>14</v>
      </c>
      <c r="F7" s="25">
        <f>COUNTIF(A4:A12,"*"&amp;E7&amp;"*")</f>
        <v>0</v>
      </c>
      <c r="G7" s="21"/>
      <c r="H7" s="21"/>
      <c r="I7" s="21"/>
      <c r="J7" s="23" t="s">
        <v>14</v>
      </c>
      <c r="K7" s="45">
        <v>3</v>
      </c>
      <c r="L7" s="21"/>
      <c r="N7" s="28"/>
      <c r="O7" s="58"/>
      <c r="P7" s="28"/>
    </row>
    <row r="8" spans="1:16" ht="14.4" x14ac:dyDescent="0.25">
      <c r="E8" s="23" t="s">
        <v>15</v>
      </c>
      <c r="F8" s="25">
        <f>COUNTIF(A14:A16,"*"&amp;E8&amp;"*")</f>
        <v>0</v>
      </c>
      <c r="G8" s="21"/>
      <c r="H8" s="21"/>
      <c r="I8" s="21"/>
      <c r="J8" s="23" t="s">
        <v>15</v>
      </c>
      <c r="K8" s="45">
        <v>1</v>
      </c>
      <c r="L8" s="21"/>
      <c r="N8" s="9"/>
      <c r="O8" s="59"/>
      <c r="P8" s="28"/>
    </row>
    <row r="9" spans="1:16" x14ac:dyDescent="0.25">
      <c r="E9" s="23" t="s">
        <v>16</v>
      </c>
      <c r="F9" s="25">
        <f>COUNTIF(A17:A22,"*"&amp;E9&amp;"*")</f>
        <v>0</v>
      </c>
      <c r="G9" s="21"/>
      <c r="H9" s="21"/>
      <c r="I9" s="21"/>
      <c r="J9" s="23" t="s">
        <v>47</v>
      </c>
      <c r="K9" s="45">
        <v>0</v>
      </c>
      <c r="L9" s="21"/>
      <c r="N9" s="9"/>
      <c r="O9" s="60"/>
      <c r="P9" s="28"/>
    </row>
    <row r="10" spans="1:16" x14ac:dyDescent="0.25">
      <c r="E10" s="23" t="s">
        <v>60</v>
      </c>
      <c r="F10" s="25">
        <f>COUNTIF(A13,"*"&amp;E10&amp;"*")</f>
        <v>0</v>
      </c>
      <c r="G10" s="21"/>
      <c r="H10" s="21"/>
      <c r="I10" s="21"/>
      <c r="J10" s="23" t="s">
        <v>16</v>
      </c>
      <c r="K10" s="45">
        <v>8</v>
      </c>
      <c r="L10" s="21"/>
      <c r="N10" s="9"/>
      <c r="O10" s="60"/>
      <c r="P10" s="28"/>
    </row>
    <row r="11" spans="1:16" x14ac:dyDescent="0.25">
      <c r="E11" s="23" t="s">
        <v>47</v>
      </c>
      <c r="F11" s="25">
        <f>COUNTIF(A23,"*"&amp;E11&amp;"*")</f>
        <v>0</v>
      </c>
      <c r="G11" s="21"/>
      <c r="H11" s="21"/>
      <c r="I11" s="21"/>
      <c r="J11" s="23" t="s">
        <v>61</v>
      </c>
      <c r="K11" s="45">
        <v>40</v>
      </c>
      <c r="L11" s="21"/>
      <c r="N11" s="9"/>
      <c r="O11" s="58"/>
      <c r="P11" s="28"/>
    </row>
    <row r="12" spans="1:16" x14ac:dyDescent="0.25">
      <c r="E12" s="21"/>
      <c r="F12" s="21"/>
      <c r="G12" s="21"/>
      <c r="H12" s="21"/>
      <c r="I12" s="21"/>
      <c r="J12" s="23" t="s">
        <v>29</v>
      </c>
      <c r="K12" s="45" t="s">
        <v>48</v>
      </c>
      <c r="L12" s="21"/>
      <c r="N12" s="9"/>
      <c r="O12" s="58"/>
      <c r="P12" s="28"/>
    </row>
    <row r="13" spans="1:16" x14ac:dyDescent="0.25">
      <c r="E13" s="21"/>
      <c r="F13" s="21"/>
      <c r="G13" s="21"/>
      <c r="H13" s="21"/>
      <c r="I13" s="21"/>
      <c r="L13" s="21"/>
      <c r="N13" s="9"/>
      <c r="P13" s="28"/>
    </row>
    <row r="14" spans="1:16" ht="13.8" thickBot="1" x14ac:dyDescent="0.3">
      <c r="E14" s="24" t="s">
        <v>28</v>
      </c>
      <c r="F14" s="22">
        <f>SUM(F15:F19)</f>
        <v>342</v>
      </c>
      <c r="G14" s="21"/>
      <c r="H14" s="21"/>
      <c r="I14" s="21"/>
      <c r="J14" s="23"/>
      <c r="K14" s="19"/>
      <c r="L14" s="21"/>
      <c r="N14" s="9"/>
      <c r="P14" s="28"/>
    </row>
    <row r="15" spans="1:16" ht="14.4" thickTop="1" thickBot="1" x14ac:dyDescent="0.3">
      <c r="E15" s="23" t="s">
        <v>14</v>
      </c>
      <c r="F15" s="19">
        <f>SUM(B4:B12)</f>
        <v>342</v>
      </c>
      <c r="G15" s="21"/>
      <c r="H15" s="21"/>
      <c r="I15" s="21"/>
      <c r="J15" s="24" t="s">
        <v>28</v>
      </c>
      <c r="K15" s="22">
        <f>SUM(K16:K21)</f>
        <v>176</v>
      </c>
      <c r="L15" s="21"/>
      <c r="N15" s="9"/>
      <c r="P15" s="28"/>
    </row>
    <row r="16" spans="1:16" ht="13.8" thickTop="1" x14ac:dyDescent="0.25">
      <c r="E16" s="23" t="s">
        <v>15</v>
      </c>
      <c r="F16" s="19">
        <f>SUM(B14:B16)</f>
        <v>0</v>
      </c>
      <c r="G16" s="21"/>
      <c r="H16" s="21"/>
      <c r="I16" s="21"/>
      <c r="J16" s="23" t="s">
        <v>14</v>
      </c>
      <c r="K16" s="29">
        <v>20</v>
      </c>
      <c r="L16" s="21"/>
      <c r="N16" s="9"/>
      <c r="P16" s="28"/>
    </row>
    <row r="17" spans="5:16" x14ac:dyDescent="0.25">
      <c r="E17" s="23" t="s">
        <v>16</v>
      </c>
      <c r="F17" s="19">
        <f>SUM(B17:B22)</f>
        <v>0</v>
      </c>
      <c r="G17" s="21"/>
      <c r="H17" s="21"/>
      <c r="I17" s="21"/>
      <c r="J17" s="23" t="s">
        <v>15</v>
      </c>
      <c r="K17" s="29">
        <v>7</v>
      </c>
      <c r="L17" s="21"/>
      <c r="N17" s="9"/>
      <c r="P17" s="28"/>
    </row>
    <row r="18" spans="5:16" x14ac:dyDescent="0.25">
      <c r="E18" s="23" t="s">
        <v>60</v>
      </c>
      <c r="F18" s="19">
        <f>SUM(B13)</f>
        <v>0</v>
      </c>
      <c r="G18" s="21"/>
      <c r="H18" s="21"/>
      <c r="I18" s="21"/>
      <c r="J18" s="23" t="s">
        <v>47</v>
      </c>
      <c r="K18" s="29">
        <v>0</v>
      </c>
      <c r="L18" s="21"/>
      <c r="N18" s="9"/>
      <c r="P18" s="28"/>
    </row>
    <row r="19" spans="5:16" x14ac:dyDescent="0.25">
      <c r="E19" s="23" t="s">
        <v>47</v>
      </c>
      <c r="F19" s="19">
        <f>SUM(B23)</f>
        <v>0</v>
      </c>
      <c r="G19" s="21"/>
      <c r="H19" s="21"/>
      <c r="I19" s="21"/>
      <c r="J19" s="23" t="s">
        <v>16</v>
      </c>
      <c r="K19" s="29">
        <v>106</v>
      </c>
      <c r="L19" s="21"/>
      <c r="N19" s="9"/>
      <c r="P19" s="28"/>
    </row>
    <row r="20" spans="5:16" x14ac:dyDescent="0.25">
      <c r="E20" s="21"/>
      <c r="F20" s="21"/>
      <c r="G20" s="21"/>
      <c r="H20" s="21"/>
      <c r="I20" s="21"/>
      <c r="J20" s="23" t="s">
        <v>61</v>
      </c>
      <c r="K20" s="45">
        <v>43</v>
      </c>
      <c r="L20" s="21"/>
      <c r="N20" s="9"/>
      <c r="P20" s="28"/>
    </row>
    <row r="21" spans="5:16" x14ac:dyDescent="0.25">
      <c r="E21" s="51">
        <v>45467</v>
      </c>
      <c r="F21" s="21"/>
      <c r="G21" s="21"/>
      <c r="H21" s="21"/>
      <c r="I21" s="21"/>
      <c r="J21" s="23" t="s">
        <v>29</v>
      </c>
      <c r="K21" s="45" t="s">
        <v>48</v>
      </c>
      <c r="L21" s="21"/>
      <c r="N21" s="9"/>
      <c r="P21" s="28"/>
    </row>
    <row r="22" spans="5:16" x14ac:dyDescent="0.25">
      <c r="E22" s="21"/>
      <c r="F22" s="21"/>
      <c r="G22" s="21"/>
      <c r="H22" s="21"/>
      <c r="I22" s="21"/>
      <c r="K22" s="21"/>
      <c r="L22" s="21"/>
      <c r="N22" s="9"/>
      <c r="P22" s="28"/>
    </row>
    <row r="23" spans="5:16" x14ac:dyDescent="0.25">
      <c r="E23" s="31" t="s">
        <v>27</v>
      </c>
      <c r="F23" s="30"/>
      <c r="J23" s="51">
        <v>45467</v>
      </c>
      <c r="K23" s="21"/>
      <c r="L23" s="21"/>
      <c r="N23" s="9"/>
      <c r="P23" s="28"/>
    </row>
    <row r="24" spans="5:16" x14ac:dyDescent="0.25">
      <c r="E24" s="32" t="s">
        <v>21</v>
      </c>
      <c r="F24" s="33" t="e">
        <f>'DR Count'!E2</f>
        <v>#REF!</v>
      </c>
      <c r="J24" s="30" t="s">
        <v>37</v>
      </c>
      <c r="N24" s="9"/>
      <c r="P24" s="28"/>
    </row>
    <row r="25" spans="5:16" x14ac:dyDescent="0.25">
      <c r="E25" s="32" t="s">
        <v>20</v>
      </c>
      <c r="F25" s="33">
        <f>COUNT('Discovery Log'!A4:A141)</f>
        <v>138</v>
      </c>
      <c r="N25" s="9"/>
      <c r="P25" s="28"/>
    </row>
    <row r="26" spans="5:16" x14ac:dyDescent="0.25">
      <c r="N26" s="9"/>
      <c r="P26" s="28"/>
    </row>
    <row r="27" spans="5:16" x14ac:dyDescent="0.25">
      <c r="N27" s="9"/>
      <c r="P27" s="28"/>
    </row>
    <row r="28" spans="5:16" x14ac:dyDescent="0.25">
      <c r="N28" s="9"/>
      <c r="P28" s="28"/>
    </row>
    <row r="29" spans="5:16" x14ac:dyDescent="0.25">
      <c r="N29" s="9"/>
      <c r="P29" s="28"/>
    </row>
    <row r="30" spans="5:16" x14ac:dyDescent="0.25">
      <c r="N30" s="9"/>
      <c r="P30" s="28"/>
    </row>
    <row r="31" spans="5:16" x14ac:dyDescent="0.25">
      <c r="N31" s="9"/>
      <c r="P31" s="28"/>
    </row>
    <row r="32" spans="5:16" x14ac:dyDescent="0.25">
      <c r="N32" s="9"/>
      <c r="P32" s="28"/>
    </row>
    <row r="33" spans="14:16" x14ac:dyDescent="0.25">
      <c r="N33" s="9"/>
      <c r="P33" s="28"/>
    </row>
    <row r="34" spans="14:16" x14ac:dyDescent="0.25">
      <c r="N34" s="9"/>
      <c r="P34" s="28"/>
    </row>
    <row r="35" spans="14:16" x14ac:dyDescent="0.25">
      <c r="N35" s="9"/>
      <c r="P35" s="28"/>
    </row>
    <row r="36" spans="14:16" x14ac:dyDescent="0.25">
      <c r="N36" s="9"/>
      <c r="P36" s="28"/>
    </row>
    <row r="37" spans="14:16" x14ac:dyDescent="0.25">
      <c r="N37" s="9"/>
      <c r="P37" s="28"/>
    </row>
    <row r="38" spans="14:16" x14ac:dyDescent="0.25">
      <c r="N38" s="9"/>
      <c r="P38" s="28"/>
    </row>
    <row r="39" spans="14:16" x14ac:dyDescent="0.25">
      <c r="N39" s="9"/>
      <c r="P39" s="28"/>
    </row>
    <row r="40" spans="14:16" x14ac:dyDescent="0.25">
      <c r="N40" s="9"/>
      <c r="P40" s="28"/>
    </row>
    <row r="41" spans="14:16" x14ac:dyDescent="0.25">
      <c r="N41" s="9"/>
      <c r="P41" s="28"/>
    </row>
    <row r="42" spans="14:16" x14ac:dyDescent="0.25">
      <c r="N42" s="9"/>
      <c r="P42" s="28"/>
    </row>
    <row r="43" spans="14:16" x14ac:dyDescent="0.25">
      <c r="N43" s="9"/>
      <c r="P43" s="28"/>
    </row>
    <row r="44" spans="14:16" x14ac:dyDescent="0.25">
      <c r="N44" s="9"/>
      <c r="P44" s="28"/>
    </row>
    <row r="45" spans="14:16" x14ac:dyDescent="0.25">
      <c r="N45" s="9"/>
      <c r="P45" s="28"/>
    </row>
    <row r="46" spans="14:16" x14ac:dyDescent="0.25">
      <c r="N46" s="9"/>
      <c r="P46" s="28"/>
    </row>
    <row r="47" spans="14:16" x14ac:dyDescent="0.25">
      <c r="N47" s="9"/>
      <c r="P47" s="28"/>
    </row>
    <row r="48" spans="14:16" x14ac:dyDescent="0.25">
      <c r="N48" s="9"/>
      <c r="P48" s="28"/>
    </row>
    <row r="49" spans="14:16" x14ac:dyDescent="0.25">
      <c r="N49" s="9"/>
      <c r="P49" s="28"/>
    </row>
    <row r="50" spans="14:16" x14ac:dyDescent="0.25">
      <c r="N50" s="9"/>
      <c r="P50" s="28"/>
    </row>
    <row r="51" spans="14:16" x14ac:dyDescent="0.25">
      <c r="N51" s="9"/>
      <c r="P51" s="28"/>
    </row>
    <row r="52" spans="14:16" x14ac:dyDescent="0.25">
      <c r="N52" s="9"/>
      <c r="P52" s="28"/>
    </row>
    <row r="53" spans="14:16" x14ac:dyDescent="0.25">
      <c r="N53" s="9"/>
      <c r="O53" s="8"/>
      <c r="P53" s="28"/>
    </row>
    <row r="54" spans="14:16" x14ac:dyDescent="0.25">
      <c r="P54" s="28"/>
    </row>
    <row r="55" spans="14:16" x14ac:dyDescent="0.25">
      <c r="P55" s="28"/>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1C8EBD8-C253-4E11-8792-B24ED437CBAE}">
  <ds:schemaRefs>
    <ds:schemaRef ds:uri="http://purl.org/dc/terms/"/>
    <ds:schemaRef ds:uri="2104ad18-0c40-4759-978d-9031b6355d10"/>
    <ds:schemaRef ds:uri="http://www.w3.org/XML/1998/namespace"/>
    <ds:schemaRef ds:uri="http://purl.org/dc/elements/1.1/"/>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80a17f64-e774-4a01-b2f5-de7df872f7b3"/>
    <ds:schemaRef ds:uri="http://schemas.microsoft.com/office/2006/metadata/properties"/>
  </ds:schemaRefs>
</ds:datastoreItem>
</file>

<file path=customXml/itemProps2.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F6AF6CB-7D84-4A05-86DD-52DA86B16B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Discovery Log</vt:lpstr>
      <vt:lpstr>WMP Sections</vt:lpstr>
      <vt:lpstr>DR Count</vt:lpstr>
      <vt:lpstr>Analytics</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2025-08-29T21:15:48Z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