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nnen\Desktop\"/>
    </mc:Choice>
  </mc:AlternateContent>
  <xr:revisionPtr revIDLastSave="0" documentId="13_ncr:1_{7D6E45D6-EA36-4552-8789-2DBB90A4D390}" xr6:coauthVersionLast="47" xr6:coauthVersionMax="47" xr10:uidLastSave="{00000000-0000-0000-0000-000000000000}"/>
  <bookViews>
    <workbookView xWindow="-120" yWindow="-120" windowWidth="29040" windowHeight="15720" activeTab="1" xr2:uid="{E86C52BD-6956-4BCC-AF3A-525D3EADC976}"/>
  </bookViews>
  <sheets>
    <sheet name="a" sheetId="1" r:id="rId1"/>
    <sheet name="b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7" i="2" l="1"/>
  <c r="N107" i="2" s="1"/>
  <c r="M106" i="2"/>
  <c r="N106" i="2" s="1"/>
  <c r="M105" i="2"/>
  <c r="N105" i="2" s="1"/>
  <c r="K102" i="2"/>
  <c r="L102" i="2" s="1"/>
  <c r="M102" i="2" s="1"/>
  <c r="N102" i="2" s="1"/>
  <c r="K101" i="2"/>
  <c r="L101" i="2" s="1"/>
  <c r="M101" i="2" s="1"/>
  <c r="N101" i="2" s="1"/>
  <c r="K100" i="2"/>
  <c r="L100" i="2" s="1"/>
  <c r="M100" i="2" s="1"/>
  <c r="N100" i="2" s="1"/>
  <c r="K99" i="2"/>
  <c r="L99" i="2" s="1"/>
  <c r="M99" i="2" s="1"/>
  <c r="N99" i="2" s="1"/>
  <c r="N98" i="2"/>
  <c r="L98" i="2"/>
  <c r="K98" i="2"/>
  <c r="L97" i="2"/>
  <c r="M97" i="2" s="1"/>
  <c r="N97" i="2" s="1"/>
  <c r="K97" i="2"/>
  <c r="K96" i="2"/>
  <c r="L96" i="2" s="1"/>
  <c r="M96" i="2" s="1"/>
  <c r="N96" i="2" s="1"/>
  <c r="L95" i="2"/>
  <c r="M95" i="2" s="1"/>
  <c r="N95" i="2" s="1"/>
  <c r="K95" i="2"/>
  <c r="L94" i="2"/>
  <c r="M94" i="2" s="1"/>
  <c r="N94" i="2" s="1"/>
  <c r="K94" i="2"/>
  <c r="K93" i="2"/>
  <c r="L93" i="2" s="1"/>
  <c r="M93" i="2" s="1"/>
  <c r="N93" i="2" s="1"/>
  <c r="L92" i="2"/>
  <c r="M92" i="2" s="1"/>
  <c r="N92" i="2" s="1"/>
  <c r="K92" i="2"/>
  <c r="L91" i="2"/>
  <c r="M91" i="2" s="1"/>
  <c r="N91" i="2" s="1"/>
  <c r="K91" i="2"/>
  <c r="A91" i="2"/>
  <c r="K90" i="2"/>
  <c r="L90" i="2" s="1"/>
  <c r="M90" i="2" s="1"/>
  <c r="N90" i="2" s="1"/>
  <c r="A90" i="2"/>
  <c r="N89" i="2"/>
  <c r="K89" i="2"/>
  <c r="L89" i="2" s="1"/>
  <c r="A89" i="2"/>
  <c r="K88" i="2"/>
  <c r="L88" i="2" s="1"/>
  <c r="A88" i="2"/>
  <c r="N87" i="2"/>
  <c r="K87" i="2"/>
  <c r="L87" i="2" s="1"/>
  <c r="A87" i="2"/>
  <c r="N86" i="2"/>
  <c r="K86" i="2"/>
  <c r="L86" i="2" s="1"/>
  <c r="A86" i="2"/>
  <c r="K85" i="2"/>
  <c r="L85" i="2" s="1"/>
  <c r="M85" i="2" s="1"/>
  <c r="N85" i="2" s="1"/>
  <c r="A85" i="2"/>
  <c r="L84" i="2"/>
  <c r="M84" i="2" s="1"/>
  <c r="N84" i="2" s="1"/>
  <c r="K84" i="2"/>
  <c r="A84" i="2"/>
  <c r="K83" i="2"/>
  <c r="L83" i="2" s="1"/>
  <c r="A83" i="2"/>
  <c r="K82" i="2"/>
  <c r="L82" i="2" s="1"/>
  <c r="A82" i="2"/>
  <c r="K81" i="2"/>
  <c r="L81" i="2" s="1"/>
  <c r="A81" i="2"/>
  <c r="L80" i="2"/>
  <c r="K80" i="2"/>
  <c r="A80" i="2"/>
  <c r="K79" i="2"/>
  <c r="L79" i="2" s="1"/>
  <c r="A79" i="2"/>
  <c r="K78" i="2"/>
  <c r="L78" i="2" s="1"/>
  <c r="A78" i="2"/>
  <c r="N77" i="2"/>
  <c r="L77" i="2"/>
  <c r="K77" i="2"/>
  <c r="A77" i="2"/>
  <c r="N76" i="2"/>
  <c r="L76" i="2"/>
  <c r="K76" i="2"/>
  <c r="A76" i="2"/>
  <c r="K75" i="2"/>
  <c r="L75" i="2" s="1"/>
  <c r="M75" i="2" s="1"/>
  <c r="N75" i="2" s="1"/>
  <c r="A75" i="2"/>
  <c r="N68" i="2"/>
  <c r="M68" i="2"/>
  <c r="N67" i="2"/>
  <c r="K67" i="2"/>
  <c r="L67" i="2" s="1"/>
  <c r="A67" i="2"/>
  <c r="N66" i="2"/>
  <c r="K66" i="2"/>
  <c r="L66" i="2" s="1"/>
  <c r="A66" i="2"/>
  <c r="M78" i="2" l="1"/>
  <c r="N78" i="2" s="1"/>
  <c r="M88" i="2"/>
  <c r="N88" i="2" s="1"/>
</calcChain>
</file>

<file path=xl/sharedStrings.xml><?xml version="1.0" encoding="utf-8"?>
<sst xmlns="http://schemas.openxmlformats.org/spreadsheetml/2006/main" count="1866" uniqueCount="245">
  <si>
    <t>Unplanned</t>
  </si>
  <si>
    <t>Contact - Vegetation Weather</t>
  </si>
  <si>
    <t>Equipment Failure - TripSaver</t>
  </si>
  <si>
    <t>Equipment Failure - Connector</t>
  </si>
  <si>
    <t>Equipment Failure - Fuse Holder</t>
  </si>
  <si>
    <t>Equipment Failure - Other</t>
  </si>
  <si>
    <t>Equipment Failure - Conuctor Failure</t>
  </si>
  <si>
    <t>Contact - Wire to wire slap</t>
  </si>
  <si>
    <t>Tree came down and broke the #2 str. H.T. that feeds St. Cloud</t>
  </si>
  <si>
    <t>High winds blew tree down</t>
  </si>
  <si>
    <t>High Winds</t>
  </si>
  <si>
    <t>TripSaver opened cause unknown</t>
  </si>
  <si>
    <t>Bad primary connection at cut-out, high side of XFMR</t>
  </si>
  <si>
    <t>blown 6 amp ELF</t>
  </si>
  <si>
    <t>bad 5kVA XFMR/open trip saver</t>
  </si>
  <si>
    <t>Neutral broke off XFMR gnd. Due to wind</t>
  </si>
  <si>
    <t>wind slapped together primary phases wind from storm</t>
  </si>
  <si>
    <t>Wind event caused down tree, primary broke</t>
  </si>
  <si>
    <t>Contact - Other</t>
  </si>
  <si>
    <t>Overload - Other</t>
  </si>
  <si>
    <t>Loss of Supply - SCE</t>
  </si>
  <si>
    <t>Tree fell taking down service and secondary, Snow &amp; wind</t>
  </si>
  <si>
    <t>Crew went phase to phase while transferring conductor</t>
  </si>
  <si>
    <t>blown 18 amp elf fuse</t>
  </si>
  <si>
    <t>SCE 34kV Doble &amp; Cushenbury lines relayed and did not test, Fault in SCE's Goldhill Substation</t>
  </si>
  <si>
    <t>Third Party - Car Hit Pole/Guy</t>
  </si>
  <si>
    <t>TripSaver on pole 5630BV went bad: code !  0</t>
  </si>
  <si>
    <t>Car hit guy wire and cracked the pole. Also broke a 34kV cross arm 2 spans away.</t>
  </si>
  <si>
    <t xml:space="preserve">Other </t>
  </si>
  <si>
    <t>Outsource had a planned outage and the crew forgot to hook up one XFMR primary lead</t>
  </si>
  <si>
    <t>Contractor had a planned outage and the crew forgot to hook up one XFMR primary lead</t>
  </si>
  <si>
    <t>PS3436IR opened on imbalance (ground) sensing equipment bad</t>
  </si>
  <si>
    <t>Overload - Lightening</t>
  </si>
  <si>
    <t>Third Party - Other</t>
  </si>
  <si>
    <t>25kVA XFMR ELF blew at 565 Crestwood</t>
  </si>
  <si>
    <t>15kVA XFMR ELF blew</t>
  </si>
  <si>
    <t>Outsource crew contacted phase Interlaken servicing Goldmine and portion of Club View circuits</t>
  </si>
  <si>
    <t>North Shore</t>
  </si>
  <si>
    <t>Baldwin</t>
  </si>
  <si>
    <t>Unknown</t>
  </si>
  <si>
    <t>Contact - Animal</t>
  </si>
  <si>
    <t>Could not find a problem, Amps were low 12 to 24.  (Suspected customer problem when installing a generator.)</t>
  </si>
  <si>
    <t>A hawk contacted the Baldwin 34kV line at Fawnskin Sub.  No damage</t>
  </si>
  <si>
    <t xml:space="preserve">TS963 at c/o Pinewood &amp; Ridgeside Dr opened.  Fault on TS.    Could not find anything wrong with the primary. </t>
  </si>
  <si>
    <t>trip saver opened on 0 amp fault and had 13 amps when reclosed</t>
  </si>
  <si>
    <t xml:space="preserve">Outsource contacted phases </t>
  </si>
  <si>
    <t>Contact - Vehicle</t>
  </si>
  <si>
    <t>open trip saver 0 fault amps</t>
  </si>
  <si>
    <t>car v/s pole CHP report # 9865</t>
  </si>
  <si>
    <t>SCE Lugo reported a CB at SCE's Goldhill Substation opened.  This de-energized BVES' 34kV Baldwin &amp; Shay Lines.  SCE to investigate</t>
  </si>
  <si>
    <t>TripSaver opened on 0 amps (fault) had 23 amps on it</t>
  </si>
  <si>
    <t>34kV Radford IR3470 opened reason unknown.  Switch over to Shay Line did not switch on it's own</t>
  </si>
  <si>
    <t>TripSaver opened on 0 amps (fault) had 13 amps on it</t>
  </si>
  <si>
    <t>possible bad connector on PD1122 on 13739BV Big Bear Blvd / Barranca</t>
  </si>
  <si>
    <t>TripSaver opened on 0 amp (fault) had 14 amps on it</t>
  </si>
  <si>
    <t>Blown 6 amp ELF fuse. 10kVA XFMR 6 amp elf fuse blown replaced w/12 amp fuse</t>
  </si>
  <si>
    <t>TripSaver opened on 0 amps (fault) had 16 amps on it</t>
  </si>
  <si>
    <t>bad fuse on XFMR</t>
  </si>
  <si>
    <t>Overload - Loading</t>
  </si>
  <si>
    <t>Overloaded 5kVA XFMR replaced with a 25kVA XFMR</t>
  </si>
  <si>
    <t>Tree came down on wire, snow storm</t>
  </si>
  <si>
    <t>Primary Down due to snow storm</t>
  </si>
  <si>
    <t>Tree down on Primary due to snow storm</t>
  </si>
  <si>
    <t>Snow storm, wire down</t>
  </si>
  <si>
    <t>SCE Vista, Sanderson reports 33kV Bear Valley Line relayed and did not test</t>
  </si>
  <si>
    <t>tree fell thru power lines  tree opened AR105</t>
  </si>
  <si>
    <t>open neutral in span due to tree branch falling during storm</t>
  </si>
  <si>
    <t>SCE Lugo reports a 115kV wire down plus setting issue at Goldhill</t>
  </si>
  <si>
    <t>Tree fell on lines</t>
  </si>
  <si>
    <t>Car Hit Pole</t>
  </si>
  <si>
    <t>Outsource slapped wires together-AR805 tripped-composite cross arm broken</t>
  </si>
  <si>
    <t>Outsource had a phase slipped out of a grip and contacted the secondary relaying the circuit slapped wires together-AR805 tripped-composite cross arm broken</t>
  </si>
  <si>
    <t>Primary Neutral wire down.  Opened TripSaver to make repairs</t>
  </si>
  <si>
    <r>
      <t xml:space="preserve">Location unknown, patrolled 4kV Northshore and could not find a cause.  Outsource was replacing a pole near North Shore Dr. x Bear Loop.  They deny causing the outage.  4C Panel showed phase to ground fault: </t>
    </r>
    <r>
      <rPr>
        <sz val="11"/>
        <color theme="1"/>
        <rFont val="Calibri"/>
        <family val="2"/>
      </rPr>
      <t>Ø=3,700 amps &amp; ground 3,600 amps</t>
    </r>
  </si>
  <si>
    <t>a porcelin cut-out broke on pole BV11386.  The 18 amp fuse was still good, it just fell open due to the broken cut-out</t>
  </si>
  <si>
    <t>House fire caused TripSaver to open</t>
  </si>
  <si>
    <t>Operator Error</t>
  </si>
  <si>
    <t>Loading Engineering settings in 4kV Boulder CB100 Form 6 panel, CB tripped (settings mis-match) by Engineering</t>
  </si>
  <si>
    <t>Equipment Failure - AR/Switch</t>
  </si>
  <si>
    <t>Cold Load pck up - 4kV Garstin CB600 tripped</t>
  </si>
  <si>
    <t>Object on wire caused phase to slap</t>
  </si>
  <si>
    <t>8/26/202</t>
  </si>
  <si>
    <t>porcelain 100 amp cut-out broke in half</t>
  </si>
  <si>
    <t>When closing fuses on a 750kVA XFMR AR632 opened. Reverse feed thru the AR due to circuit configuration.  Castle Glen circuit servicing load (normally Interlaken circuit).</t>
  </si>
  <si>
    <t>Broken hendrix insulator, conductor was floating, climbed pole to make repairs, de-energized due to location is heavily wood</t>
  </si>
  <si>
    <t>BV Paving crew member ran into D.G. with equipment causing TS626 to open, TS625 on same pole remained closed</t>
  </si>
  <si>
    <t>34kV Switzerland PS3469IR pole #2 (middle) blew up. 44,832 AMPS at trip.  Moonridge's 4kV Clubview &amp; Goldmine plus Bear Mountain's 4kV Geronimo circuits off</t>
  </si>
  <si>
    <t>Contact - Balloon</t>
  </si>
  <si>
    <t>Mylar Ballon went into primary and locked out circuit (AR145)</t>
  </si>
  <si>
    <t>Car hit pole, needed to replace pole from damage.</t>
  </si>
  <si>
    <t>Equipment Failure - Transformer</t>
  </si>
  <si>
    <t>broken secondary bushing on a 10KVA XFMR.</t>
  </si>
  <si>
    <t>TripSaver opened after Radford switchover</t>
  </si>
  <si>
    <t>High Winds caused vegetation to hit the lines.</t>
  </si>
  <si>
    <t>Type</t>
  </si>
  <si>
    <t>Outage Date</t>
  </si>
  <si>
    <t>Cause Category</t>
  </si>
  <si>
    <t>Description of Cause</t>
  </si>
  <si>
    <t>Momentary/Sustained</t>
  </si>
  <si>
    <t>Outage Number</t>
  </si>
  <si>
    <t>Circuit</t>
  </si>
  <si>
    <t>Substation</t>
  </si>
  <si>
    <t>Location (Street Address)</t>
  </si>
  <si>
    <t>Area</t>
  </si>
  <si>
    <t>Number of Customers Out</t>
  </si>
  <si>
    <t>Outage Duration</t>
  </si>
  <si>
    <t>Customer Minutes Out</t>
  </si>
  <si>
    <t>Event SAIDI</t>
  </si>
  <si>
    <t>Daily SAIDI</t>
  </si>
  <si>
    <r>
      <t>T</t>
    </r>
    <r>
      <rPr>
        <b/>
        <vertAlign val="subscript"/>
        <sz val="11"/>
        <color theme="1"/>
        <rFont val="Calibri"/>
        <family val="2"/>
        <scheme val="minor"/>
      </rPr>
      <t>MED</t>
    </r>
    <r>
      <rPr>
        <b/>
        <sz val="11"/>
        <color theme="1"/>
        <rFont val="Calibri"/>
        <family val="2"/>
        <scheme val="minor"/>
      </rPr>
      <t xml:space="preserve"> Exceeded</t>
    </r>
  </si>
  <si>
    <t>Wire Down</t>
  </si>
  <si>
    <t>Protective Device Actuated</t>
  </si>
  <si>
    <t>Work Order</t>
  </si>
  <si>
    <t xml:space="preserve">GO 166 Report </t>
  </si>
  <si>
    <t>Fire Risk Rating</t>
  </si>
  <si>
    <t>Red Flag Warning Day</t>
  </si>
  <si>
    <t>High Wind Warning Day</t>
  </si>
  <si>
    <t>HFTD Tier</t>
  </si>
  <si>
    <t>Wildfire Near Miss</t>
  </si>
  <si>
    <t>Additional Comments</t>
  </si>
  <si>
    <t>S</t>
  </si>
  <si>
    <t>Erwin Lake</t>
  </si>
  <si>
    <t>Maltby Substation</t>
  </si>
  <si>
    <t>416 San Martin</t>
  </si>
  <si>
    <t>Sugarloaf</t>
  </si>
  <si>
    <t>No</t>
  </si>
  <si>
    <t>Yes</t>
  </si>
  <si>
    <t>ELF Blown</t>
  </si>
  <si>
    <t>Green</t>
  </si>
  <si>
    <t>No spark producing evnent</t>
  </si>
  <si>
    <t>Boulder</t>
  </si>
  <si>
    <t>Village Substation</t>
  </si>
  <si>
    <t>39771 Forest</t>
  </si>
  <si>
    <t>Big Bear Lake</t>
  </si>
  <si>
    <t xml:space="preserve">Fawnskin Substation </t>
  </si>
  <si>
    <t>40006 North Shore</t>
  </si>
  <si>
    <t>Fawnskin</t>
  </si>
  <si>
    <t>AR/Switch Actuated</t>
  </si>
  <si>
    <t>749 Cienega</t>
  </si>
  <si>
    <t>TripSaver Actuated</t>
  </si>
  <si>
    <t>357 Greenspot</t>
  </si>
  <si>
    <t>Big Bear City</t>
  </si>
  <si>
    <t>Sunrise</t>
  </si>
  <si>
    <t>Maple Substation</t>
  </si>
  <si>
    <t>190 Victoria Ln</t>
  </si>
  <si>
    <t>BB track lease #311</t>
  </si>
  <si>
    <t>Pioneer</t>
  </si>
  <si>
    <t>Palomino Substation</t>
  </si>
  <si>
    <t>454040 3rd</t>
  </si>
  <si>
    <t>Sunset</t>
  </si>
  <si>
    <t>600 block of Orange s/o Barton</t>
  </si>
  <si>
    <t>Rim of the World 1/4 mile beyond pavement</t>
  </si>
  <si>
    <t>Same outage as above</t>
  </si>
  <si>
    <t>Paradise</t>
  </si>
  <si>
    <t>437 Sugarloaf</t>
  </si>
  <si>
    <t>Woodland x 7th</t>
  </si>
  <si>
    <t>2129 1st Ln</t>
  </si>
  <si>
    <t>SCE Goldhill Substation</t>
  </si>
  <si>
    <t>34kV Baldwin IR3430</t>
  </si>
  <si>
    <t>Shay</t>
  </si>
  <si>
    <t>34kV Shay IR3440</t>
  </si>
  <si>
    <t>Garstin</t>
  </si>
  <si>
    <t>Interlaken</t>
  </si>
  <si>
    <t>Fox Farm</t>
  </si>
  <si>
    <t>Eagle</t>
  </si>
  <si>
    <t>Pineknot Substation</t>
  </si>
  <si>
    <t>s/e corner Finch x Swallow</t>
  </si>
  <si>
    <t>Yellow</t>
  </si>
  <si>
    <t>Moonridge Substation</t>
  </si>
  <si>
    <t>896 Clubview Dr</t>
  </si>
  <si>
    <t>C ln x Juniper</t>
  </si>
  <si>
    <t>Other</t>
  </si>
  <si>
    <t>Oak x D ln</t>
  </si>
  <si>
    <t>PS3436IR Shay w/o Barranca</t>
  </si>
  <si>
    <t>Service Area Wide</t>
  </si>
  <si>
    <t>Brown</t>
  </si>
  <si>
    <t>Meadow Substation</t>
  </si>
  <si>
    <t>562 Ponderosa x Brownie</t>
  </si>
  <si>
    <t>Castle Glen</t>
  </si>
  <si>
    <t>Division Substation</t>
  </si>
  <si>
    <t>1209 Juniper</t>
  </si>
  <si>
    <t>626 McAlister</t>
  </si>
  <si>
    <t>Club View Dr</t>
  </si>
  <si>
    <t>1023 Fawnskin Dr</t>
  </si>
  <si>
    <t>Fawnskin Substation</t>
  </si>
  <si>
    <t>Possible spark producing event from hawk striking line, however no vegetation nearby.</t>
  </si>
  <si>
    <t>1161 Sugarpine Dr</t>
  </si>
  <si>
    <t>Malabar/Zaca</t>
  </si>
  <si>
    <t>Goldmine</t>
  </si>
  <si>
    <t>Wolf x Villa Grove</t>
  </si>
  <si>
    <t>Possible Spark producing event. However, no vegetation in area and the AR actuated.</t>
  </si>
  <si>
    <t>828 Tehama</t>
  </si>
  <si>
    <t>2 spans e/o Bear Loop</t>
  </si>
  <si>
    <t>Possible spark producing event; however wildfire risk low due to high moisture and low fuel in area. Tripsaver may have tripped before spark production.</t>
  </si>
  <si>
    <t>M</t>
  </si>
  <si>
    <t>SCE Goldhill Ute Lines</t>
  </si>
  <si>
    <t>Clubview</t>
  </si>
  <si>
    <t>42736 Sonoma</t>
  </si>
  <si>
    <t>Primrose x Primrose Ct. Pole 3566BV</t>
  </si>
  <si>
    <t>Village Substation: 4kV Bouder, Harnish &amp; Lagunita circuits</t>
  </si>
  <si>
    <t>42935 Dogwood</t>
  </si>
  <si>
    <t>1208 Big Bear Bl.</t>
  </si>
  <si>
    <t>42402 Golden Oak</t>
  </si>
  <si>
    <t>200 N Teakwood</t>
  </si>
  <si>
    <t>240 Los Angeles</t>
  </si>
  <si>
    <t>corner of Grove x Division</t>
  </si>
  <si>
    <t>38740 Northshore Dr</t>
  </si>
  <si>
    <t>214 Victoria Ln</t>
  </si>
  <si>
    <t>Moonridge x Sheephorn</t>
  </si>
  <si>
    <t>St. Anton</t>
  </si>
  <si>
    <t>Ridge Rd</t>
  </si>
  <si>
    <t>North Shore Dr west of west boat ramp</t>
  </si>
  <si>
    <t>Radford</t>
  </si>
  <si>
    <t>SCE Zanja Subsation</t>
  </si>
  <si>
    <t>Converse Flats</t>
  </si>
  <si>
    <t>39372 Big Bear Bl</t>
  </si>
  <si>
    <t>466 Highland</t>
  </si>
  <si>
    <t>526 Highland</t>
  </si>
  <si>
    <t>SCE Lugo Sub.</t>
  </si>
  <si>
    <t>Country Club</t>
  </si>
  <si>
    <t>633 W. Aeroplane</t>
  </si>
  <si>
    <t>40191 Big Bear Bl x Talmadge</t>
  </si>
  <si>
    <t>Holcomb</t>
  </si>
  <si>
    <t>Bear City Substation</t>
  </si>
  <si>
    <t>Holcomb Circuit</t>
  </si>
  <si>
    <t>1220 Ridge Rd.</t>
  </si>
  <si>
    <t>4kV NorthShore, Fawnskin Sub.</t>
  </si>
  <si>
    <t xml:space="preserve">43350 Shasta Rd. </t>
  </si>
  <si>
    <t>1142 Siskiyou</t>
  </si>
  <si>
    <t>Vilage Substation</t>
  </si>
  <si>
    <t>604  00186</t>
  </si>
  <si>
    <t>604  00192</t>
  </si>
  <si>
    <t>Summit x Switzerland</t>
  </si>
  <si>
    <t>Possible spark producing event; However, there is a lack of fuels in the area and the  Tripsaver may have tripped before spark production.</t>
  </si>
  <si>
    <t>312 Crater Lake</t>
  </si>
  <si>
    <t>West of 4kV AR632</t>
  </si>
  <si>
    <t>546 Inyo</t>
  </si>
  <si>
    <t>129 Olympic Dr / in World Mark</t>
  </si>
  <si>
    <t xml:space="preserve">34kV Switzerland PS3469IR </t>
  </si>
  <si>
    <t>604  00151</t>
  </si>
  <si>
    <t>Lagunita</t>
  </si>
  <si>
    <t>Lakeview x Mallard</t>
  </si>
  <si>
    <t>39756 Big Bear Bl</t>
  </si>
  <si>
    <t>1837 Baldwin Lake Rd (across from)</t>
  </si>
  <si>
    <t>Waterview x Blue 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</si>
</sst>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left" wrapText="1"/>
    </xf>
    <xf numFmtId="14" fontId="1" fillId="3" borderId="3" xfId="0" applyNumberFormat="1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7" borderId="1" xfId="0" applyFont="1" applyFill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14" fontId="1" fillId="3" borderId="3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/>
    <xf numFmtId="0" fontId="4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utage\2023%20Outage%20Log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fficialReliabiityRecordFinal\OfficialPastOutagesCustomerCountandTMEDSupport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utage\2024%20Outage%20Log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Outage Log"/>
      <sheetName val="Sheet2"/>
      <sheetName val="Sheet3"/>
      <sheetName val="Sheet4"/>
      <sheetName val="Sheet1"/>
      <sheetName val="Instructions"/>
      <sheetName val="Crt Customer Count Radford On"/>
      <sheetName val="Crt Customer Count Radford Off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>
            <v>24424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Count"/>
      <sheetName val="CircuitCustomerCount"/>
      <sheetName val="TMEDCALC"/>
      <sheetName val="TMED-Data"/>
    </sheetNames>
    <sheetDataSet>
      <sheetData sheetId="0">
        <row r="25">
          <cell r="C25">
            <v>24695.166666666668</v>
          </cell>
        </row>
      </sheetData>
      <sheetData sheetId="1">
        <row r="3">
          <cell r="L3">
            <v>3437</v>
          </cell>
        </row>
      </sheetData>
      <sheetData sheetId="2">
        <row r="22">
          <cell r="G22">
            <v>45.931553564230072</v>
          </cell>
        </row>
        <row r="23">
          <cell r="G23">
            <v>39.552219832012526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Outage Log"/>
      <sheetName val="Sheet2"/>
      <sheetName val="Sheet3"/>
      <sheetName val="Sheet4"/>
      <sheetName val="Sheet1"/>
      <sheetName val="Instructions"/>
      <sheetName val="Crt Customer Count Radford On"/>
      <sheetName val="Crt Customer Count Radford Off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>
            <v>24424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8D6D0-047B-43A6-BAE4-AD812E4DC9C1}">
  <dimension ref="A1:D70"/>
  <sheetViews>
    <sheetView workbookViewId="0">
      <selection activeCell="D4" sqref="D4"/>
    </sheetView>
  </sheetViews>
  <sheetFormatPr defaultRowHeight="15" x14ac:dyDescent="0.25"/>
  <cols>
    <col min="1" max="1" width="13.28515625" customWidth="1"/>
    <col min="2" max="2" width="11.85546875" customWidth="1"/>
    <col min="3" max="3" width="34.7109375" customWidth="1"/>
    <col min="4" max="4" width="47.140625" customWidth="1"/>
  </cols>
  <sheetData>
    <row r="1" spans="1:4" ht="30" x14ac:dyDescent="0.25">
      <c r="A1" s="8" t="s">
        <v>94</v>
      </c>
      <c r="B1" s="9" t="s">
        <v>95</v>
      </c>
      <c r="C1" s="10" t="s">
        <v>96</v>
      </c>
      <c r="D1" s="8" t="s">
        <v>97</v>
      </c>
    </row>
    <row r="2" spans="1:4" ht="30" x14ac:dyDescent="0.25">
      <c r="A2" s="1" t="s">
        <v>0</v>
      </c>
      <c r="B2" s="2">
        <v>44935</v>
      </c>
      <c r="C2" s="1" t="s">
        <v>1</v>
      </c>
      <c r="D2" s="3" t="s">
        <v>8</v>
      </c>
    </row>
    <row r="3" spans="1:4" x14ac:dyDescent="0.25">
      <c r="A3" s="1" t="s">
        <v>0</v>
      </c>
      <c r="B3" s="2">
        <v>44936</v>
      </c>
      <c r="C3" s="1" t="s">
        <v>1</v>
      </c>
      <c r="D3" s="3" t="s">
        <v>9</v>
      </c>
    </row>
    <row r="4" spans="1:4" x14ac:dyDescent="0.25">
      <c r="A4" s="1" t="s">
        <v>0</v>
      </c>
      <c r="B4" s="2">
        <v>44936</v>
      </c>
      <c r="C4" s="1" t="s">
        <v>1</v>
      </c>
      <c r="D4" s="3" t="s">
        <v>93</v>
      </c>
    </row>
    <row r="5" spans="1:4" x14ac:dyDescent="0.25">
      <c r="A5" s="1" t="s">
        <v>0</v>
      </c>
      <c r="B5" s="2">
        <v>44936</v>
      </c>
      <c r="C5" s="1" t="s">
        <v>2</v>
      </c>
      <c r="D5" s="3" t="s">
        <v>11</v>
      </c>
    </row>
    <row r="6" spans="1:4" ht="30" x14ac:dyDescent="0.25">
      <c r="A6" s="1" t="s">
        <v>0</v>
      </c>
      <c r="B6" s="2">
        <v>44945</v>
      </c>
      <c r="C6" s="1" t="s">
        <v>3</v>
      </c>
      <c r="D6" s="3" t="s">
        <v>12</v>
      </c>
    </row>
    <row r="7" spans="1:4" x14ac:dyDescent="0.25">
      <c r="A7" s="1" t="s">
        <v>0</v>
      </c>
      <c r="B7" s="2">
        <v>44947</v>
      </c>
      <c r="C7" s="1" t="s">
        <v>4</v>
      </c>
      <c r="D7" s="3" t="s">
        <v>13</v>
      </c>
    </row>
    <row r="8" spans="1:4" x14ac:dyDescent="0.25">
      <c r="A8" s="1" t="s">
        <v>0</v>
      </c>
      <c r="B8" s="2">
        <v>44948</v>
      </c>
      <c r="C8" s="1" t="s">
        <v>5</v>
      </c>
      <c r="D8" s="3" t="s">
        <v>14</v>
      </c>
    </row>
    <row r="9" spans="1:4" x14ac:dyDescent="0.25">
      <c r="A9" s="1" t="s">
        <v>0</v>
      </c>
      <c r="B9" s="2">
        <v>44971</v>
      </c>
      <c r="C9" s="1" t="s">
        <v>6</v>
      </c>
      <c r="D9" s="3" t="s">
        <v>15</v>
      </c>
    </row>
    <row r="10" spans="1:4" ht="30" x14ac:dyDescent="0.25">
      <c r="A10" s="1" t="s">
        <v>0</v>
      </c>
      <c r="B10" s="2">
        <v>44978</v>
      </c>
      <c r="C10" s="1" t="s">
        <v>7</v>
      </c>
      <c r="D10" s="3" t="s">
        <v>16</v>
      </c>
    </row>
    <row r="11" spans="1:4" x14ac:dyDescent="0.25">
      <c r="A11" s="1" t="s">
        <v>0</v>
      </c>
      <c r="B11" s="2">
        <v>44978</v>
      </c>
      <c r="C11" s="1" t="s">
        <v>1</v>
      </c>
      <c r="D11" s="3" t="s">
        <v>17</v>
      </c>
    </row>
    <row r="12" spans="1:4" ht="30" x14ac:dyDescent="0.25">
      <c r="A12" s="1" t="s">
        <v>0</v>
      </c>
      <c r="B12" s="2">
        <v>44979</v>
      </c>
      <c r="C12" s="1" t="s">
        <v>1</v>
      </c>
      <c r="D12" s="3" t="s">
        <v>21</v>
      </c>
    </row>
    <row r="13" spans="1:4" ht="30" x14ac:dyDescent="0.25">
      <c r="A13" s="1" t="s">
        <v>0</v>
      </c>
      <c r="B13" s="2">
        <v>45034</v>
      </c>
      <c r="C13" s="1" t="s">
        <v>18</v>
      </c>
      <c r="D13" s="3" t="s">
        <v>22</v>
      </c>
    </row>
    <row r="14" spans="1:4" x14ac:dyDescent="0.25">
      <c r="A14" s="1" t="s">
        <v>0</v>
      </c>
      <c r="B14" s="2">
        <v>45051</v>
      </c>
      <c r="C14" s="1" t="s">
        <v>19</v>
      </c>
      <c r="D14" s="3" t="s">
        <v>23</v>
      </c>
    </row>
    <row r="15" spans="1:4" ht="30" x14ac:dyDescent="0.25">
      <c r="A15" s="1" t="s">
        <v>0</v>
      </c>
      <c r="B15" s="2">
        <v>45096</v>
      </c>
      <c r="C15" s="4" t="s">
        <v>20</v>
      </c>
      <c r="D15" s="3" t="s">
        <v>24</v>
      </c>
    </row>
    <row r="16" spans="1:4" x14ac:dyDescent="0.25">
      <c r="A16" s="1" t="s">
        <v>0</v>
      </c>
      <c r="B16" s="2">
        <v>45108</v>
      </c>
      <c r="C16" s="1" t="s">
        <v>2</v>
      </c>
      <c r="D16" s="3" t="s">
        <v>26</v>
      </c>
    </row>
    <row r="17" spans="1:4" ht="30" x14ac:dyDescent="0.25">
      <c r="A17" s="1" t="s">
        <v>0</v>
      </c>
      <c r="B17" s="2">
        <v>45116</v>
      </c>
      <c r="C17" s="1" t="s">
        <v>25</v>
      </c>
      <c r="D17" s="3" t="s">
        <v>27</v>
      </c>
    </row>
    <row r="18" spans="1:4" ht="30" x14ac:dyDescent="0.25">
      <c r="A18" s="1" t="s">
        <v>0</v>
      </c>
      <c r="B18" s="2">
        <v>45119</v>
      </c>
      <c r="C18" s="1" t="s">
        <v>28</v>
      </c>
      <c r="D18" s="3" t="s">
        <v>30</v>
      </c>
    </row>
    <row r="19" spans="1:4" ht="30" x14ac:dyDescent="0.25">
      <c r="A19" s="1" t="s">
        <v>0</v>
      </c>
      <c r="B19" s="2">
        <v>45129</v>
      </c>
      <c r="C19" s="1" t="s">
        <v>5</v>
      </c>
      <c r="D19" s="3" t="s">
        <v>31</v>
      </c>
    </row>
    <row r="20" spans="1:4" x14ac:dyDescent="0.25">
      <c r="A20" s="1" t="s">
        <v>0</v>
      </c>
      <c r="B20" s="2">
        <v>45151</v>
      </c>
      <c r="C20" s="1" t="s">
        <v>32</v>
      </c>
      <c r="D20" s="3" t="s">
        <v>34</v>
      </c>
    </row>
    <row r="21" spans="1:4" x14ac:dyDescent="0.25">
      <c r="A21" s="1" t="s">
        <v>0</v>
      </c>
      <c r="B21" s="2">
        <v>45151</v>
      </c>
      <c r="C21" s="1" t="s">
        <v>32</v>
      </c>
      <c r="D21" s="3" t="s">
        <v>35</v>
      </c>
    </row>
    <row r="22" spans="1:4" x14ac:dyDescent="0.25">
      <c r="A22" s="1" t="s">
        <v>0</v>
      </c>
      <c r="B22" s="2">
        <v>45151</v>
      </c>
      <c r="C22" s="1" t="s">
        <v>32</v>
      </c>
      <c r="D22" s="3" t="s">
        <v>35</v>
      </c>
    </row>
    <row r="23" spans="1:4" ht="45" x14ac:dyDescent="0.25">
      <c r="A23" s="1" t="s">
        <v>0</v>
      </c>
      <c r="B23" s="2">
        <v>45168</v>
      </c>
      <c r="C23" s="5" t="s">
        <v>33</v>
      </c>
      <c r="D23" s="3" t="s">
        <v>36</v>
      </c>
    </row>
    <row r="24" spans="1:4" ht="45" x14ac:dyDescent="0.25">
      <c r="A24" s="1" t="s">
        <v>0</v>
      </c>
      <c r="B24" s="2">
        <v>45181</v>
      </c>
      <c r="C24" s="1" t="s">
        <v>39</v>
      </c>
      <c r="D24" s="3" t="s">
        <v>41</v>
      </c>
    </row>
    <row r="25" spans="1:4" ht="30" x14ac:dyDescent="0.25">
      <c r="A25" s="1" t="s">
        <v>0</v>
      </c>
      <c r="B25" s="2">
        <v>45185</v>
      </c>
      <c r="C25" s="1" t="s">
        <v>40</v>
      </c>
      <c r="D25" s="3" t="s">
        <v>42</v>
      </c>
    </row>
    <row r="26" spans="1:4" ht="45" x14ac:dyDescent="0.25">
      <c r="A26" s="1" t="s">
        <v>0</v>
      </c>
      <c r="B26" s="2">
        <v>45190</v>
      </c>
      <c r="C26" s="1" t="s">
        <v>2</v>
      </c>
      <c r="D26" s="3" t="s">
        <v>43</v>
      </c>
    </row>
    <row r="27" spans="1:4" ht="30" x14ac:dyDescent="0.25">
      <c r="A27" s="1" t="s">
        <v>0</v>
      </c>
      <c r="B27" s="2">
        <v>45242</v>
      </c>
      <c r="C27" s="1" t="s">
        <v>39</v>
      </c>
      <c r="D27" s="3" t="s">
        <v>44</v>
      </c>
    </row>
    <row r="28" spans="1:4" x14ac:dyDescent="0.25">
      <c r="A28" s="1" t="s">
        <v>0</v>
      </c>
      <c r="B28" s="2">
        <v>45246</v>
      </c>
      <c r="C28" s="1" t="s">
        <v>18</v>
      </c>
      <c r="D28" s="3" t="s">
        <v>45</v>
      </c>
    </row>
    <row r="29" spans="1:4" x14ac:dyDescent="0.25">
      <c r="A29" s="1" t="s">
        <v>0</v>
      </c>
      <c r="B29" s="2">
        <v>45247</v>
      </c>
      <c r="C29" s="1" t="s">
        <v>39</v>
      </c>
      <c r="D29" s="3" t="s">
        <v>47</v>
      </c>
    </row>
    <row r="30" spans="1:4" x14ac:dyDescent="0.25">
      <c r="A30" s="1" t="s">
        <v>0</v>
      </c>
      <c r="B30" s="2">
        <v>45249</v>
      </c>
      <c r="C30" s="1" t="s">
        <v>46</v>
      </c>
      <c r="D30" s="3" t="s">
        <v>48</v>
      </c>
    </row>
    <row r="31" spans="1:4" ht="45" x14ac:dyDescent="0.25">
      <c r="A31" s="1" t="s">
        <v>0</v>
      </c>
      <c r="B31" s="2">
        <v>45280</v>
      </c>
      <c r="C31" s="1" t="s">
        <v>20</v>
      </c>
      <c r="D31" s="3" t="s">
        <v>49</v>
      </c>
    </row>
    <row r="32" spans="1:4" x14ac:dyDescent="0.25">
      <c r="A32" s="1" t="s">
        <v>0</v>
      </c>
      <c r="B32" s="2">
        <v>45281</v>
      </c>
      <c r="C32" s="1" t="s">
        <v>2</v>
      </c>
      <c r="D32" s="3" t="s">
        <v>11</v>
      </c>
    </row>
    <row r="33" spans="1:4" ht="30" x14ac:dyDescent="0.25">
      <c r="A33" s="1" t="s">
        <v>0</v>
      </c>
      <c r="B33" s="2">
        <v>45282</v>
      </c>
      <c r="C33" s="1" t="s">
        <v>2</v>
      </c>
      <c r="D33" s="3" t="s">
        <v>50</v>
      </c>
    </row>
    <row r="34" spans="1:4" ht="30" x14ac:dyDescent="0.25">
      <c r="A34" s="1" t="s">
        <v>0</v>
      </c>
      <c r="B34" s="2">
        <v>45282</v>
      </c>
      <c r="C34" s="1" t="s">
        <v>5</v>
      </c>
      <c r="D34" s="3" t="s">
        <v>51</v>
      </c>
    </row>
    <row r="35" spans="1:4" ht="30" x14ac:dyDescent="0.25">
      <c r="A35" s="1" t="s">
        <v>0</v>
      </c>
      <c r="B35" s="2">
        <v>45283</v>
      </c>
      <c r="C35" s="1" t="s">
        <v>2</v>
      </c>
      <c r="D35" s="3" t="s">
        <v>52</v>
      </c>
    </row>
    <row r="36" spans="1:4" ht="30" x14ac:dyDescent="0.25">
      <c r="A36" s="1" t="s">
        <v>0</v>
      </c>
      <c r="B36" s="2">
        <v>45285</v>
      </c>
      <c r="C36" s="1" t="s">
        <v>3</v>
      </c>
      <c r="D36" s="3" t="s">
        <v>53</v>
      </c>
    </row>
    <row r="37" spans="1:4" ht="30" x14ac:dyDescent="0.25">
      <c r="A37" s="1" t="s">
        <v>0</v>
      </c>
      <c r="B37" s="2">
        <v>45287</v>
      </c>
      <c r="C37" s="1" t="s">
        <v>2</v>
      </c>
      <c r="D37" s="3" t="s">
        <v>54</v>
      </c>
    </row>
    <row r="38" spans="1:4" ht="30" x14ac:dyDescent="0.25">
      <c r="A38" s="1" t="s">
        <v>0</v>
      </c>
      <c r="B38" s="2">
        <v>45287</v>
      </c>
      <c r="C38" s="1" t="s">
        <v>5</v>
      </c>
      <c r="D38" s="3" t="s">
        <v>55</v>
      </c>
    </row>
    <row r="39" spans="1:4" ht="30" x14ac:dyDescent="0.25">
      <c r="A39" s="1" t="s">
        <v>0</v>
      </c>
      <c r="B39" s="2">
        <v>45289</v>
      </c>
      <c r="C39" s="1" t="s">
        <v>2</v>
      </c>
      <c r="D39" s="3" t="s">
        <v>56</v>
      </c>
    </row>
    <row r="40" spans="1:4" x14ac:dyDescent="0.25">
      <c r="A40" s="1" t="s">
        <v>0</v>
      </c>
      <c r="B40" s="7">
        <v>45302</v>
      </c>
      <c r="C40" s="1" t="s">
        <v>5</v>
      </c>
      <c r="D40" s="3" t="s">
        <v>57</v>
      </c>
    </row>
    <row r="41" spans="1:4" ht="30" x14ac:dyDescent="0.25">
      <c r="A41" s="1" t="s">
        <v>0</v>
      </c>
      <c r="B41" s="7">
        <v>45311</v>
      </c>
      <c r="C41" s="1" t="s">
        <v>58</v>
      </c>
      <c r="D41" s="3" t="s">
        <v>59</v>
      </c>
    </row>
    <row r="42" spans="1:4" x14ac:dyDescent="0.25">
      <c r="A42" s="1" t="s">
        <v>0</v>
      </c>
      <c r="B42" s="7">
        <v>45328</v>
      </c>
      <c r="C42" s="1" t="s">
        <v>1</v>
      </c>
      <c r="D42" s="3" t="s">
        <v>60</v>
      </c>
    </row>
    <row r="43" spans="1:4" x14ac:dyDescent="0.25">
      <c r="A43" s="1" t="s">
        <v>0</v>
      </c>
      <c r="B43" s="7">
        <v>45328</v>
      </c>
      <c r="C43" s="1" t="s">
        <v>6</v>
      </c>
      <c r="D43" s="3" t="s">
        <v>61</v>
      </c>
    </row>
    <row r="44" spans="1:4" x14ac:dyDescent="0.25">
      <c r="A44" s="1" t="s">
        <v>0</v>
      </c>
      <c r="B44" s="7">
        <v>45328</v>
      </c>
      <c r="C44" s="1" t="s">
        <v>1</v>
      </c>
      <c r="D44" s="3" t="s">
        <v>62</v>
      </c>
    </row>
    <row r="45" spans="1:4" x14ac:dyDescent="0.25">
      <c r="A45" s="1" t="s">
        <v>0</v>
      </c>
      <c r="B45" s="7">
        <v>45328</v>
      </c>
      <c r="C45" s="1" t="s">
        <v>6</v>
      </c>
      <c r="D45" s="3" t="s">
        <v>61</v>
      </c>
    </row>
    <row r="46" spans="1:4" x14ac:dyDescent="0.25">
      <c r="A46" s="1" t="s">
        <v>0</v>
      </c>
      <c r="B46" s="7">
        <v>45328</v>
      </c>
      <c r="C46" s="1" t="s">
        <v>6</v>
      </c>
      <c r="D46" s="3" t="s">
        <v>63</v>
      </c>
    </row>
    <row r="47" spans="1:4" ht="30" x14ac:dyDescent="0.25">
      <c r="A47" s="1" t="s">
        <v>0</v>
      </c>
      <c r="B47" s="7">
        <v>45328</v>
      </c>
      <c r="C47" s="1" t="s">
        <v>20</v>
      </c>
      <c r="D47" s="3" t="s">
        <v>64</v>
      </c>
    </row>
    <row r="48" spans="1:4" x14ac:dyDescent="0.25">
      <c r="A48" s="1" t="s">
        <v>0</v>
      </c>
      <c r="B48" s="2">
        <v>45329</v>
      </c>
      <c r="C48" s="1" t="s">
        <v>1</v>
      </c>
      <c r="D48" s="3" t="s">
        <v>65</v>
      </c>
    </row>
    <row r="49" spans="1:4" ht="30" x14ac:dyDescent="0.25">
      <c r="A49" s="1" t="s">
        <v>0</v>
      </c>
      <c r="B49" s="2">
        <v>45329</v>
      </c>
      <c r="C49" s="1" t="s">
        <v>1</v>
      </c>
      <c r="D49" s="3" t="s">
        <v>66</v>
      </c>
    </row>
    <row r="50" spans="1:4" ht="30" x14ac:dyDescent="0.25">
      <c r="A50" s="1" t="s">
        <v>0</v>
      </c>
      <c r="B50" s="2">
        <v>45360</v>
      </c>
      <c r="C50" s="1" t="s">
        <v>20</v>
      </c>
      <c r="D50" s="3" t="s">
        <v>67</v>
      </c>
    </row>
    <row r="51" spans="1:4" x14ac:dyDescent="0.25">
      <c r="A51" s="1" t="s">
        <v>0</v>
      </c>
      <c r="B51" s="2">
        <v>45365</v>
      </c>
      <c r="C51" s="1" t="s">
        <v>1</v>
      </c>
      <c r="D51" s="3" t="s">
        <v>68</v>
      </c>
    </row>
    <row r="52" spans="1:4" x14ac:dyDescent="0.25">
      <c r="A52" s="1" t="s">
        <v>0</v>
      </c>
      <c r="B52" s="2">
        <v>45367</v>
      </c>
      <c r="C52" s="1" t="s">
        <v>25</v>
      </c>
      <c r="D52" s="3" t="s">
        <v>69</v>
      </c>
    </row>
    <row r="53" spans="1:4" ht="30" x14ac:dyDescent="0.25">
      <c r="A53" s="1" t="s">
        <v>0</v>
      </c>
      <c r="B53" s="2">
        <v>45376</v>
      </c>
      <c r="C53" s="1" t="s">
        <v>7</v>
      </c>
      <c r="D53" s="3" t="s">
        <v>70</v>
      </c>
    </row>
    <row r="54" spans="1:4" ht="60" x14ac:dyDescent="0.25">
      <c r="A54" s="1" t="s">
        <v>0</v>
      </c>
      <c r="B54" s="2">
        <v>45379</v>
      </c>
      <c r="C54" s="1" t="s">
        <v>7</v>
      </c>
      <c r="D54" s="3" t="s">
        <v>71</v>
      </c>
    </row>
    <row r="55" spans="1:4" ht="30" x14ac:dyDescent="0.25">
      <c r="A55" s="1" t="s">
        <v>0</v>
      </c>
      <c r="B55" s="2">
        <v>45382</v>
      </c>
      <c r="C55" s="1" t="s">
        <v>1</v>
      </c>
      <c r="D55" s="3" t="s">
        <v>72</v>
      </c>
    </row>
    <row r="56" spans="1:4" ht="75" x14ac:dyDescent="0.25">
      <c r="A56" s="1" t="s">
        <v>0</v>
      </c>
      <c r="B56" s="2">
        <v>38106</v>
      </c>
      <c r="C56" s="1" t="s">
        <v>39</v>
      </c>
      <c r="D56" s="3" t="s">
        <v>73</v>
      </c>
    </row>
    <row r="57" spans="1:4" ht="45" x14ac:dyDescent="0.25">
      <c r="A57" s="1" t="s">
        <v>0</v>
      </c>
      <c r="B57" s="2">
        <v>45446</v>
      </c>
      <c r="C57" s="1" t="s">
        <v>4</v>
      </c>
      <c r="D57" s="3" t="s">
        <v>74</v>
      </c>
    </row>
    <row r="58" spans="1:4" x14ac:dyDescent="0.25">
      <c r="A58" s="1" t="s">
        <v>0</v>
      </c>
      <c r="B58" s="2">
        <v>45452</v>
      </c>
      <c r="C58" s="1" t="s">
        <v>28</v>
      </c>
      <c r="D58" s="3" t="s">
        <v>75</v>
      </c>
    </row>
    <row r="59" spans="1:4" ht="45" x14ac:dyDescent="0.25">
      <c r="A59" s="1" t="s">
        <v>0</v>
      </c>
      <c r="B59" s="2">
        <v>45461</v>
      </c>
      <c r="C59" s="1" t="s">
        <v>76</v>
      </c>
      <c r="D59" s="3" t="s">
        <v>77</v>
      </c>
    </row>
    <row r="60" spans="1:4" x14ac:dyDescent="0.25">
      <c r="A60" s="1" t="s">
        <v>0</v>
      </c>
      <c r="B60" s="2">
        <v>45468</v>
      </c>
      <c r="C60" s="1" t="s">
        <v>78</v>
      </c>
      <c r="D60" s="3" t="s">
        <v>79</v>
      </c>
    </row>
    <row r="61" spans="1:4" x14ac:dyDescent="0.25">
      <c r="A61" s="1" t="s">
        <v>0</v>
      </c>
      <c r="B61" s="2">
        <v>45481</v>
      </c>
      <c r="C61" s="1" t="s">
        <v>7</v>
      </c>
      <c r="D61" s="3" t="s">
        <v>80</v>
      </c>
    </row>
    <row r="62" spans="1:4" x14ac:dyDescent="0.25">
      <c r="A62" s="1" t="s">
        <v>0</v>
      </c>
      <c r="B62" s="2">
        <v>45517</v>
      </c>
      <c r="C62" s="1" t="s">
        <v>4</v>
      </c>
      <c r="D62" s="3" t="s">
        <v>82</v>
      </c>
    </row>
    <row r="63" spans="1:4" ht="60" x14ac:dyDescent="0.25">
      <c r="A63" s="1" t="s">
        <v>0</v>
      </c>
      <c r="B63" s="2" t="s">
        <v>81</v>
      </c>
      <c r="C63" s="1" t="s">
        <v>5</v>
      </c>
      <c r="D63" s="3" t="s">
        <v>83</v>
      </c>
    </row>
    <row r="64" spans="1:4" ht="45" x14ac:dyDescent="0.25">
      <c r="A64" s="1" t="s">
        <v>0</v>
      </c>
      <c r="B64" s="2">
        <v>45566</v>
      </c>
      <c r="C64" s="1" t="s">
        <v>5</v>
      </c>
      <c r="D64" s="3" t="s">
        <v>84</v>
      </c>
    </row>
    <row r="65" spans="1:4" ht="45" x14ac:dyDescent="0.25">
      <c r="A65" s="1" t="s">
        <v>0</v>
      </c>
      <c r="B65" s="2">
        <v>45581</v>
      </c>
      <c r="C65" s="1" t="s">
        <v>46</v>
      </c>
      <c r="D65" s="3" t="s">
        <v>85</v>
      </c>
    </row>
    <row r="66" spans="1:4" ht="60" x14ac:dyDescent="0.25">
      <c r="A66" s="1" t="s">
        <v>0</v>
      </c>
      <c r="B66" s="7">
        <v>45596</v>
      </c>
      <c r="C66" s="1" t="s">
        <v>5</v>
      </c>
      <c r="D66" s="3" t="s">
        <v>86</v>
      </c>
    </row>
    <row r="67" spans="1:4" ht="30" x14ac:dyDescent="0.25">
      <c r="A67" s="1" t="s">
        <v>0</v>
      </c>
      <c r="B67" s="7">
        <v>45610</v>
      </c>
      <c r="C67" s="1" t="s">
        <v>87</v>
      </c>
      <c r="D67" s="3" t="s">
        <v>88</v>
      </c>
    </row>
    <row r="68" spans="1:4" x14ac:dyDescent="0.25">
      <c r="A68" s="1" t="s">
        <v>0</v>
      </c>
      <c r="B68" s="2">
        <v>45631</v>
      </c>
      <c r="C68" s="1" t="s">
        <v>25</v>
      </c>
      <c r="D68" s="3" t="s">
        <v>89</v>
      </c>
    </row>
    <row r="69" spans="1:4" x14ac:dyDescent="0.25">
      <c r="A69" s="1" t="s">
        <v>0</v>
      </c>
      <c r="B69" s="2">
        <v>45632</v>
      </c>
      <c r="C69" s="1" t="s">
        <v>90</v>
      </c>
      <c r="D69" s="3" t="s">
        <v>91</v>
      </c>
    </row>
    <row r="70" spans="1:4" x14ac:dyDescent="0.25">
      <c r="A70" s="1" t="s">
        <v>0</v>
      </c>
      <c r="B70" s="2">
        <v>45640</v>
      </c>
      <c r="C70" s="1" t="s">
        <v>2</v>
      </c>
      <c r="D70" s="3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82CF-D37B-4E97-BFD4-B9D0BC72046D}">
  <dimension ref="A1:Z107"/>
  <sheetViews>
    <sheetView tabSelected="1" workbookViewId="0">
      <selection activeCell="E61" sqref="E1:E1048576"/>
    </sheetView>
  </sheetViews>
  <sheetFormatPr defaultRowHeight="15" x14ac:dyDescent="0.25"/>
  <cols>
    <col min="4" max="4" width="12" bestFit="1" customWidth="1"/>
    <col min="5" max="5" width="20.42578125" bestFit="1" customWidth="1"/>
    <col min="6" max="7" width="30.140625" customWidth="1"/>
    <col min="8" max="8" width="17.42578125" bestFit="1" customWidth="1"/>
    <col min="15" max="15" width="34.28515625" bestFit="1" customWidth="1"/>
    <col min="18" max="18" width="45" customWidth="1"/>
  </cols>
  <sheetData>
    <row r="1" spans="1:26" ht="18" x14ac:dyDescent="0.35">
      <c r="A1" s="24" t="s">
        <v>98</v>
      </c>
      <c r="B1" s="24" t="s">
        <v>94</v>
      </c>
      <c r="C1" s="24" t="s">
        <v>99</v>
      </c>
      <c r="D1" s="25" t="s">
        <v>95</v>
      </c>
      <c r="E1" s="26" t="s">
        <v>100</v>
      </c>
      <c r="F1" s="26" t="s">
        <v>101</v>
      </c>
      <c r="G1" s="26" t="s">
        <v>102</v>
      </c>
      <c r="H1" s="27" t="s">
        <v>103</v>
      </c>
      <c r="I1" s="26" t="s">
        <v>104</v>
      </c>
      <c r="J1" s="26" t="s">
        <v>105</v>
      </c>
      <c r="K1" s="28" t="s">
        <v>106</v>
      </c>
      <c r="L1" s="24" t="s">
        <v>107</v>
      </c>
      <c r="M1" s="24" t="s">
        <v>108</v>
      </c>
      <c r="N1" s="24" t="s">
        <v>109</v>
      </c>
      <c r="O1" s="26" t="s">
        <v>96</v>
      </c>
      <c r="P1" s="24" t="s">
        <v>110</v>
      </c>
      <c r="Q1" s="24" t="s">
        <v>111</v>
      </c>
      <c r="R1" s="24" t="s">
        <v>97</v>
      </c>
      <c r="S1" s="24" t="s">
        <v>112</v>
      </c>
      <c r="T1" s="24" t="s">
        <v>113</v>
      </c>
      <c r="U1" s="26" t="s">
        <v>114</v>
      </c>
      <c r="V1" s="26" t="s">
        <v>115</v>
      </c>
      <c r="W1" s="26" t="s">
        <v>116</v>
      </c>
      <c r="X1" s="26" t="s">
        <v>117</v>
      </c>
      <c r="Y1" s="26" t="s">
        <v>118</v>
      </c>
      <c r="Z1" s="29" t="s">
        <v>119</v>
      </c>
    </row>
    <row r="2" spans="1:26" x14ac:dyDescent="0.25">
      <c r="A2" s="11" t="s">
        <v>120</v>
      </c>
      <c r="B2" s="1" t="s">
        <v>0</v>
      </c>
      <c r="C2" s="6"/>
      <c r="D2" s="2">
        <v>44935</v>
      </c>
      <c r="E2" s="1" t="s">
        <v>121</v>
      </c>
      <c r="F2" s="1" t="s">
        <v>122</v>
      </c>
      <c r="G2" s="12" t="s">
        <v>123</v>
      </c>
      <c r="H2" s="12" t="s">
        <v>124</v>
      </c>
      <c r="I2" s="6">
        <v>5</v>
      </c>
      <c r="J2" s="6">
        <v>96</v>
      </c>
      <c r="K2" s="13">
        <v>480</v>
      </c>
      <c r="L2" s="11">
        <v>1.9652800524074681E-2</v>
      </c>
      <c r="M2" s="14">
        <v>1.9652800524074681E-2</v>
      </c>
      <c r="N2" s="14" t="s">
        <v>125</v>
      </c>
      <c r="O2" s="1" t="s">
        <v>1</v>
      </c>
      <c r="P2" s="6" t="s">
        <v>126</v>
      </c>
      <c r="Q2" s="12" t="s">
        <v>127</v>
      </c>
      <c r="R2" s="12" t="s">
        <v>8</v>
      </c>
      <c r="S2" s="6"/>
      <c r="T2" s="6" t="s">
        <v>125</v>
      </c>
      <c r="U2" s="1" t="s">
        <v>128</v>
      </c>
      <c r="V2" s="1" t="s">
        <v>125</v>
      </c>
      <c r="W2" s="1" t="s">
        <v>126</v>
      </c>
      <c r="X2" s="1">
        <v>2</v>
      </c>
      <c r="Y2" s="15" t="s">
        <v>125</v>
      </c>
      <c r="Z2" s="15" t="s">
        <v>129</v>
      </c>
    </row>
    <row r="3" spans="1:26" x14ac:dyDescent="0.25">
      <c r="A3" s="11" t="s">
        <v>120</v>
      </c>
      <c r="B3" s="1" t="s">
        <v>0</v>
      </c>
      <c r="C3" s="6"/>
      <c r="D3" s="2">
        <v>44936</v>
      </c>
      <c r="E3" s="1" t="s">
        <v>130</v>
      </c>
      <c r="F3" s="1" t="s">
        <v>131</v>
      </c>
      <c r="G3" s="12" t="s">
        <v>132</v>
      </c>
      <c r="H3" s="12" t="s">
        <v>133</v>
      </c>
      <c r="I3" s="6">
        <v>8</v>
      </c>
      <c r="J3" s="6">
        <v>120</v>
      </c>
      <c r="K3" s="13">
        <v>960</v>
      </c>
      <c r="L3" s="11">
        <v>3.9305601048149362E-2</v>
      </c>
      <c r="M3" s="14">
        <v>3.2769816573861776</v>
      </c>
      <c r="N3" s="14" t="s">
        <v>125</v>
      </c>
      <c r="O3" s="1" t="s">
        <v>1</v>
      </c>
      <c r="P3" s="6" t="s">
        <v>126</v>
      </c>
      <c r="Q3" s="12" t="s">
        <v>125</v>
      </c>
      <c r="R3" s="12" t="s">
        <v>9</v>
      </c>
      <c r="S3" s="6"/>
      <c r="T3" s="6" t="s">
        <v>125</v>
      </c>
      <c r="U3" s="1" t="s">
        <v>128</v>
      </c>
      <c r="V3" s="1" t="s">
        <v>125</v>
      </c>
      <c r="W3" s="1" t="s">
        <v>126</v>
      </c>
      <c r="X3" s="1">
        <v>2</v>
      </c>
      <c r="Y3" s="15" t="s">
        <v>125</v>
      </c>
      <c r="Z3" s="15" t="s">
        <v>129</v>
      </c>
    </row>
    <row r="4" spans="1:26" x14ac:dyDescent="0.25">
      <c r="A4" s="11" t="s">
        <v>120</v>
      </c>
      <c r="B4" s="1" t="s">
        <v>0</v>
      </c>
      <c r="C4" s="6"/>
      <c r="D4" s="2">
        <v>44936</v>
      </c>
      <c r="E4" s="1" t="s">
        <v>37</v>
      </c>
      <c r="F4" s="1" t="s">
        <v>134</v>
      </c>
      <c r="G4" s="12" t="s">
        <v>135</v>
      </c>
      <c r="H4" s="12" t="s">
        <v>136</v>
      </c>
      <c r="I4" s="6">
        <v>1523</v>
      </c>
      <c r="J4" s="6">
        <v>49</v>
      </c>
      <c r="K4" s="13">
        <v>74627</v>
      </c>
      <c r="L4" s="11">
        <v>3.055478218146086</v>
      </c>
      <c r="M4" s="14"/>
      <c r="N4" s="14" t="s">
        <v>125</v>
      </c>
      <c r="O4" s="1" t="s">
        <v>1</v>
      </c>
      <c r="P4" s="6" t="s">
        <v>125</v>
      </c>
      <c r="Q4" s="12" t="s">
        <v>137</v>
      </c>
      <c r="R4" s="12" t="s">
        <v>10</v>
      </c>
      <c r="S4" s="6"/>
      <c r="T4" s="6" t="s">
        <v>125</v>
      </c>
      <c r="U4" s="1" t="s">
        <v>128</v>
      </c>
      <c r="V4" s="1" t="s">
        <v>125</v>
      </c>
      <c r="W4" s="1" t="s">
        <v>126</v>
      </c>
      <c r="X4" s="1">
        <v>2</v>
      </c>
      <c r="Y4" s="15" t="s">
        <v>125</v>
      </c>
      <c r="Z4" s="15" t="s">
        <v>129</v>
      </c>
    </row>
    <row r="5" spans="1:26" x14ac:dyDescent="0.25">
      <c r="A5" s="11" t="s">
        <v>120</v>
      </c>
      <c r="B5" s="1" t="s">
        <v>0</v>
      </c>
      <c r="C5" s="6"/>
      <c r="D5" s="2">
        <v>44936</v>
      </c>
      <c r="E5" s="1" t="s">
        <v>130</v>
      </c>
      <c r="F5" s="1" t="s">
        <v>131</v>
      </c>
      <c r="G5" s="12" t="s">
        <v>138</v>
      </c>
      <c r="H5" s="12" t="s">
        <v>133</v>
      </c>
      <c r="I5" s="6">
        <v>50</v>
      </c>
      <c r="J5" s="6">
        <v>89</v>
      </c>
      <c r="K5" s="13">
        <v>4450</v>
      </c>
      <c r="L5" s="11">
        <v>0.18219783819194235</v>
      </c>
      <c r="M5" s="14"/>
      <c r="N5" s="14" t="s">
        <v>125</v>
      </c>
      <c r="O5" s="1" t="s">
        <v>2</v>
      </c>
      <c r="P5" s="6" t="s">
        <v>125</v>
      </c>
      <c r="Q5" s="12" t="s">
        <v>139</v>
      </c>
      <c r="R5" s="12" t="s">
        <v>11</v>
      </c>
      <c r="S5" s="6"/>
      <c r="T5" s="6" t="s">
        <v>125</v>
      </c>
      <c r="U5" s="1" t="s">
        <v>128</v>
      </c>
      <c r="V5" s="1" t="s">
        <v>125</v>
      </c>
      <c r="W5" s="1" t="s">
        <v>126</v>
      </c>
      <c r="X5" s="1">
        <v>2</v>
      </c>
      <c r="Y5" s="15" t="s">
        <v>125</v>
      </c>
      <c r="Z5" s="15" t="s">
        <v>129</v>
      </c>
    </row>
    <row r="6" spans="1:26" x14ac:dyDescent="0.25">
      <c r="A6" s="11" t="s">
        <v>120</v>
      </c>
      <c r="B6" s="1" t="s">
        <v>0</v>
      </c>
      <c r="C6" s="6"/>
      <c r="D6" s="2">
        <v>44945</v>
      </c>
      <c r="E6" s="1" t="s">
        <v>121</v>
      </c>
      <c r="F6" s="1" t="s">
        <v>122</v>
      </c>
      <c r="G6" s="12" t="s">
        <v>140</v>
      </c>
      <c r="H6" s="12" t="s">
        <v>141</v>
      </c>
      <c r="I6" s="6">
        <v>11</v>
      </c>
      <c r="J6" s="6">
        <v>247</v>
      </c>
      <c r="K6" s="13">
        <v>2717</v>
      </c>
      <c r="L6" s="11">
        <v>0.11124303963314772</v>
      </c>
      <c r="M6" s="14">
        <v>0.11124303963314772</v>
      </c>
      <c r="N6" s="14" t="s">
        <v>125</v>
      </c>
      <c r="O6" s="1" t="s">
        <v>3</v>
      </c>
      <c r="P6" s="6" t="s">
        <v>125</v>
      </c>
      <c r="Q6" s="12" t="s">
        <v>125</v>
      </c>
      <c r="R6" s="12" t="s">
        <v>12</v>
      </c>
      <c r="S6" s="6"/>
      <c r="T6" s="6" t="s">
        <v>125</v>
      </c>
      <c r="U6" s="1" t="s">
        <v>128</v>
      </c>
      <c r="V6" s="1" t="s">
        <v>125</v>
      </c>
      <c r="W6" s="1" t="s">
        <v>125</v>
      </c>
      <c r="X6" s="1">
        <v>2</v>
      </c>
      <c r="Y6" s="15" t="s">
        <v>125</v>
      </c>
      <c r="Z6" s="15" t="s">
        <v>129</v>
      </c>
    </row>
    <row r="7" spans="1:26" x14ac:dyDescent="0.25">
      <c r="A7" s="11" t="s">
        <v>120</v>
      </c>
      <c r="B7" s="1" t="s">
        <v>0</v>
      </c>
      <c r="C7" s="6"/>
      <c r="D7" s="2">
        <v>44947</v>
      </c>
      <c r="E7" s="1" t="s">
        <v>142</v>
      </c>
      <c r="F7" s="1" t="s">
        <v>143</v>
      </c>
      <c r="G7" s="12" t="s">
        <v>144</v>
      </c>
      <c r="H7" s="12" t="s">
        <v>124</v>
      </c>
      <c r="I7" s="6">
        <v>8</v>
      </c>
      <c r="J7" s="6">
        <v>150</v>
      </c>
      <c r="K7" s="13">
        <v>1200</v>
      </c>
      <c r="L7" s="11">
        <v>4.9132001310186704E-2</v>
      </c>
      <c r="M7" s="14">
        <v>4.9132001310186704E-2</v>
      </c>
      <c r="N7" s="14" t="s">
        <v>125</v>
      </c>
      <c r="O7" s="1" t="s">
        <v>4</v>
      </c>
      <c r="P7" s="6" t="s">
        <v>125</v>
      </c>
      <c r="Q7" s="12" t="s">
        <v>127</v>
      </c>
      <c r="R7" s="12" t="s">
        <v>13</v>
      </c>
      <c r="S7" s="6"/>
      <c r="T7" s="6" t="s">
        <v>125</v>
      </c>
      <c r="U7" s="1" t="s">
        <v>128</v>
      </c>
      <c r="V7" s="1" t="s">
        <v>125</v>
      </c>
      <c r="W7" s="1" t="s">
        <v>125</v>
      </c>
      <c r="X7" s="1">
        <v>2</v>
      </c>
      <c r="Y7" s="15" t="s">
        <v>125</v>
      </c>
      <c r="Z7" s="15" t="s">
        <v>129</v>
      </c>
    </row>
    <row r="8" spans="1:26" x14ac:dyDescent="0.25">
      <c r="A8" s="11" t="s">
        <v>120</v>
      </c>
      <c r="B8" s="1" t="s">
        <v>0</v>
      </c>
      <c r="C8" s="6"/>
      <c r="D8" s="2">
        <v>44948</v>
      </c>
      <c r="E8" s="1" t="s">
        <v>37</v>
      </c>
      <c r="F8" s="1" t="s">
        <v>134</v>
      </c>
      <c r="G8" s="12" t="s">
        <v>145</v>
      </c>
      <c r="H8" s="12" t="s">
        <v>136</v>
      </c>
      <c r="I8" s="6">
        <v>3</v>
      </c>
      <c r="J8" s="6">
        <v>347</v>
      </c>
      <c r="K8" s="13">
        <v>1041</v>
      </c>
      <c r="L8" s="11">
        <v>4.2622011136586965E-2</v>
      </c>
      <c r="M8" s="14">
        <v>4.2622011136586965E-2</v>
      </c>
      <c r="N8" s="14" t="s">
        <v>125</v>
      </c>
      <c r="O8" s="1" t="s">
        <v>5</v>
      </c>
      <c r="P8" s="6" t="s">
        <v>125</v>
      </c>
      <c r="Q8" s="12" t="s">
        <v>139</v>
      </c>
      <c r="R8" s="12" t="s">
        <v>14</v>
      </c>
      <c r="S8" s="6"/>
      <c r="T8" s="6" t="s">
        <v>125</v>
      </c>
      <c r="U8" s="1" t="s">
        <v>128</v>
      </c>
      <c r="V8" s="1" t="s">
        <v>125</v>
      </c>
      <c r="W8" s="1" t="s">
        <v>125</v>
      </c>
      <c r="X8" s="1">
        <v>2</v>
      </c>
      <c r="Y8" s="15" t="s">
        <v>125</v>
      </c>
      <c r="Z8" s="15" t="s">
        <v>129</v>
      </c>
    </row>
    <row r="9" spans="1:26" x14ac:dyDescent="0.25">
      <c r="A9" s="11" t="s">
        <v>120</v>
      </c>
      <c r="B9" s="1" t="s">
        <v>0</v>
      </c>
      <c r="C9" s="6"/>
      <c r="D9" s="2">
        <v>44971</v>
      </c>
      <c r="E9" s="1" t="s">
        <v>146</v>
      </c>
      <c r="F9" s="1" t="s">
        <v>147</v>
      </c>
      <c r="G9" s="12" t="s">
        <v>148</v>
      </c>
      <c r="H9" s="12" t="s">
        <v>141</v>
      </c>
      <c r="I9" s="6">
        <v>3</v>
      </c>
      <c r="J9" s="6">
        <v>113</v>
      </c>
      <c r="K9" s="13">
        <v>339</v>
      </c>
      <c r="L9" s="11">
        <v>1.3879790370127744E-2</v>
      </c>
      <c r="M9" s="14">
        <v>1.3879790370127744E-2</v>
      </c>
      <c r="N9" s="14" t="s">
        <v>125</v>
      </c>
      <c r="O9" s="1" t="s">
        <v>6</v>
      </c>
      <c r="P9" s="6" t="s">
        <v>125</v>
      </c>
      <c r="Q9" s="12" t="s">
        <v>125</v>
      </c>
      <c r="R9" s="12" t="s">
        <v>15</v>
      </c>
      <c r="S9" s="6"/>
      <c r="T9" s="6" t="s">
        <v>125</v>
      </c>
      <c r="U9" s="1" t="s">
        <v>128</v>
      </c>
      <c r="V9" s="1" t="s">
        <v>125</v>
      </c>
      <c r="W9" s="1" t="s">
        <v>126</v>
      </c>
      <c r="X9" s="1">
        <v>2</v>
      </c>
      <c r="Y9" s="15" t="s">
        <v>125</v>
      </c>
      <c r="Z9" s="15" t="s">
        <v>129</v>
      </c>
    </row>
    <row r="10" spans="1:26" x14ac:dyDescent="0.25">
      <c r="A10" s="11" t="s">
        <v>120</v>
      </c>
      <c r="B10" s="1" t="s">
        <v>0</v>
      </c>
      <c r="C10" s="6"/>
      <c r="D10" s="2">
        <v>44978</v>
      </c>
      <c r="E10" s="1" t="s">
        <v>149</v>
      </c>
      <c r="F10" s="1" t="s">
        <v>143</v>
      </c>
      <c r="G10" s="12" t="s">
        <v>150</v>
      </c>
      <c r="H10" s="12" t="s">
        <v>124</v>
      </c>
      <c r="I10" s="6">
        <v>1629</v>
      </c>
      <c r="J10" s="6">
        <v>180</v>
      </c>
      <c r="K10" s="13">
        <v>293220</v>
      </c>
      <c r="L10" s="11">
        <v>12.00540452014412</v>
      </c>
      <c r="M10" s="14">
        <v>18.931542744841142</v>
      </c>
      <c r="N10" s="14" t="s">
        <v>125</v>
      </c>
      <c r="O10" s="1" t="s">
        <v>7</v>
      </c>
      <c r="P10" s="6" t="s">
        <v>125</v>
      </c>
      <c r="Q10" s="12" t="s">
        <v>137</v>
      </c>
      <c r="R10" s="12" t="s">
        <v>16</v>
      </c>
      <c r="S10" s="6">
        <v>60400135</v>
      </c>
      <c r="T10" s="6" t="s">
        <v>125</v>
      </c>
      <c r="U10" s="1" t="s">
        <v>128</v>
      </c>
      <c r="V10" s="1" t="s">
        <v>125</v>
      </c>
      <c r="W10" s="1" t="s">
        <v>125</v>
      </c>
      <c r="X10" s="1">
        <v>2</v>
      </c>
      <c r="Y10" s="15" t="s">
        <v>125</v>
      </c>
      <c r="Z10" s="15" t="s">
        <v>129</v>
      </c>
    </row>
    <row r="11" spans="1:26" x14ac:dyDescent="0.25">
      <c r="A11" s="11" t="s">
        <v>120</v>
      </c>
      <c r="B11" s="1" t="s">
        <v>0</v>
      </c>
      <c r="C11" s="6"/>
      <c r="D11" s="2">
        <v>44978</v>
      </c>
      <c r="E11" s="1" t="s">
        <v>37</v>
      </c>
      <c r="F11" s="1" t="s">
        <v>134</v>
      </c>
      <c r="G11" s="12" t="s">
        <v>151</v>
      </c>
      <c r="H11" s="12" t="s">
        <v>136</v>
      </c>
      <c r="I11" s="6">
        <v>1353</v>
      </c>
      <c r="J11" s="6">
        <v>120</v>
      </c>
      <c r="K11" s="13">
        <v>162360</v>
      </c>
      <c r="L11" s="11">
        <v>6.6475597772682606</v>
      </c>
      <c r="M11" s="14"/>
      <c r="N11" s="14" t="s">
        <v>125</v>
      </c>
      <c r="O11" s="1" t="s">
        <v>1</v>
      </c>
      <c r="P11" s="6" t="s">
        <v>126</v>
      </c>
      <c r="Q11" s="12" t="s">
        <v>137</v>
      </c>
      <c r="R11" s="12" t="s">
        <v>17</v>
      </c>
      <c r="S11" s="6">
        <v>60400135</v>
      </c>
      <c r="T11" s="6" t="s">
        <v>125</v>
      </c>
      <c r="U11" s="1" t="s">
        <v>128</v>
      </c>
      <c r="V11" s="1" t="s">
        <v>125</v>
      </c>
      <c r="W11" s="1" t="s">
        <v>125</v>
      </c>
      <c r="X11" s="1">
        <v>2</v>
      </c>
      <c r="Y11" s="15" t="s">
        <v>125</v>
      </c>
      <c r="Z11" s="15" t="s">
        <v>129</v>
      </c>
    </row>
    <row r="12" spans="1:26" x14ac:dyDescent="0.25">
      <c r="A12" s="11" t="s">
        <v>120</v>
      </c>
      <c r="B12" s="1" t="s">
        <v>0</v>
      </c>
      <c r="C12" s="6"/>
      <c r="D12" s="2">
        <v>44978</v>
      </c>
      <c r="E12" s="1" t="s">
        <v>37</v>
      </c>
      <c r="F12" s="1" t="s">
        <v>134</v>
      </c>
      <c r="G12" s="12" t="s">
        <v>151</v>
      </c>
      <c r="H12" s="12" t="s">
        <v>136</v>
      </c>
      <c r="I12" s="6">
        <v>12</v>
      </c>
      <c r="J12" s="6">
        <v>567</v>
      </c>
      <c r="K12" s="13">
        <v>6804</v>
      </c>
      <c r="L12" s="11">
        <v>0.27857844742875859</v>
      </c>
      <c r="M12" s="14"/>
      <c r="N12" s="14" t="s">
        <v>125</v>
      </c>
      <c r="O12" s="16" t="s">
        <v>1</v>
      </c>
      <c r="P12" s="30"/>
      <c r="Q12" s="17"/>
      <c r="R12" s="12" t="s">
        <v>152</v>
      </c>
      <c r="S12" s="6">
        <v>60400135</v>
      </c>
      <c r="T12" s="6" t="s">
        <v>125</v>
      </c>
      <c r="U12" s="1" t="s">
        <v>128</v>
      </c>
      <c r="V12" s="1" t="s">
        <v>125</v>
      </c>
      <c r="W12" s="1" t="s">
        <v>125</v>
      </c>
      <c r="X12" s="1">
        <v>2</v>
      </c>
      <c r="Y12" s="15" t="s">
        <v>125</v>
      </c>
      <c r="Z12" s="15" t="s">
        <v>129</v>
      </c>
    </row>
    <row r="13" spans="1:26" x14ac:dyDescent="0.25">
      <c r="A13" s="11" t="s">
        <v>120</v>
      </c>
      <c r="B13" s="1" t="s">
        <v>0</v>
      </c>
      <c r="C13" s="6"/>
      <c r="D13" s="2">
        <v>44979</v>
      </c>
      <c r="E13" s="1" t="s">
        <v>153</v>
      </c>
      <c r="F13" s="1" t="s">
        <v>122</v>
      </c>
      <c r="G13" s="12" t="s">
        <v>154</v>
      </c>
      <c r="H13" s="12" t="s">
        <v>141</v>
      </c>
      <c r="I13" s="6">
        <v>4</v>
      </c>
      <c r="J13" s="6">
        <v>118</v>
      </c>
      <c r="K13" s="13">
        <v>472</v>
      </c>
      <c r="L13" s="11">
        <v>1.9325253848673438E-2</v>
      </c>
      <c r="M13" s="14">
        <v>1.9325253848673438E-2</v>
      </c>
      <c r="N13" s="14" t="s">
        <v>125</v>
      </c>
      <c r="O13" s="1" t="s">
        <v>1</v>
      </c>
      <c r="P13" s="6" t="s">
        <v>126</v>
      </c>
      <c r="Q13" s="12" t="s">
        <v>125</v>
      </c>
      <c r="R13" s="12" t="s">
        <v>21</v>
      </c>
      <c r="S13" s="6"/>
      <c r="T13" s="6" t="s">
        <v>125</v>
      </c>
      <c r="U13" s="1" t="s">
        <v>128</v>
      </c>
      <c r="V13" s="1" t="s">
        <v>125</v>
      </c>
      <c r="W13" s="1" t="s">
        <v>125</v>
      </c>
      <c r="X13" s="1">
        <v>2</v>
      </c>
      <c r="Y13" s="15" t="s">
        <v>125</v>
      </c>
      <c r="Z13" s="15" t="s">
        <v>129</v>
      </c>
    </row>
    <row r="14" spans="1:26" x14ac:dyDescent="0.25">
      <c r="A14" s="11" t="s">
        <v>120</v>
      </c>
      <c r="B14" s="1" t="s">
        <v>0</v>
      </c>
      <c r="C14" s="6"/>
      <c r="D14" s="2">
        <v>45034</v>
      </c>
      <c r="E14" s="1" t="s">
        <v>121</v>
      </c>
      <c r="F14" s="1" t="s">
        <v>122</v>
      </c>
      <c r="G14" s="12" t="s">
        <v>155</v>
      </c>
      <c r="H14" s="12" t="s">
        <v>121</v>
      </c>
      <c r="I14" s="6">
        <v>2015</v>
      </c>
      <c r="J14" s="6">
        <v>60</v>
      </c>
      <c r="K14" s="13">
        <v>120900</v>
      </c>
      <c r="L14" s="11">
        <v>4.9500491320013102</v>
      </c>
      <c r="M14" s="14">
        <v>4.8956948390710728</v>
      </c>
      <c r="N14" s="14" t="s">
        <v>125</v>
      </c>
      <c r="O14" s="1" t="s">
        <v>18</v>
      </c>
      <c r="P14" s="6" t="s">
        <v>125</v>
      </c>
      <c r="Q14" s="12" t="s">
        <v>137</v>
      </c>
      <c r="R14" s="12" t="s">
        <v>22</v>
      </c>
      <c r="S14" s="6">
        <v>60400131</v>
      </c>
      <c r="T14" s="6" t="s">
        <v>125</v>
      </c>
      <c r="U14" s="1" t="s">
        <v>128</v>
      </c>
      <c r="V14" s="1" t="s">
        <v>125</v>
      </c>
      <c r="W14" s="1" t="s">
        <v>125</v>
      </c>
      <c r="X14" s="1">
        <v>2</v>
      </c>
      <c r="Y14" s="15" t="s">
        <v>125</v>
      </c>
      <c r="Z14" s="15" t="s">
        <v>129</v>
      </c>
    </row>
    <row r="15" spans="1:26" x14ac:dyDescent="0.25">
      <c r="A15" s="11" t="s">
        <v>120</v>
      </c>
      <c r="B15" s="1" t="s">
        <v>0</v>
      </c>
      <c r="C15" s="6"/>
      <c r="D15" s="2">
        <v>45051</v>
      </c>
      <c r="E15" s="1" t="s">
        <v>121</v>
      </c>
      <c r="F15" s="1" t="s">
        <v>122</v>
      </c>
      <c r="G15" s="12" t="s">
        <v>156</v>
      </c>
      <c r="H15" s="12" t="s">
        <v>121</v>
      </c>
      <c r="I15" s="6">
        <v>14</v>
      </c>
      <c r="J15" s="6">
        <v>92</v>
      </c>
      <c r="K15" s="13">
        <v>1288</v>
      </c>
      <c r="L15" s="11">
        <v>5.2735014739600392E-2</v>
      </c>
      <c r="M15" s="14">
        <v>5.2155954943949895E-2</v>
      </c>
      <c r="N15" s="14" t="s">
        <v>125</v>
      </c>
      <c r="O15" s="1" t="s">
        <v>19</v>
      </c>
      <c r="P15" s="6" t="s">
        <v>125</v>
      </c>
      <c r="Q15" s="12" t="s">
        <v>127</v>
      </c>
      <c r="R15" s="12" t="s">
        <v>23</v>
      </c>
      <c r="S15" s="6"/>
      <c r="T15" s="6" t="s">
        <v>125</v>
      </c>
      <c r="U15" s="1" t="s">
        <v>128</v>
      </c>
      <c r="V15" s="1" t="s">
        <v>125</v>
      </c>
      <c r="W15" s="1" t="s">
        <v>125</v>
      </c>
      <c r="X15" s="1">
        <v>2</v>
      </c>
      <c r="Y15" s="15" t="s">
        <v>125</v>
      </c>
      <c r="Z15" s="15" t="s">
        <v>129</v>
      </c>
    </row>
    <row r="16" spans="1:26" x14ac:dyDescent="0.25">
      <c r="A16" s="11" t="s">
        <v>120</v>
      </c>
      <c r="B16" s="1" t="s">
        <v>0</v>
      </c>
      <c r="C16" s="6"/>
      <c r="D16" s="2">
        <v>45096</v>
      </c>
      <c r="E16" s="1" t="s">
        <v>38</v>
      </c>
      <c r="F16" s="1" t="s">
        <v>157</v>
      </c>
      <c r="G16" s="12" t="s">
        <v>158</v>
      </c>
      <c r="H16" s="12" t="s">
        <v>141</v>
      </c>
      <c r="I16" s="6">
        <v>6802</v>
      </c>
      <c r="J16" s="6">
        <v>108</v>
      </c>
      <c r="K16" s="13">
        <v>734616</v>
      </c>
      <c r="L16" s="11">
        <v>30.077628562070096</v>
      </c>
      <c r="M16" s="14">
        <v>126.90492957746481</v>
      </c>
      <c r="N16" s="14" t="s">
        <v>126</v>
      </c>
      <c r="O16" s="4" t="s">
        <v>20</v>
      </c>
      <c r="P16" s="6" t="s">
        <v>125</v>
      </c>
      <c r="Q16" s="12" t="s">
        <v>137</v>
      </c>
      <c r="R16" s="12" t="s">
        <v>24</v>
      </c>
      <c r="S16" s="6"/>
      <c r="T16" s="6" t="s">
        <v>125</v>
      </c>
      <c r="U16" s="1" t="s">
        <v>128</v>
      </c>
      <c r="V16" s="1" t="s">
        <v>125</v>
      </c>
      <c r="W16" s="1" t="s">
        <v>125</v>
      </c>
      <c r="X16" s="1">
        <v>2</v>
      </c>
      <c r="Y16" s="15" t="s">
        <v>125</v>
      </c>
      <c r="Z16" s="15" t="s">
        <v>129</v>
      </c>
    </row>
    <row r="17" spans="1:26" x14ac:dyDescent="0.25">
      <c r="A17" s="11" t="s">
        <v>120</v>
      </c>
      <c r="B17" s="1" t="s">
        <v>0</v>
      </c>
      <c r="C17" s="6"/>
      <c r="D17" s="2">
        <v>45096</v>
      </c>
      <c r="E17" s="1" t="s">
        <v>38</v>
      </c>
      <c r="F17" s="1" t="s">
        <v>157</v>
      </c>
      <c r="G17" s="12" t="s">
        <v>158</v>
      </c>
      <c r="H17" s="12" t="s">
        <v>141</v>
      </c>
      <c r="I17" s="6">
        <v>4907</v>
      </c>
      <c r="J17" s="6">
        <v>2</v>
      </c>
      <c r="K17" s="13">
        <v>9814</v>
      </c>
      <c r="L17" s="11">
        <v>0.4018178840484769</v>
      </c>
      <c r="M17" s="14"/>
      <c r="N17" s="14" t="s">
        <v>126</v>
      </c>
      <c r="O17" s="16" t="s">
        <v>20</v>
      </c>
      <c r="P17" s="30"/>
      <c r="Q17" s="17"/>
      <c r="R17" s="12" t="s">
        <v>152</v>
      </c>
      <c r="S17" s="6"/>
      <c r="T17" s="6" t="s">
        <v>125</v>
      </c>
      <c r="U17" s="1" t="s">
        <v>128</v>
      </c>
      <c r="V17" s="1" t="s">
        <v>125</v>
      </c>
      <c r="W17" s="1" t="s">
        <v>125</v>
      </c>
      <c r="X17" s="1">
        <v>2</v>
      </c>
      <c r="Y17" s="15" t="s">
        <v>125</v>
      </c>
      <c r="Z17" s="15" t="s">
        <v>129</v>
      </c>
    </row>
    <row r="18" spans="1:26" x14ac:dyDescent="0.25">
      <c r="A18" s="11" t="s">
        <v>120</v>
      </c>
      <c r="B18" s="1" t="s">
        <v>0</v>
      </c>
      <c r="C18" s="6"/>
      <c r="D18" s="2">
        <v>45096</v>
      </c>
      <c r="E18" s="1" t="s">
        <v>38</v>
      </c>
      <c r="F18" s="1" t="s">
        <v>157</v>
      </c>
      <c r="G18" s="12" t="s">
        <v>158</v>
      </c>
      <c r="H18" s="12" t="s">
        <v>141</v>
      </c>
      <c r="I18" s="6">
        <v>4</v>
      </c>
      <c r="J18" s="6">
        <v>10</v>
      </c>
      <c r="K18" s="13">
        <v>40</v>
      </c>
      <c r="L18" s="11">
        <v>1.6377333770062235E-3</v>
      </c>
      <c r="M18" s="14"/>
      <c r="N18" s="14" t="s">
        <v>126</v>
      </c>
      <c r="O18" s="16" t="s">
        <v>20</v>
      </c>
      <c r="P18" s="30"/>
      <c r="Q18" s="17"/>
      <c r="R18" s="12" t="s">
        <v>152</v>
      </c>
      <c r="S18" s="6"/>
      <c r="T18" s="6" t="s">
        <v>125</v>
      </c>
      <c r="U18" s="1" t="s">
        <v>128</v>
      </c>
      <c r="V18" s="1" t="s">
        <v>125</v>
      </c>
      <c r="W18" s="1" t="s">
        <v>125</v>
      </c>
      <c r="X18" s="1">
        <v>2</v>
      </c>
      <c r="Y18" s="15" t="s">
        <v>125</v>
      </c>
      <c r="Z18" s="15" t="s">
        <v>129</v>
      </c>
    </row>
    <row r="19" spans="1:26" x14ac:dyDescent="0.25">
      <c r="A19" s="11" t="s">
        <v>120</v>
      </c>
      <c r="B19" s="1" t="s">
        <v>0</v>
      </c>
      <c r="C19" s="6"/>
      <c r="D19" s="2">
        <v>45096</v>
      </c>
      <c r="E19" s="1" t="s">
        <v>159</v>
      </c>
      <c r="F19" s="1" t="s">
        <v>157</v>
      </c>
      <c r="G19" s="12" t="s">
        <v>160</v>
      </c>
      <c r="H19" s="12" t="s">
        <v>133</v>
      </c>
      <c r="I19" s="6">
        <v>7644</v>
      </c>
      <c r="J19" s="6">
        <v>184</v>
      </c>
      <c r="K19" s="13">
        <v>1406496</v>
      </c>
      <c r="L19" s="11">
        <v>57.586636095643627</v>
      </c>
      <c r="M19" s="14"/>
      <c r="N19" s="14" t="s">
        <v>126</v>
      </c>
      <c r="O19" s="16" t="s">
        <v>20</v>
      </c>
      <c r="P19" s="30"/>
      <c r="Q19" s="17"/>
      <c r="R19" s="12" t="s">
        <v>152</v>
      </c>
      <c r="S19" s="6"/>
      <c r="T19" s="6" t="s">
        <v>125</v>
      </c>
      <c r="U19" s="1" t="s">
        <v>128</v>
      </c>
      <c r="V19" s="1" t="s">
        <v>125</v>
      </c>
      <c r="W19" s="1" t="s">
        <v>125</v>
      </c>
      <c r="X19" s="1">
        <v>2</v>
      </c>
      <c r="Y19" s="15" t="s">
        <v>125</v>
      </c>
      <c r="Z19" s="15" t="s">
        <v>129</v>
      </c>
    </row>
    <row r="20" spans="1:26" x14ac:dyDescent="0.25">
      <c r="A20" s="11" t="s">
        <v>120</v>
      </c>
      <c r="B20" s="1" t="s">
        <v>0</v>
      </c>
      <c r="C20" s="6"/>
      <c r="D20" s="2">
        <v>45096</v>
      </c>
      <c r="E20" s="1" t="s">
        <v>161</v>
      </c>
      <c r="F20" s="1" t="s">
        <v>157</v>
      </c>
      <c r="G20" s="12" t="s">
        <v>160</v>
      </c>
      <c r="H20" s="12" t="s">
        <v>133</v>
      </c>
      <c r="I20" s="6">
        <v>1056</v>
      </c>
      <c r="J20" s="6">
        <v>111</v>
      </c>
      <c r="K20" s="13">
        <v>117216</v>
      </c>
      <c r="L20" s="11">
        <v>4.7992138879790369</v>
      </c>
      <c r="M20" s="14"/>
      <c r="N20" s="14" t="s">
        <v>126</v>
      </c>
      <c r="O20" s="16" t="s">
        <v>20</v>
      </c>
      <c r="P20" s="30"/>
      <c r="Q20" s="17"/>
      <c r="R20" s="12" t="s">
        <v>152</v>
      </c>
      <c r="S20" s="6"/>
      <c r="T20" s="6" t="s">
        <v>125</v>
      </c>
      <c r="U20" s="1" t="s">
        <v>128</v>
      </c>
      <c r="V20" s="1" t="s">
        <v>125</v>
      </c>
      <c r="W20" s="1" t="s">
        <v>125</v>
      </c>
      <c r="X20" s="1">
        <v>2</v>
      </c>
      <c r="Y20" s="15" t="s">
        <v>125</v>
      </c>
      <c r="Z20" s="15" t="s">
        <v>129</v>
      </c>
    </row>
    <row r="21" spans="1:26" x14ac:dyDescent="0.25">
      <c r="A21" s="11" t="s">
        <v>120</v>
      </c>
      <c r="B21" s="1" t="s">
        <v>0</v>
      </c>
      <c r="C21" s="6"/>
      <c r="D21" s="2">
        <v>45096</v>
      </c>
      <c r="E21" s="1" t="s">
        <v>161</v>
      </c>
      <c r="F21" s="1" t="s">
        <v>157</v>
      </c>
      <c r="G21" s="12" t="s">
        <v>160</v>
      </c>
      <c r="H21" s="12" t="s">
        <v>133</v>
      </c>
      <c r="I21" s="6">
        <v>1040</v>
      </c>
      <c r="J21" s="6">
        <v>17</v>
      </c>
      <c r="K21" s="13">
        <v>17680</v>
      </c>
      <c r="L21" s="11">
        <v>0.7238781526367507</v>
      </c>
      <c r="M21" s="14"/>
      <c r="N21" s="14" t="s">
        <v>126</v>
      </c>
      <c r="O21" s="16" t="s">
        <v>20</v>
      </c>
      <c r="P21" s="30"/>
      <c r="Q21" s="17"/>
      <c r="R21" s="12" t="s">
        <v>152</v>
      </c>
      <c r="S21" s="6"/>
      <c r="T21" s="6" t="s">
        <v>125</v>
      </c>
      <c r="U21" s="1" t="s">
        <v>128</v>
      </c>
      <c r="V21" s="1" t="s">
        <v>125</v>
      </c>
      <c r="W21" s="1" t="s">
        <v>125</v>
      </c>
      <c r="X21" s="1">
        <v>2</v>
      </c>
      <c r="Y21" s="15" t="s">
        <v>125</v>
      </c>
      <c r="Z21" s="15" t="s">
        <v>129</v>
      </c>
    </row>
    <row r="22" spans="1:26" x14ac:dyDescent="0.25">
      <c r="A22" s="18" t="s">
        <v>120</v>
      </c>
      <c r="B22" s="19" t="s">
        <v>0</v>
      </c>
      <c r="C22" s="20"/>
      <c r="D22" s="21">
        <v>45096</v>
      </c>
      <c r="E22" s="19" t="s">
        <v>161</v>
      </c>
      <c r="F22" s="19" t="s">
        <v>157</v>
      </c>
      <c r="G22" s="31" t="s">
        <v>160</v>
      </c>
      <c r="H22" s="31" t="s">
        <v>133</v>
      </c>
      <c r="I22" s="6">
        <v>1020</v>
      </c>
      <c r="J22" s="6">
        <v>44</v>
      </c>
      <c r="K22" s="13">
        <v>44880</v>
      </c>
      <c r="L22" s="11">
        <v>1.8375368490009827</v>
      </c>
      <c r="M22" s="14"/>
      <c r="N22" s="14" t="s">
        <v>126</v>
      </c>
      <c r="O22" s="16" t="s">
        <v>20</v>
      </c>
      <c r="P22" s="32"/>
      <c r="Q22" s="33"/>
      <c r="R22" s="12" t="s">
        <v>152</v>
      </c>
      <c r="S22" s="6"/>
      <c r="T22" s="6" t="s">
        <v>125</v>
      </c>
      <c r="U22" s="19" t="s">
        <v>128</v>
      </c>
      <c r="V22" s="1" t="s">
        <v>125</v>
      </c>
      <c r="W22" s="1" t="s">
        <v>125</v>
      </c>
      <c r="X22" s="1">
        <v>2</v>
      </c>
      <c r="Y22" s="15" t="s">
        <v>125</v>
      </c>
      <c r="Z22" s="15" t="s">
        <v>129</v>
      </c>
    </row>
    <row r="23" spans="1:26" x14ac:dyDescent="0.25">
      <c r="A23" s="11" t="s">
        <v>120</v>
      </c>
      <c r="B23" s="1" t="s">
        <v>0</v>
      </c>
      <c r="C23" s="6"/>
      <c r="D23" s="2">
        <v>45096</v>
      </c>
      <c r="E23" s="1" t="s">
        <v>161</v>
      </c>
      <c r="F23" s="1" t="s">
        <v>157</v>
      </c>
      <c r="G23" s="12" t="s">
        <v>158</v>
      </c>
      <c r="H23" s="12" t="s">
        <v>133</v>
      </c>
      <c r="I23" s="6">
        <v>1056</v>
      </c>
      <c r="J23" s="6">
        <v>9</v>
      </c>
      <c r="K23" s="13">
        <v>9504</v>
      </c>
      <c r="L23" s="11">
        <v>0.38912545037667867</v>
      </c>
      <c r="M23" s="14"/>
      <c r="N23" s="14" t="s">
        <v>126</v>
      </c>
      <c r="O23" s="16" t="s">
        <v>20</v>
      </c>
      <c r="P23" s="30"/>
      <c r="Q23" s="17"/>
      <c r="R23" s="12" t="s">
        <v>152</v>
      </c>
      <c r="S23" s="6"/>
      <c r="T23" s="6" t="s">
        <v>125</v>
      </c>
      <c r="U23" s="1" t="s">
        <v>128</v>
      </c>
      <c r="V23" s="1" t="s">
        <v>125</v>
      </c>
      <c r="W23" s="1" t="s">
        <v>125</v>
      </c>
      <c r="X23" s="1">
        <v>2</v>
      </c>
      <c r="Y23" s="15" t="s">
        <v>125</v>
      </c>
      <c r="Z23" s="15" t="s">
        <v>129</v>
      </c>
    </row>
    <row r="24" spans="1:26" x14ac:dyDescent="0.25">
      <c r="A24" s="11" t="s">
        <v>120</v>
      </c>
      <c r="B24" s="1" t="s">
        <v>0</v>
      </c>
      <c r="C24" s="6"/>
      <c r="D24" s="2">
        <v>45096</v>
      </c>
      <c r="E24" s="1" t="s">
        <v>162</v>
      </c>
      <c r="F24" s="1" t="s">
        <v>157</v>
      </c>
      <c r="G24" s="12" t="s">
        <v>158</v>
      </c>
      <c r="H24" s="12" t="s">
        <v>133</v>
      </c>
      <c r="I24" s="6">
        <v>880</v>
      </c>
      <c r="J24" s="6">
        <v>120</v>
      </c>
      <c r="K24" s="13">
        <v>105600</v>
      </c>
      <c r="L24" s="11">
        <v>4.3236161152964296</v>
      </c>
      <c r="M24" s="14"/>
      <c r="N24" s="14" t="s">
        <v>126</v>
      </c>
      <c r="O24" s="16" t="s">
        <v>20</v>
      </c>
      <c r="P24" s="30"/>
      <c r="Q24" s="17"/>
      <c r="R24" s="12" t="s">
        <v>152</v>
      </c>
      <c r="S24" s="6"/>
      <c r="T24" s="6" t="s">
        <v>125</v>
      </c>
      <c r="U24" s="1" t="s">
        <v>128</v>
      </c>
      <c r="V24" s="1" t="s">
        <v>125</v>
      </c>
      <c r="W24" s="1" t="s">
        <v>125</v>
      </c>
      <c r="X24" s="1">
        <v>2</v>
      </c>
      <c r="Y24" s="15" t="s">
        <v>125</v>
      </c>
      <c r="Z24" s="15" t="s">
        <v>129</v>
      </c>
    </row>
    <row r="25" spans="1:26" x14ac:dyDescent="0.25">
      <c r="A25" s="11" t="s">
        <v>120</v>
      </c>
      <c r="B25" s="1" t="s">
        <v>0</v>
      </c>
      <c r="C25" s="6"/>
      <c r="D25" s="2">
        <v>45096</v>
      </c>
      <c r="E25" s="1" t="s">
        <v>162</v>
      </c>
      <c r="F25" s="1" t="s">
        <v>157</v>
      </c>
      <c r="G25" s="12" t="s">
        <v>158</v>
      </c>
      <c r="H25" s="12" t="s">
        <v>133</v>
      </c>
      <c r="I25" s="6">
        <v>850</v>
      </c>
      <c r="J25" s="6">
        <v>4</v>
      </c>
      <c r="K25" s="13">
        <v>3400</v>
      </c>
      <c r="L25" s="11">
        <v>0.13920733704552898</v>
      </c>
      <c r="M25" s="14"/>
      <c r="N25" s="14" t="s">
        <v>126</v>
      </c>
      <c r="O25" s="16" t="s">
        <v>20</v>
      </c>
      <c r="P25" s="30"/>
      <c r="Q25" s="17"/>
      <c r="R25" s="12" t="s">
        <v>152</v>
      </c>
      <c r="S25" s="6"/>
      <c r="T25" s="6" t="s">
        <v>125</v>
      </c>
      <c r="U25" s="1" t="s">
        <v>128</v>
      </c>
      <c r="V25" s="1" t="s">
        <v>125</v>
      </c>
      <c r="W25" s="1" t="s">
        <v>125</v>
      </c>
      <c r="X25" s="1">
        <v>2</v>
      </c>
      <c r="Y25" s="15" t="s">
        <v>125</v>
      </c>
      <c r="Z25" s="15" t="s">
        <v>129</v>
      </c>
    </row>
    <row r="26" spans="1:26" x14ac:dyDescent="0.25">
      <c r="A26" s="11" t="s">
        <v>120</v>
      </c>
      <c r="B26" s="1" t="s">
        <v>0</v>
      </c>
      <c r="C26" s="6"/>
      <c r="D26" s="2">
        <v>45096</v>
      </c>
      <c r="E26" s="1" t="s">
        <v>162</v>
      </c>
      <c r="F26" s="1" t="s">
        <v>157</v>
      </c>
      <c r="G26" s="12" t="s">
        <v>158</v>
      </c>
      <c r="H26" s="12" t="s">
        <v>133</v>
      </c>
      <c r="I26" s="6">
        <v>840</v>
      </c>
      <c r="J26" s="6">
        <v>8</v>
      </c>
      <c r="K26" s="13">
        <v>6720</v>
      </c>
      <c r="L26" s="11">
        <v>0.27513920733704555</v>
      </c>
      <c r="M26" s="14"/>
      <c r="N26" s="14" t="s">
        <v>126</v>
      </c>
      <c r="O26" s="16" t="s">
        <v>20</v>
      </c>
      <c r="P26" s="30"/>
      <c r="Q26" s="17"/>
      <c r="R26" s="12" t="s">
        <v>152</v>
      </c>
      <c r="S26" s="6"/>
      <c r="T26" s="6" t="s">
        <v>125</v>
      </c>
      <c r="U26" s="1" t="s">
        <v>128</v>
      </c>
      <c r="V26" s="1" t="s">
        <v>125</v>
      </c>
      <c r="W26" s="1" t="s">
        <v>125</v>
      </c>
      <c r="X26" s="1">
        <v>2</v>
      </c>
      <c r="Y26" s="15" t="s">
        <v>125</v>
      </c>
      <c r="Z26" s="15" t="s">
        <v>129</v>
      </c>
    </row>
    <row r="27" spans="1:26" x14ac:dyDescent="0.25">
      <c r="A27" s="11" t="s">
        <v>120</v>
      </c>
      <c r="B27" s="1" t="s">
        <v>0</v>
      </c>
      <c r="C27" s="6"/>
      <c r="D27" s="2">
        <v>45096</v>
      </c>
      <c r="E27" s="1" t="s">
        <v>162</v>
      </c>
      <c r="F27" s="1" t="s">
        <v>157</v>
      </c>
      <c r="G27" s="12" t="s">
        <v>158</v>
      </c>
      <c r="H27" s="12" t="s">
        <v>133</v>
      </c>
      <c r="I27" s="6">
        <v>810</v>
      </c>
      <c r="J27" s="6">
        <v>18</v>
      </c>
      <c r="K27" s="13">
        <v>14580</v>
      </c>
      <c r="L27" s="11">
        <v>0.59695381591876839</v>
      </c>
      <c r="M27" s="14"/>
      <c r="N27" s="14" t="s">
        <v>126</v>
      </c>
      <c r="O27" s="16" t="s">
        <v>20</v>
      </c>
      <c r="P27" s="30"/>
      <c r="Q27" s="17"/>
      <c r="R27" s="12" t="s">
        <v>152</v>
      </c>
      <c r="S27" s="6"/>
      <c r="T27" s="6" t="s">
        <v>125</v>
      </c>
      <c r="U27" s="1" t="s">
        <v>128</v>
      </c>
      <c r="V27" s="1" t="s">
        <v>125</v>
      </c>
      <c r="W27" s="1" t="s">
        <v>125</v>
      </c>
      <c r="X27" s="1">
        <v>2</v>
      </c>
      <c r="Y27" s="15" t="s">
        <v>125</v>
      </c>
      <c r="Z27" s="15" t="s">
        <v>129</v>
      </c>
    </row>
    <row r="28" spans="1:26" x14ac:dyDescent="0.25">
      <c r="A28" s="11" t="s">
        <v>120</v>
      </c>
      <c r="B28" s="1" t="s">
        <v>0</v>
      </c>
      <c r="C28" s="6"/>
      <c r="D28" s="2">
        <v>45096</v>
      </c>
      <c r="E28" s="1" t="s">
        <v>162</v>
      </c>
      <c r="F28" s="1" t="s">
        <v>157</v>
      </c>
      <c r="G28" s="12" t="s">
        <v>158</v>
      </c>
      <c r="H28" s="12" t="s">
        <v>133</v>
      </c>
      <c r="I28" s="6">
        <v>800</v>
      </c>
      <c r="J28" s="6">
        <v>22</v>
      </c>
      <c r="K28" s="13">
        <v>17600</v>
      </c>
      <c r="L28" s="11">
        <v>0.72060268588273824</v>
      </c>
      <c r="M28" s="14"/>
      <c r="N28" s="14" t="s">
        <v>126</v>
      </c>
      <c r="O28" s="16" t="s">
        <v>20</v>
      </c>
      <c r="P28" s="30"/>
      <c r="Q28" s="17"/>
      <c r="R28" s="12" t="s">
        <v>152</v>
      </c>
      <c r="S28" s="6"/>
      <c r="T28" s="6" t="s">
        <v>125</v>
      </c>
      <c r="U28" s="1" t="s">
        <v>128</v>
      </c>
      <c r="V28" s="1" t="s">
        <v>125</v>
      </c>
      <c r="W28" s="1" t="s">
        <v>125</v>
      </c>
      <c r="X28" s="1">
        <v>2</v>
      </c>
      <c r="Y28" s="15" t="s">
        <v>125</v>
      </c>
      <c r="Z28" s="15" t="s">
        <v>129</v>
      </c>
    </row>
    <row r="29" spans="1:26" x14ac:dyDescent="0.25">
      <c r="A29" s="11" t="s">
        <v>120</v>
      </c>
      <c r="B29" s="1" t="s">
        <v>0</v>
      </c>
      <c r="C29" s="6"/>
      <c r="D29" s="2">
        <v>45096</v>
      </c>
      <c r="E29" s="1" t="s">
        <v>162</v>
      </c>
      <c r="F29" s="1" t="s">
        <v>157</v>
      </c>
      <c r="G29" s="12" t="s">
        <v>158</v>
      </c>
      <c r="H29" s="12" t="s">
        <v>133</v>
      </c>
      <c r="I29" s="6">
        <v>880</v>
      </c>
      <c r="J29" s="6">
        <v>9</v>
      </c>
      <c r="K29" s="13">
        <v>7920</v>
      </c>
      <c r="L29" s="11">
        <v>0.32427120864723225</v>
      </c>
      <c r="M29" s="14"/>
      <c r="N29" s="14" t="s">
        <v>126</v>
      </c>
      <c r="O29" s="16" t="s">
        <v>20</v>
      </c>
      <c r="P29" s="30"/>
      <c r="Q29" s="17"/>
      <c r="R29" s="12" t="s">
        <v>152</v>
      </c>
      <c r="S29" s="6"/>
      <c r="T29" s="6" t="s">
        <v>125</v>
      </c>
      <c r="U29" s="1" t="s">
        <v>128</v>
      </c>
      <c r="V29" s="1" t="s">
        <v>125</v>
      </c>
      <c r="W29" s="1" t="s">
        <v>125</v>
      </c>
      <c r="X29" s="1">
        <v>2</v>
      </c>
      <c r="Y29" s="15" t="s">
        <v>125</v>
      </c>
      <c r="Z29" s="15" t="s">
        <v>129</v>
      </c>
    </row>
    <row r="30" spans="1:26" x14ac:dyDescent="0.25">
      <c r="A30" s="11" t="s">
        <v>120</v>
      </c>
      <c r="B30" s="1" t="s">
        <v>0</v>
      </c>
      <c r="C30" s="6"/>
      <c r="D30" s="2">
        <v>45096</v>
      </c>
      <c r="E30" s="1" t="s">
        <v>162</v>
      </c>
      <c r="F30" s="1" t="s">
        <v>157</v>
      </c>
      <c r="G30" s="12" t="s">
        <v>158</v>
      </c>
      <c r="H30" s="12" t="s">
        <v>133</v>
      </c>
      <c r="I30" s="6">
        <v>100</v>
      </c>
      <c r="J30" s="6">
        <v>145</v>
      </c>
      <c r="K30" s="13">
        <v>14500</v>
      </c>
      <c r="L30" s="11">
        <v>0.59367834916475593</v>
      </c>
      <c r="M30" s="14"/>
      <c r="N30" s="14" t="s">
        <v>126</v>
      </c>
      <c r="O30" s="16" t="s">
        <v>20</v>
      </c>
      <c r="P30" s="30"/>
      <c r="Q30" s="17"/>
      <c r="R30" s="12" t="s">
        <v>152</v>
      </c>
      <c r="S30" s="6"/>
      <c r="T30" s="6" t="s">
        <v>125</v>
      </c>
      <c r="U30" s="1" t="s">
        <v>128</v>
      </c>
      <c r="V30" s="1" t="s">
        <v>125</v>
      </c>
      <c r="W30" s="1" t="s">
        <v>125</v>
      </c>
      <c r="X30" s="1">
        <v>2</v>
      </c>
      <c r="Y30" s="15" t="s">
        <v>125</v>
      </c>
      <c r="Z30" s="15" t="s">
        <v>129</v>
      </c>
    </row>
    <row r="31" spans="1:26" x14ac:dyDescent="0.25">
      <c r="A31" s="11" t="s">
        <v>120</v>
      </c>
      <c r="B31" s="1" t="s">
        <v>0</v>
      </c>
      <c r="C31" s="6"/>
      <c r="D31" s="2">
        <v>45096</v>
      </c>
      <c r="E31" s="1" t="s">
        <v>163</v>
      </c>
      <c r="F31" s="1" t="s">
        <v>157</v>
      </c>
      <c r="G31" s="12" t="s">
        <v>158</v>
      </c>
      <c r="H31" s="12" t="s">
        <v>133</v>
      </c>
      <c r="I31" s="6">
        <v>35</v>
      </c>
      <c r="J31" s="6">
        <v>182</v>
      </c>
      <c r="K31" s="13">
        <v>6370</v>
      </c>
      <c r="L31" s="11">
        <v>0.26080904028824109</v>
      </c>
      <c r="M31" s="14"/>
      <c r="N31" s="14" t="s">
        <v>126</v>
      </c>
      <c r="O31" s="16" t="s">
        <v>20</v>
      </c>
      <c r="P31" s="30"/>
      <c r="Q31" s="17"/>
      <c r="R31" s="12" t="s">
        <v>152</v>
      </c>
      <c r="S31" s="6"/>
      <c r="T31" s="6" t="s">
        <v>125</v>
      </c>
      <c r="U31" s="1" t="s">
        <v>128</v>
      </c>
      <c r="V31" s="1" t="s">
        <v>125</v>
      </c>
      <c r="W31" s="1" t="s">
        <v>125</v>
      </c>
      <c r="X31" s="1">
        <v>2</v>
      </c>
      <c r="Y31" s="15" t="s">
        <v>125</v>
      </c>
      <c r="Z31" s="15" t="s">
        <v>129</v>
      </c>
    </row>
    <row r="32" spans="1:26" x14ac:dyDescent="0.25">
      <c r="A32" s="11" t="s">
        <v>120</v>
      </c>
      <c r="B32" s="1" t="s">
        <v>0</v>
      </c>
      <c r="C32" s="6"/>
      <c r="D32" s="2">
        <v>45096</v>
      </c>
      <c r="E32" s="1" t="s">
        <v>121</v>
      </c>
      <c r="F32" s="1" t="s">
        <v>157</v>
      </c>
      <c r="G32" s="12" t="s">
        <v>158</v>
      </c>
      <c r="H32" s="12" t="s">
        <v>141</v>
      </c>
      <c r="I32" s="6">
        <v>2533</v>
      </c>
      <c r="J32" s="6">
        <v>230</v>
      </c>
      <c r="K32" s="13">
        <v>582590</v>
      </c>
      <c r="L32" s="11">
        <v>23.853177202751393</v>
      </c>
      <c r="M32" s="14"/>
      <c r="N32" s="14" t="s">
        <v>126</v>
      </c>
      <c r="O32" s="16" t="s">
        <v>20</v>
      </c>
      <c r="P32" s="30"/>
      <c r="Q32" s="17"/>
      <c r="R32" s="12" t="s">
        <v>152</v>
      </c>
      <c r="S32" s="6"/>
      <c r="T32" s="6" t="s">
        <v>125</v>
      </c>
      <c r="U32" s="1" t="s">
        <v>128</v>
      </c>
      <c r="V32" s="1" t="s">
        <v>125</v>
      </c>
      <c r="W32" s="1" t="s">
        <v>125</v>
      </c>
      <c r="X32" s="1">
        <v>2</v>
      </c>
      <c r="Y32" s="15" t="s">
        <v>125</v>
      </c>
      <c r="Z32" s="15" t="s">
        <v>129</v>
      </c>
    </row>
    <row r="33" spans="1:26" x14ac:dyDescent="0.25">
      <c r="A33" s="11" t="s">
        <v>120</v>
      </c>
      <c r="B33" s="1" t="s">
        <v>0</v>
      </c>
      <c r="C33" s="6"/>
      <c r="D33" s="2">
        <v>45108</v>
      </c>
      <c r="E33" s="1" t="s">
        <v>164</v>
      </c>
      <c r="F33" s="1" t="s">
        <v>165</v>
      </c>
      <c r="G33" s="12" t="s">
        <v>166</v>
      </c>
      <c r="H33" s="12" t="s">
        <v>133</v>
      </c>
      <c r="I33" s="6">
        <v>50</v>
      </c>
      <c r="J33" s="6">
        <v>53</v>
      </c>
      <c r="K33" s="13">
        <v>2650</v>
      </c>
      <c r="L33" s="11">
        <v>0.1084998362266623</v>
      </c>
      <c r="M33" s="14">
        <v>0.1084998362266623</v>
      </c>
      <c r="N33" s="14" t="s">
        <v>125</v>
      </c>
      <c r="O33" s="1" t="s">
        <v>2</v>
      </c>
      <c r="P33" s="6" t="s">
        <v>125</v>
      </c>
      <c r="Q33" s="12" t="s">
        <v>139</v>
      </c>
      <c r="R33" s="12" t="s">
        <v>26</v>
      </c>
      <c r="S33" s="6"/>
      <c r="T33" s="6" t="s">
        <v>125</v>
      </c>
      <c r="U33" s="1" t="s">
        <v>167</v>
      </c>
      <c r="V33" s="1" t="s">
        <v>125</v>
      </c>
      <c r="W33" s="1" t="s">
        <v>125</v>
      </c>
      <c r="X33" s="1">
        <v>2</v>
      </c>
      <c r="Y33" s="15" t="s">
        <v>125</v>
      </c>
      <c r="Z33" s="15" t="s">
        <v>129</v>
      </c>
    </row>
    <row r="34" spans="1:26" x14ac:dyDescent="0.25">
      <c r="A34" s="11" t="s">
        <v>120</v>
      </c>
      <c r="B34" s="1" t="s">
        <v>0</v>
      </c>
      <c r="C34" s="6"/>
      <c r="D34" s="2">
        <v>45116</v>
      </c>
      <c r="E34" s="1" t="s">
        <v>159</v>
      </c>
      <c r="F34" s="1" t="s">
        <v>168</v>
      </c>
      <c r="G34" s="12" t="s">
        <v>169</v>
      </c>
      <c r="H34" s="12" t="s">
        <v>133</v>
      </c>
      <c r="I34" s="6">
        <v>15000</v>
      </c>
      <c r="J34" s="6">
        <v>61</v>
      </c>
      <c r="K34" s="13">
        <v>915000</v>
      </c>
      <c r="L34" s="11">
        <v>37.463150999017358</v>
      </c>
      <c r="M34" s="14">
        <v>98.607926629544707</v>
      </c>
      <c r="N34" s="14" t="s">
        <v>126</v>
      </c>
      <c r="O34" s="1" t="s">
        <v>25</v>
      </c>
      <c r="P34" s="6" t="s">
        <v>125</v>
      </c>
      <c r="Q34" s="12" t="s">
        <v>137</v>
      </c>
      <c r="R34" s="12" t="s">
        <v>27</v>
      </c>
      <c r="S34" s="6"/>
      <c r="T34" s="6" t="s">
        <v>125</v>
      </c>
      <c r="U34" s="1" t="s">
        <v>167</v>
      </c>
      <c r="V34" s="1" t="s">
        <v>125</v>
      </c>
      <c r="W34" s="1" t="s">
        <v>125</v>
      </c>
      <c r="X34" s="1">
        <v>2</v>
      </c>
      <c r="Y34" s="15" t="s">
        <v>125</v>
      </c>
      <c r="Z34" s="15" t="s">
        <v>129</v>
      </c>
    </row>
    <row r="35" spans="1:26" x14ac:dyDescent="0.25">
      <c r="A35" s="11" t="s">
        <v>120</v>
      </c>
      <c r="B35" s="1" t="s">
        <v>0</v>
      </c>
      <c r="C35" s="6"/>
      <c r="D35" s="2">
        <v>45116</v>
      </c>
      <c r="E35" s="1" t="s">
        <v>159</v>
      </c>
      <c r="F35" s="1" t="s">
        <v>168</v>
      </c>
      <c r="G35" s="12" t="s">
        <v>169</v>
      </c>
      <c r="H35" s="12" t="s">
        <v>133</v>
      </c>
      <c r="I35" s="6">
        <v>3800</v>
      </c>
      <c r="J35" s="6">
        <v>393</v>
      </c>
      <c r="K35" s="13">
        <v>1493400</v>
      </c>
      <c r="L35" s="11">
        <v>61.144775630527349</v>
      </c>
      <c r="M35" s="14"/>
      <c r="N35" s="14" t="s">
        <v>126</v>
      </c>
      <c r="O35" s="16" t="s">
        <v>25</v>
      </c>
      <c r="P35" s="34"/>
      <c r="Q35" s="22"/>
      <c r="R35" s="12" t="s">
        <v>152</v>
      </c>
      <c r="S35" s="6"/>
      <c r="T35" s="6" t="s">
        <v>125</v>
      </c>
      <c r="U35" s="1" t="s">
        <v>167</v>
      </c>
      <c r="V35" s="1" t="s">
        <v>125</v>
      </c>
      <c r="W35" s="1" t="s">
        <v>125</v>
      </c>
      <c r="X35" s="1">
        <v>2</v>
      </c>
      <c r="Y35" s="15" t="s">
        <v>125</v>
      </c>
      <c r="Z35" s="15" t="s">
        <v>129</v>
      </c>
    </row>
    <row r="36" spans="1:26" x14ac:dyDescent="0.25">
      <c r="A36" s="11" t="s">
        <v>120</v>
      </c>
      <c r="B36" s="1" t="s">
        <v>0</v>
      </c>
      <c r="C36" s="6"/>
      <c r="D36" s="2">
        <v>45119</v>
      </c>
      <c r="E36" s="1" t="s">
        <v>121</v>
      </c>
      <c r="F36" s="1" t="s">
        <v>122</v>
      </c>
      <c r="G36" s="12" t="s">
        <v>170</v>
      </c>
      <c r="H36" s="12" t="s">
        <v>121</v>
      </c>
      <c r="I36" s="6">
        <v>18</v>
      </c>
      <c r="J36" s="6">
        <v>120</v>
      </c>
      <c r="K36" s="13">
        <v>2160</v>
      </c>
      <c r="L36" s="11">
        <v>8.8437602358336059E-2</v>
      </c>
      <c r="M36" s="14">
        <v>0.1473960039305601</v>
      </c>
      <c r="N36" s="14" t="s">
        <v>125</v>
      </c>
      <c r="O36" s="1" t="s">
        <v>28</v>
      </c>
      <c r="P36" s="6" t="s">
        <v>125</v>
      </c>
      <c r="Q36" s="12" t="s">
        <v>171</v>
      </c>
      <c r="R36" s="12" t="s">
        <v>29</v>
      </c>
      <c r="S36" s="6"/>
      <c r="T36" s="6" t="s">
        <v>125</v>
      </c>
      <c r="U36" s="1" t="s">
        <v>167</v>
      </c>
      <c r="V36" s="1" t="s">
        <v>125</v>
      </c>
      <c r="W36" s="1" t="s">
        <v>125</v>
      </c>
      <c r="X36" s="1">
        <v>2</v>
      </c>
      <c r="Y36" s="15" t="s">
        <v>125</v>
      </c>
      <c r="Z36" s="15" t="s">
        <v>129</v>
      </c>
    </row>
    <row r="37" spans="1:26" x14ac:dyDescent="0.25">
      <c r="A37" s="11" t="s">
        <v>120</v>
      </c>
      <c r="B37" s="1" t="s">
        <v>0</v>
      </c>
      <c r="C37" s="6"/>
      <c r="D37" s="2">
        <v>45119</v>
      </c>
      <c r="E37" s="1" t="s">
        <v>121</v>
      </c>
      <c r="F37" s="1" t="s">
        <v>122</v>
      </c>
      <c r="G37" s="12" t="s">
        <v>172</v>
      </c>
      <c r="H37" s="12" t="s">
        <v>121</v>
      </c>
      <c r="I37" s="6">
        <v>16</v>
      </c>
      <c r="J37" s="6">
        <v>90</v>
      </c>
      <c r="K37" s="13">
        <v>1440</v>
      </c>
      <c r="L37" s="11">
        <v>5.895840157222404E-2</v>
      </c>
      <c r="M37" s="14"/>
      <c r="N37" s="14" t="s">
        <v>125</v>
      </c>
      <c r="O37" s="16" t="s">
        <v>28</v>
      </c>
      <c r="P37" s="30"/>
      <c r="Q37" s="17"/>
      <c r="R37" s="12" t="s">
        <v>152</v>
      </c>
      <c r="S37" s="6"/>
      <c r="T37" s="6" t="s">
        <v>125</v>
      </c>
      <c r="U37" s="1" t="s">
        <v>167</v>
      </c>
      <c r="V37" s="1" t="s">
        <v>125</v>
      </c>
      <c r="W37" s="1" t="s">
        <v>125</v>
      </c>
      <c r="X37" s="1">
        <v>2</v>
      </c>
      <c r="Y37" s="15" t="s">
        <v>125</v>
      </c>
      <c r="Z37" s="15" t="s">
        <v>129</v>
      </c>
    </row>
    <row r="38" spans="1:26" x14ac:dyDescent="0.25">
      <c r="A38" s="11" t="s">
        <v>120</v>
      </c>
      <c r="B38" s="1" t="s">
        <v>0</v>
      </c>
      <c r="C38" s="6"/>
      <c r="D38" s="2">
        <v>45129</v>
      </c>
      <c r="E38" s="1" t="s">
        <v>159</v>
      </c>
      <c r="F38" s="1"/>
      <c r="G38" s="12" t="s">
        <v>173</v>
      </c>
      <c r="H38" s="12" t="s">
        <v>174</v>
      </c>
      <c r="I38" s="6">
        <v>16599</v>
      </c>
      <c r="J38" s="6">
        <v>89</v>
      </c>
      <c r="K38" s="13">
        <v>1477311</v>
      </c>
      <c r="L38" s="11">
        <v>60.486038322961022</v>
      </c>
      <c r="M38" s="14">
        <v>60.486038322961022</v>
      </c>
      <c r="N38" s="14" t="s">
        <v>126</v>
      </c>
      <c r="O38" s="1" t="s">
        <v>5</v>
      </c>
      <c r="P38" s="6" t="s">
        <v>125</v>
      </c>
      <c r="Q38" s="12" t="s">
        <v>137</v>
      </c>
      <c r="R38" s="12" t="s">
        <v>31</v>
      </c>
      <c r="S38" s="6"/>
      <c r="T38" s="31" t="s">
        <v>126</v>
      </c>
      <c r="U38" s="1" t="s">
        <v>175</v>
      </c>
      <c r="V38" s="1" t="s">
        <v>125</v>
      </c>
      <c r="W38" s="1" t="s">
        <v>125</v>
      </c>
      <c r="X38" s="1">
        <v>2</v>
      </c>
      <c r="Y38" s="15" t="s">
        <v>125</v>
      </c>
      <c r="Z38" s="15" t="s">
        <v>129</v>
      </c>
    </row>
    <row r="39" spans="1:26" x14ac:dyDescent="0.25">
      <c r="A39" s="11" t="s">
        <v>120</v>
      </c>
      <c r="B39" s="1" t="s">
        <v>0</v>
      </c>
      <c r="C39" s="6"/>
      <c r="D39" s="2">
        <v>45151</v>
      </c>
      <c r="E39" s="1" t="s">
        <v>161</v>
      </c>
      <c r="F39" s="1" t="s">
        <v>176</v>
      </c>
      <c r="G39" s="12" t="s">
        <v>177</v>
      </c>
      <c r="H39" s="12" t="s">
        <v>133</v>
      </c>
      <c r="I39" s="6">
        <v>8</v>
      </c>
      <c r="J39" s="6">
        <v>83</v>
      </c>
      <c r="K39" s="13">
        <v>664</v>
      </c>
      <c r="L39" s="11">
        <v>2.7186374058303309E-2</v>
      </c>
      <c r="M39" s="14">
        <v>6.8784801834261389E-2</v>
      </c>
      <c r="N39" s="14" t="s">
        <v>125</v>
      </c>
      <c r="O39" s="1" t="s">
        <v>32</v>
      </c>
      <c r="P39" s="6" t="s">
        <v>125</v>
      </c>
      <c r="Q39" s="12" t="s">
        <v>127</v>
      </c>
      <c r="R39" s="12" t="s">
        <v>34</v>
      </c>
      <c r="S39" s="6"/>
      <c r="T39" s="6" t="s">
        <v>125</v>
      </c>
      <c r="U39" s="1" t="s">
        <v>167</v>
      </c>
      <c r="V39" s="1" t="s">
        <v>125</v>
      </c>
      <c r="W39" s="1" t="s">
        <v>125</v>
      </c>
      <c r="X39" s="1">
        <v>2</v>
      </c>
      <c r="Y39" s="15" t="s">
        <v>125</v>
      </c>
      <c r="Z39" s="15" t="s">
        <v>129</v>
      </c>
    </row>
    <row r="40" spans="1:26" x14ac:dyDescent="0.25">
      <c r="A40" s="11" t="s">
        <v>120</v>
      </c>
      <c r="B40" s="1" t="s">
        <v>0</v>
      </c>
      <c r="C40" s="6"/>
      <c r="D40" s="2">
        <v>45151</v>
      </c>
      <c r="E40" s="1" t="s">
        <v>178</v>
      </c>
      <c r="F40" s="1" t="s">
        <v>179</v>
      </c>
      <c r="G40" s="12" t="s">
        <v>180</v>
      </c>
      <c r="H40" s="12" t="s">
        <v>141</v>
      </c>
      <c r="I40" s="6">
        <v>11</v>
      </c>
      <c r="J40" s="6">
        <v>74</v>
      </c>
      <c r="K40" s="13">
        <v>814</v>
      </c>
      <c r="L40" s="11">
        <v>3.3327874222076649E-2</v>
      </c>
      <c r="M40" s="14"/>
      <c r="N40" s="14" t="s">
        <v>125</v>
      </c>
      <c r="O40" s="1" t="s">
        <v>32</v>
      </c>
      <c r="P40" s="6" t="s">
        <v>125</v>
      </c>
      <c r="Q40" s="12" t="s">
        <v>127</v>
      </c>
      <c r="R40" s="12" t="s">
        <v>35</v>
      </c>
      <c r="S40" s="6"/>
      <c r="T40" s="6" t="s">
        <v>125</v>
      </c>
      <c r="U40" s="1" t="s">
        <v>167</v>
      </c>
      <c r="V40" s="1" t="s">
        <v>125</v>
      </c>
      <c r="W40" s="1" t="s">
        <v>125</v>
      </c>
      <c r="X40" s="1">
        <v>2</v>
      </c>
      <c r="Y40" s="15" t="s">
        <v>125</v>
      </c>
      <c r="Z40" s="15" t="s">
        <v>129</v>
      </c>
    </row>
    <row r="41" spans="1:26" x14ac:dyDescent="0.25">
      <c r="A41" s="11" t="s">
        <v>120</v>
      </c>
      <c r="B41" s="1" t="s">
        <v>0</v>
      </c>
      <c r="C41" s="6"/>
      <c r="D41" s="2">
        <v>45151</v>
      </c>
      <c r="E41" s="1" t="s">
        <v>178</v>
      </c>
      <c r="F41" s="1" t="s">
        <v>179</v>
      </c>
      <c r="G41" s="12" t="s">
        <v>181</v>
      </c>
      <c r="H41" s="12" t="s">
        <v>141</v>
      </c>
      <c r="I41" s="6">
        <v>2</v>
      </c>
      <c r="J41" s="6">
        <v>101</v>
      </c>
      <c r="K41" s="13">
        <v>202</v>
      </c>
      <c r="L41" s="11">
        <v>8.2705535538814285E-3</v>
      </c>
      <c r="M41" s="14"/>
      <c r="N41" s="14" t="s">
        <v>125</v>
      </c>
      <c r="O41" s="1" t="s">
        <v>32</v>
      </c>
      <c r="P41" s="6" t="s">
        <v>125</v>
      </c>
      <c r="Q41" s="12" t="s">
        <v>127</v>
      </c>
      <c r="R41" s="12" t="s">
        <v>35</v>
      </c>
      <c r="S41" s="6"/>
      <c r="T41" s="6" t="s">
        <v>125</v>
      </c>
      <c r="U41" s="1" t="s">
        <v>167</v>
      </c>
      <c r="V41" s="1" t="s">
        <v>125</v>
      </c>
      <c r="W41" s="1" t="s">
        <v>125</v>
      </c>
      <c r="X41" s="1">
        <v>2</v>
      </c>
      <c r="Y41" s="15" t="s">
        <v>125</v>
      </c>
      <c r="Z41" s="15" t="s">
        <v>129</v>
      </c>
    </row>
    <row r="42" spans="1:26" x14ac:dyDescent="0.25">
      <c r="A42" s="11" t="s">
        <v>120</v>
      </c>
      <c r="B42" s="1" t="s">
        <v>0</v>
      </c>
      <c r="C42" s="6"/>
      <c r="D42" s="2">
        <v>45168</v>
      </c>
      <c r="E42" s="1" t="s">
        <v>162</v>
      </c>
      <c r="F42" s="1" t="s">
        <v>176</v>
      </c>
      <c r="G42" s="12" t="s">
        <v>182</v>
      </c>
      <c r="H42" s="12" t="s">
        <v>133</v>
      </c>
      <c r="I42" s="6">
        <v>3014</v>
      </c>
      <c r="J42" s="6">
        <v>61</v>
      </c>
      <c r="K42" s="13">
        <v>183854</v>
      </c>
      <c r="L42" s="11">
        <v>7.5275958074025553</v>
      </c>
      <c r="M42" s="14">
        <v>7.6504258106780219</v>
      </c>
      <c r="N42" s="14" t="s">
        <v>125</v>
      </c>
      <c r="O42" s="31" t="s">
        <v>33</v>
      </c>
      <c r="P42" s="6" t="s">
        <v>125</v>
      </c>
      <c r="Q42" s="12" t="s">
        <v>137</v>
      </c>
      <c r="R42" s="12" t="s">
        <v>36</v>
      </c>
      <c r="S42" s="6"/>
      <c r="T42" s="6" t="s">
        <v>125</v>
      </c>
      <c r="U42" s="1" t="s">
        <v>128</v>
      </c>
      <c r="V42" s="1" t="s">
        <v>125</v>
      </c>
      <c r="W42" s="1" t="s">
        <v>125</v>
      </c>
      <c r="X42" s="1">
        <v>2</v>
      </c>
      <c r="Y42" s="15" t="s">
        <v>125</v>
      </c>
      <c r="Z42" s="15" t="s">
        <v>129</v>
      </c>
    </row>
    <row r="43" spans="1:26" x14ac:dyDescent="0.25">
      <c r="A43" s="11" t="s">
        <v>120</v>
      </c>
      <c r="B43" s="1" t="s">
        <v>0</v>
      </c>
      <c r="C43" s="6"/>
      <c r="D43" s="2">
        <v>45168</v>
      </c>
      <c r="E43" s="1" t="s">
        <v>162</v>
      </c>
      <c r="F43" s="1" t="s">
        <v>176</v>
      </c>
      <c r="G43" s="12" t="s">
        <v>182</v>
      </c>
      <c r="H43" s="12" t="s">
        <v>133</v>
      </c>
      <c r="I43" s="6">
        <v>150</v>
      </c>
      <c r="J43" s="6">
        <v>20</v>
      </c>
      <c r="K43" s="13">
        <v>3000</v>
      </c>
      <c r="L43" s="11">
        <v>0.12283000327546675</v>
      </c>
      <c r="M43" s="14"/>
      <c r="N43" s="14" t="s">
        <v>125</v>
      </c>
      <c r="O43" s="33" t="s">
        <v>33</v>
      </c>
      <c r="P43" s="30"/>
      <c r="Q43" s="17"/>
      <c r="R43" s="12" t="s">
        <v>152</v>
      </c>
      <c r="S43" s="6"/>
      <c r="T43" s="6" t="s">
        <v>125</v>
      </c>
      <c r="U43" s="1" t="s">
        <v>128</v>
      </c>
      <c r="V43" s="1" t="s">
        <v>125</v>
      </c>
      <c r="W43" s="1" t="s">
        <v>125</v>
      </c>
      <c r="X43" s="1">
        <v>2</v>
      </c>
      <c r="Y43" s="15" t="s">
        <v>125</v>
      </c>
      <c r="Z43" s="15" t="s">
        <v>129</v>
      </c>
    </row>
    <row r="44" spans="1:26" x14ac:dyDescent="0.25">
      <c r="A44" s="11" t="s">
        <v>120</v>
      </c>
      <c r="B44" s="1" t="s">
        <v>0</v>
      </c>
      <c r="C44" s="6"/>
      <c r="D44" s="2">
        <v>45181</v>
      </c>
      <c r="E44" s="1" t="s">
        <v>37</v>
      </c>
      <c r="F44" s="1" t="s">
        <v>134</v>
      </c>
      <c r="G44" s="12" t="s">
        <v>183</v>
      </c>
      <c r="H44" s="12" t="s">
        <v>136</v>
      </c>
      <c r="I44" s="6">
        <v>8</v>
      </c>
      <c r="J44" s="6">
        <v>90</v>
      </c>
      <c r="K44" s="13">
        <v>720</v>
      </c>
      <c r="L44" s="11">
        <v>2.947920078611202E-2</v>
      </c>
      <c r="M44" s="14">
        <v>2.947920078611202E-2</v>
      </c>
      <c r="N44" s="14" t="s">
        <v>125</v>
      </c>
      <c r="O44" s="1" t="s">
        <v>39</v>
      </c>
      <c r="P44" s="6" t="s">
        <v>125</v>
      </c>
      <c r="Q44" s="12" t="s">
        <v>127</v>
      </c>
      <c r="R44" s="12" t="s">
        <v>41</v>
      </c>
      <c r="S44" s="6"/>
      <c r="T44" s="6" t="s">
        <v>125</v>
      </c>
      <c r="U44" s="1" t="s">
        <v>128</v>
      </c>
      <c r="V44" s="1" t="s">
        <v>125</v>
      </c>
      <c r="W44" s="1" t="s">
        <v>125</v>
      </c>
      <c r="X44" s="1">
        <v>2</v>
      </c>
      <c r="Y44" s="15" t="s">
        <v>125</v>
      </c>
      <c r="Z44" s="15" t="s">
        <v>129</v>
      </c>
    </row>
    <row r="45" spans="1:26" x14ac:dyDescent="0.25">
      <c r="A45" s="11" t="s">
        <v>120</v>
      </c>
      <c r="B45" s="1" t="s">
        <v>0</v>
      </c>
      <c r="C45" s="6"/>
      <c r="D45" s="2">
        <v>45185</v>
      </c>
      <c r="E45" s="1" t="s">
        <v>38</v>
      </c>
      <c r="F45" s="1" t="s">
        <v>134</v>
      </c>
      <c r="G45" s="12" t="s">
        <v>184</v>
      </c>
      <c r="H45" s="12" t="s">
        <v>141</v>
      </c>
      <c r="I45" s="6">
        <v>8700</v>
      </c>
      <c r="J45" s="6">
        <v>58</v>
      </c>
      <c r="K45" s="13">
        <v>504600</v>
      </c>
      <c r="L45" s="11">
        <v>20.66000655093351</v>
      </c>
      <c r="M45" s="14">
        <v>22.392523747133968</v>
      </c>
      <c r="N45" s="14" t="s">
        <v>125</v>
      </c>
      <c r="O45" s="1" t="s">
        <v>40</v>
      </c>
      <c r="P45" s="6" t="s">
        <v>125</v>
      </c>
      <c r="Q45" s="12" t="s">
        <v>137</v>
      </c>
      <c r="R45" s="12" t="s">
        <v>42</v>
      </c>
      <c r="S45" s="6"/>
      <c r="T45" s="6" t="s">
        <v>125</v>
      </c>
      <c r="U45" s="1" t="s">
        <v>128</v>
      </c>
      <c r="V45" s="1" t="s">
        <v>125</v>
      </c>
      <c r="W45" s="1" t="s">
        <v>125</v>
      </c>
      <c r="X45" s="1">
        <v>2</v>
      </c>
      <c r="Y45" s="15" t="s">
        <v>125</v>
      </c>
      <c r="Z45" s="15" t="s">
        <v>185</v>
      </c>
    </row>
    <row r="46" spans="1:26" x14ac:dyDescent="0.25">
      <c r="A46" s="11" t="s">
        <v>120</v>
      </c>
      <c r="B46" s="1" t="s">
        <v>0</v>
      </c>
      <c r="C46" s="6"/>
      <c r="D46" s="2">
        <v>45185</v>
      </c>
      <c r="E46" s="1" t="s">
        <v>38</v>
      </c>
      <c r="F46" s="1" t="s">
        <v>134</v>
      </c>
      <c r="G46" s="12" t="s">
        <v>184</v>
      </c>
      <c r="H46" s="12" t="s">
        <v>141</v>
      </c>
      <c r="I46" s="6">
        <v>2015</v>
      </c>
      <c r="J46" s="6">
        <v>21</v>
      </c>
      <c r="K46" s="13">
        <v>42315</v>
      </c>
      <c r="L46" s="11">
        <v>1.7325171962004586</v>
      </c>
      <c r="M46" s="14"/>
      <c r="N46" s="14" t="s">
        <v>125</v>
      </c>
      <c r="O46" s="16"/>
      <c r="P46" s="30"/>
      <c r="Q46" s="17"/>
      <c r="R46" s="12" t="s">
        <v>152</v>
      </c>
      <c r="S46" s="6"/>
      <c r="T46" s="6" t="s">
        <v>125</v>
      </c>
      <c r="U46" s="1" t="s">
        <v>128</v>
      </c>
      <c r="V46" s="1" t="s">
        <v>125</v>
      </c>
      <c r="W46" s="1" t="s">
        <v>125</v>
      </c>
      <c r="X46" s="1">
        <v>2</v>
      </c>
      <c r="Y46" s="15" t="s">
        <v>125</v>
      </c>
      <c r="Z46" s="15" t="s">
        <v>129</v>
      </c>
    </row>
    <row r="47" spans="1:26" x14ac:dyDescent="0.25">
      <c r="A47" s="11" t="s">
        <v>120</v>
      </c>
      <c r="B47" s="1" t="s">
        <v>0</v>
      </c>
      <c r="C47" s="6"/>
      <c r="D47" s="2">
        <v>45190</v>
      </c>
      <c r="E47" s="1" t="s">
        <v>178</v>
      </c>
      <c r="F47" s="1" t="s">
        <v>179</v>
      </c>
      <c r="G47" s="12" t="s">
        <v>186</v>
      </c>
      <c r="H47" s="12" t="s">
        <v>141</v>
      </c>
      <c r="I47" s="6">
        <v>14</v>
      </c>
      <c r="J47" s="6">
        <v>51</v>
      </c>
      <c r="K47" s="13">
        <v>714</v>
      </c>
      <c r="L47" s="11">
        <v>2.9233540779561088E-2</v>
      </c>
      <c r="M47" s="14">
        <v>2.9233540779561088E-2</v>
      </c>
      <c r="N47" s="14" t="s">
        <v>125</v>
      </c>
      <c r="O47" s="1" t="s">
        <v>2</v>
      </c>
      <c r="P47" s="6" t="s">
        <v>125</v>
      </c>
      <c r="Q47" s="12" t="s">
        <v>139</v>
      </c>
      <c r="R47" s="12" t="s">
        <v>43</v>
      </c>
      <c r="S47" s="6"/>
      <c r="T47" s="6" t="s">
        <v>125</v>
      </c>
      <c r="U47" s="1" t="s">
        <v>128</v>
      </c>
      <c r="V47" s="1" t="s">
        <v>125</v>
      </c>
      <c r="W47" s="1" t="s">
        <v>125</v>
      </c>
      <c r="X47" s="1">
        <v>2</v>
      </c>
      <c r="Y47" s="15" t="s">
        <v>125</v>
      </c>
      <c r="Z47" s="15" t="s">
        <v>129</v>
      </c>
    </row>
    <row r="48" spans="1:26" x14ac:dyDescent="0.25">
      <c r="A48" s="11" t="s">
        <v>120</v>
      </c>
      <c r="B48" s="1" t="s">
        <v>0</v>
      </c>
      <c r="C48" s="6"/>
      <c r="D48" s="2">
        <v>45242</v>
      </c>
      <c r="E48" s="1" t="s">
        <v>121</v>
      </c>
      <c r="F48" s="1" t="s">
        <v>122</v>
      </c>
      <c r="G48" s="12" t="s">
        <v>187</v>
      </c>
      <c r="H48" s="12" t="s">
        <v>141</v>
      </c>
      <c r="I48" s="6">
        <v>25</v>
      </c>
      <c r="J48" s="6">
        <v>63</v>
      </c>
      <c r="K48" s="13">
        <v>1575</v>
      </c>
      <c r="L48" s="11">
        <v>6.4485751719620052E-2</v>
      </c>
      <c r="M48" s="14">
        <v>6.3777662295590898E-2</v>
      </c>
      <c r="N48" s="14" t="s">
        <v>125</v>
      </c>
      <c r="O48" s="1" t="s">
        <v>39</v>
      </c>
      <c r="P48" s="6" t="s">
        <v>125</v>
      </c>
      <c r="Q48" s="12" t="s">
        <v>139</v>
      </c>
      <c r="R48" s="12" t="s">
        <v>44</v>
      </c>
      <c r="S48" s="6"/>
      <c r="T48" s="6" t="s">
        <v>125</v>
      </c>
      <c r="U48" s="1" t="s">
        <v>128</v>
      </c>
      <c r="V48" s="1" t="s">
        <v>125</v>
      </c>
      <c r="W48" s="1" t="s">
        <v>125</v>
      </c>
      <c r="X48" s="1">
        <v>2</v>
      </c>
      <c r="Y48" s="15" t="s">
        <v>125</v>
      </c>
      <c r="Z48" s="15" t="s">
        <v>129</v>
      </c>
    </row>
    <row r="49" spans="1:26" x14ac:dyDescent="0.25">
      <c r="A49" s="11" t="s">
        <v>120</v>
      </c>
      <c r="B49" s="1" t="s">
        <v>0</v>
      </c>
      <c r="C49" s="6"/>
      <c r="D49" s="2">
        <v>45246</v>
      </c>
      <c r="E49" s="1" t="s">
        <v>188</v>
      </c>
      <c r="F49" s="1" t="s">
        <v>168</v>
      </c>
      <c r="G49" s="12" t="s">
        <v>189</v>
      </c>
      <c r="H49" s="12" t="s">
        <v>133</v>
      </c>
      <c r="I49" s="6">
        <v>2660</v>
      </c>
      <c r="J49" s="6">
        <v>25</v>
      </c>
      <c r="K49" s="13">
        <v>66500</v>
      </c>
      <c r="L49" s="11">
        <v>2.7227317392728465</v>
      </c>
      <c r="M49" s="14">
        <v>4.5496233213232884</v>
      </c>
      <c r="N49" s="14" t="s">
        <v>125</v>
      </c>
      <c r="O49" s="1" t="s">
        <v>18</v>
      </c>
      <c r="P49" s="6" t="s">
        <v>125</v>
      </c>
      <c r="Q49" s="12" t="s">
        <v>137</v>
      </c>
      <c r="R49" s="12" t="s">
        <v>45</v>
      </c>
      <c r="S49" s="6"/>
      <c r="T49" s="6" t="s">
        <v>125</v>
      </c>
      <c r="U49" s="1" t="s">
        <v>128</v>
      </c>
      <c r="V49" s="1" t="s">
        <v>125</v>
      </c>
      <c r="W49" s="1" t="s">
        <v>125</v>
      </c>
      <c r="X49" s="1">
        <v>2</v>
      </c>
      <c r="Y49" s="15" t="s">
        <v>125</v>
      </c>
      <c r="Z49" s="15" t="s">
        <v>190</v>
      </c>
    </row>
    <row r="50" spans="1:26" x14ac:dyDescent="0.25">
      <c r="A50" s="11" t="s">
        <v>120</v>
      </c>
      <c r="B50" s="1" t="s">
        <v>0</v>
      </c>
      <c r="C50" s="6"/>
      <c r="D50" s="2">
        <v>45246</v>
      </c>
      <c r="E50" s="1" t="s">
        <v>188</v>
      </c>
      <c r="F50" s="1" t="s">
        <v>168</v>
      </c>
      <c r="G50" s="12" t="s">
        <v>189</v>
      </c>
      <c r="H50" s="12" t="s">
        <v>133</v>
      </c>
      <c r="I50" s="6">
        <v>2000</v>
      </c>
      <c r="J50" s="6">
        <v>13</v>
      </c>
      <c r="K50" s="13">
        <v>26000</v>
      </c>
      <c r="L50" s="11">
        <v>1.0645266950540453</v>
      </c>
      <c r="M50" s="14"/>
      <c r="N50" s="14" t="s">
        <v>125</v>
      </c>
      <c r="O50" s="16" t="s">
        <v>18</v>
      </c>
      <c r="P50" s="30"/>
      <c r="Q50" s="22"/>
      <c r="R50" s="12" t="s">
        <v>152</v>
      </c>
      <c r="S50" s="6"/>
      <c r="T50" s="6" t="s">
        <v>125</v>
      </c>
      <c r="U50" s="1" t="s">
        <v>128</v>
      </c>
      <c r="V50" s="1" t="s">
        <v>125</v>
      </c>
      <c r="W50" s="1" t="s">
        <v>125</v>
      </c>
      <c r="X50" s="1">
        <v>2</v>
      </c>
      <c r="Y50" s="15" t="s">
        <v>125</v>
      </c>
      <c r="Z50" s="15"/>
    </row>
    <row r="51" spans="1:26" x14ac:dyDescent="0.25">
      <c r="A51" s="11" t="s">
        <v>120</v>
      </c>
      <c r="B51" s="1" t="s">
        <v>0</v>
      </c>
      <c r="C51" s="6"/>
      <c r="D51" s="2">
        <v>45246</v>
      </c>
      <c r="E51" s="1" t="s">
        <v>188</v>
      </c>
      <c r="F51" s="1" t="s">
        <v>168</v>
      </c>
      <c r="G51" s="12" t="s">
        <v>189</v>
      </c>
      <c r="H51" s="12" t="s">
        <v>133</v>
      </c>
      <c r="I51" s="6">
        <v>2660</v>
      </c>
      <c r="J51" s="6">
        <v>7</v>
      </c>
      <c r="K51" s="13">
        <v>18620</v>
      </c>
      <c r="L51" s="11">
        <v>0.76236488699639704</v>
      </c>
      <c r="M51" s="14"/>
      <c r="N51" s="14" t="s">
        <v>125</v>
      </c>
      <c r="O51" s="16" t="s">
        <v>18</v>
      </c>
      <c r="P51" s="30"/>
      <c r="Q51" s="22"/>
      <c r="R51" s="12" t="s">
        <v>152</v>
      </c>
      <c r="S51" s="6"/>
      <c r="T51" s="6" t="s">
        <v>125</v>
      </c>
      <c r="U51" s="1" t="s">
        <v>128</v>
      </c>
      <c r="V51" s="1" t="s">
        <v>125</v>
      </c>
      <c r="W51" s="1" t="s">
        <v>125</v>
      </c>
      <c r="X51" s="1">
        <v>2</v>
      </c>
      <c r="Y51" s="15" t="s">
        <v>125</v>
      </c>
      <c r="Z51" s="15"/>
    </row>
    <row r="52" spans="1:26" x14ac:dyDescent="0.25">
      <c r="A52" s="11" t="s">
        <v>120</v>
      </c>
      <c r="B52" s="1" t="s">
        <v>0</v>
      </c>
      <c r="C52" s="6"/>
      <c r="D52" s="2">
        <v>45247</v>
      </c>
      <c r="E52" s="1" t="s">
        <v>188</v>
      </c>
      <c r="F52" s="1" t="s">
        <v>168</v>
      </c>
      <c r="G52" s="12" t="s">
        <v>191</v>
      </c>
      <c r="H52" s="12" t="s">
        <v>133</v>
      </c>
      <c r="I52" s="6">
        <v>30</v>
      </c>
      <c r="J52" s="6">
        <v>137</v>
      </c>
      <c r="K52" s="13">
        <v>4110</v>
      </c>
      <c r="L52" s="11">
        <v>0.16827710448738945</v>
      </c>
      <c r="M52" s="14">
        <v>0.1664293282761134</v>
      </c>
      <c r="N52" s="14" t="s">
        <v>125</v>
      </c>
      <c r="O52" s="1" t="s">
        <v>39</v>
      </c>
      <c r="P52" s="6" t="s">
        <v>125</v>
      </c>
      <c r="Q52" s="12" t="s">
        <v>139</v>
      </c>
      <c r="R52" s="12" t="s">
        <v>47</v>
      </c>
      <c r="S52" s="6"/>
      <c r="T52" s="6" t="s">
        <v>125</v>
      </c>
      <c r="U52" s="1" t="s">
        <v>128</v>
      </c>
      <c r="V52" s="1" t="s">
        <v>125</v>
      </c>
      <c r="W52" s="1" t="s">
        <v>125</v>
      </c>
      <c r="X52" s="1">
        <v>2</v>
      </c>
      <c r="Y52" s="15" t="s">
        <v>125</v>
      </c>
      <c r="Z52" s="15" t="s">
        <v>129</v>
      </c>
    </row>
    <row r="53" spans="1:26" x14ac:dyDescent="0.25">
      <c r="A53" s="11" t="s">
        <v>120</v>
      </c>
      <c r="B53" s="1" t="s">
        <v>0</v>
      </c>
      <c r="C53" s="6"/>
      <c r="D53" s="2">
        <v>45249</v>
      </c>
      <c r="E53" s="1" t="s">
        <v>38</v>
      </c>
      <c r="F53" s="1"/>
      <c r="G53" s="12" t="s">
        <v>192</v>
      </c>
      <c r="H53" s="12" t="s">
        <v>133</v>
      </c>
      <c r="I53" s="23">
        <v>11621</v>
      </c>
      <c r="J53" s="6">
        <v>72</v>
      </c>
      <c r="K53" s="13">
        <v>836712</v>
      </c>
      <c r="L53" s="11">
        <v>34.257779233540781</v>
      </c>
      <c r="M53" s="14">
        <v>37.758434326891582</v>
      </c>
      <c r="N53" s="14" t="s">
        <v>125</v>
      </c>
      <c r="O53" s="1" t="s">
        <v>46</v>
      </c>
      <c r="P53" s="6" t="s">
        <v>126</v>
      </c>
      <c r="Q53" s="12" t="s">
        <v>137</v>
      </c>
      <c r="R53" s="12" t="s">
        <v>48</v>
      </c>
      <c r="S53" s="6"/>
      <c r="T53" s="6" t="s">
        <v>125</v>
      </c>
      <c r="U53" s="1" t="s">
        <v>128</v>
      </c>
      <c r="V53" s="1" t="s">
        <v>125</v>
      </c>
      <c r="W53" s="1" t="s">
        <v>126</v>
      </c>
      <c r="X53" s="1">
        <v>2</v>
      </c>
      <c r="Y53" s="15" t="s">
        <v>125</v>
      </c>
      <c r="Z53" s="15" t="s">
        <v>193</v>
      </c>
    </row>
    <row r="54" spans="1:26" x14ac:dyDescent="0.25">
      <c r="A54" s="11" t="s">
        <v>120</v>
      </c>
      <c r="B54" s="1" t="s">
        <v>0</v>
      </c>
      <c r="C54" s="6"/>
      <c r="D54" s="2">
        <v>45249</v>
      </c>
      <c r="E54" s="1" t="s">
        <v>38</v>
      </c>
      <c r="F54" s="1"/>
      <c r="G54" s="12" t="s">
        <v>192</v>
      </c>
      <c r="H54" s="12" t="s">
        <v>133</v>
      </c>
      <c r="I54" s="6">
        <v>75</v>
      </c>
      <c r="J54" s="6">
        <v>1140</v>
      </c>
      <c r="K54" s="13">
        <v>85500</v>
      </c>
      <c r="L54" s="11">
        <v>3.5006550933508023</v>
      </c>
      <c r="M54" s="14"/>
      <c r="N54" s="14" t="s">
        <v>125</v>
      </c>
      <c r="O54" s="16" t="s">
        <v>46</v>
      </c>
      <c r="P54" s="30"/>
      <c r="Q54" s="17"/>
      <c r="R54" s="12" t="s">
        <v>152</v>
      </c>
      <c r="S54" s="6"/>
      <c r="T54" s="6" t="s">
        <v>125</v>
      </c>
      <c r="U54" s="1" t="s">
        <v>128</v>
      </c>
      <c r="V54" s="1" t="s">
        <v>125</v>
      </c>
      <c r="W54" s="1" t="s">
        <v>126</v>
      </c>
      <c r="X54" s="1">
        <v>2</v>
      </c>
      <c r="Y54" s="15" t="s">
        <v>125</v>
      </c>
      <c r="Z54" s="15"/>
    </row>
    <row r="55" spans="1:26" x14ac:dyDescent="0.25">
      <c r="A55" s="11" t="s">
        <v>194</v>
      </c>
      <c r="B55" s="1" t="s">
        <v>0</v>
      </c>
      <c r="C55" s="6"/>
      <c r="D55" s="2">
        <v>45280</v>
      </c>
      <c r="E55" s="1" t="s">
        <v>195</v>
      </c>
      <c r="F55" s="1" t="s">
        <v>157</v>
      </c>
      <c r="G55" s="12" t="s">
        <v>157</v>
      </c>
      <c r="H55" s="12" t="s">
        <v>174</v>
      </c>
      <c r="I55" s="6">
        <v>21203</v>
      </c>
      <c r="J55" s="6">
        <v>4</v>
      </c>
      <c r="K55" s="13">
        <v>84812</v>
      </c>
      <c r="L55" s="11">
        <v>3.4724860792662953</v>
      </c>
      <c r="M55" s="14">
        <v>3.4724860792662953</v>
      </c>
      <c r="N55" s="14" t="s">
        <v>125</v>
      </c>
      <c r="O55" s="1" t="s">
        <v>20</v>
      </c>
      <c r="P55" s="6" t="s">
        <v>125</v>
      </c>
      <c r="Q55" s="12" t="s">
        <v>125</v>
      </c>
      <c r="R55" s="12" t="s">
        <v>49</v>
      </c>
      <c r="S55" s="6"/>
      <c r="T55" s="6" t="s">
        <v>125</v>
      </c>
      <c r="U55" s="1" t="s">
        <v>128</v>
      </c>
      <c r="V55" s="1" t="s">
        <v>125</v>
      </c>
      <c r="W55" s="1" t="s">
        <v>126</v>
      </c>
      <c r="X55" s="1">
        <v>2</v>
      </c>
      <c r="Y55" s="15" t="s">
        <v>125</v>
      </c>
      <c r="Z55" s="15" t="s">
        <v>129</v>
      </c>
    </row>
    <row r="56" spans="1:26" x14ac:dyDescent="0.25">
      <c r="A56" s="11" t="s">
        <v>120</v>
      </c>
      <c r="B56" s="1" t="s">
        <v>0</v>
      </c>
      <c r="C56" s="6"/>
      <c r="D56" s="2">
        <v>45281</v>
      </c>
      <c r="E56" s="1" t="s">
        <v>196</v>
      </c>
      <c r="F56" s="1" t="s">
        <v>168</v>
      </c>
      <c r="G56" s="12" t="s">
        <v>197</v>
      </c>
      <c r="H56" s="12" t="s">
        <v>133</v>
      </c>
      <c r="I56" s="6">
        <v>50</v>
      </c>
      <c r="J56" s="6">
        <v>78</v>
      </c>
      <c r="K56" s="13">
        <v>3900</v>
      </c>
      <c r="L56" s="11">
        <v>0.15967900425810677</v>
      </c>
      <c r="M56" s="14">
        <v>0.15967900425810677</v>
      </c>
      <c r="N56" s="14" t="s">
        <v>125</v>
      </c>
      <c r="O56" s="1" t="s">
        <v>2</v>
      </c>
      <c r="P56" s="6" t="s">
        <v>125</v>
      </c>
      <c r="Q56" s="12" t="s">
        <v>139</v>
      </c>
      <c r="R56" s="12" t="s">
        <v>11</v>
      </c>
      <c r="S56" s="6"/>
      <c r="T56" s="6" t="s">
        <v>125</v>
      </c>
      <c r="U56" s="1" t="s">
        <v>128</v>
      </c>
      <c r="V56" s="1" t="s">
        <v>125</v>
      </c>
      <c r="W56" s="1" t="s">
        <v>126</v>
      </c>
      <c r="X56" s="1">
        <v>2</v>
      </c>
      <c r="Y56" s="15" t="s">
        <v>125</v>
      </c>
      <c r="Z56" s="15" t="s">
        <v>129</v>
      </c>
    </row>
    <row r="57" spans="1:26" x14ac:dyDescent="0.25">
      <c r="A57" s="11" t="s">
        <v>120</v>
      </c>
      <c r="B57" s="1" t="s">
        <v>0</v>
      </c>
      <c r="C57" s="6"/>
      <c r="D57" s="2">
        <v>45282</v>
      </c>
      <c r="E57" s="1" t="s">
        <v>188</v>
      </c>
      <c r="F57" s="1" t="s">
        <v>168</v>
      </c>
      <c r="G57" s="12" t="s">
        <v>198</v>
      </c>
      <c r="H57" s="12" t="s">
        <v>133</v>
      </c>
      <c r="I57" s="6">
        <v>30</v>
      </c>
      <c r="J57" s="6">
        <v>140</v>
      </c>
      <c r="K57" s="13">
        <v>4200</v>
      </c>
      <c r="L57" s="11">
        <v>0.17196200458565344</v>
      </c>
      <c r="M57" s="14">
        <v>7.2080740255486404</v>
      </c>
      <c r="N57" s="14" t="s">
        <v>125</v>
      </c>
      <c r="O57" s="1" t="s">
        <v>2</v>
      </c>
      <c r="P57" s="6" t="s">
        <v>125</v>
      </c>
      <c r="Q57" s="12" t="s">
        <v>139</v>
      </c>
      <c r="R57" s="12" t="s">
        <v>50</v>
      </c>
      <c r="S57" s="6"/>
      <c r="T57" s="6" t="s">
        <v>125</v>
      </c>
      <c r="U57" s="1" t="s">
        <v>128</v>
      </c>
      <c r="V57" s="1" t="s">
        <v>125</v>
      </c>
      <c r="W57" s="1" t="s">
        <v>125</v>
      </c>
      <c r="X57" s="1">
        <v>2</v>
      </c>
      <c r="Y57" s="15" t="s">
        <v>125</v>
      </c>
      <c r="Z57" s="15" t="s">
        <v>129</v>
      </c>
    </row>
    <row r="58" spans="1:26" x14ac:dyDescent="0.25">
      <c r="A58" s="11" t="s">
        <v>120</v>
      </c>
      <c r="B58" s="1" t="s">
        <v>0</v>
      </c>
      <c r="C58" s="6"/>
      <c r="D58" s="2">
        <v>45282</v>
      </c>
      <c r="E58" s="1"/>
      <c r="F58" s="1" t="s">
        <v>131</v>
      </c>
      <c r="G58" s="12" t="s">
        <v>199</v>
      </c>
      <c r="H58" s="12" t="s">
        <v>133</v>
      </c>
      <c r="I58" s="6">
        <v>3437</v>
      </c>
      <c r="J58" s="6">
        <v>50</v>
      </c>
      <c r="K58" s="13">
        <v>171850</v>
      </c>
      <c r="L58" s="11">
        <v>7.036112020962987</v>
      </c>
      <c r="M58" s="14"/>
      <c r="N58" s="14" t="s">
        <v>125</v>
      </c>
      <c r="O58" s="1" t="s">
        <v>5</v>
      </c>
      <c r="P58" s="6" t="s">
        <v>125</v>
      </c>
      <c r="Q58" s="12" t="s">
        <v>137</v>
      </c>
      <c r="R58" s="12" t="s">
        <v>51</v>
      </c>
      <c r="S58" s="6"/>
      <c r="T58" s="6" t="s">
        <v>125</v>
      </c>
      <c r="U58" s="1" t="s">
        <v>128</v>
      </c>
      <c r="V58" s="1" t="s">
        <v>125</v>
      </c>
      <c r="W58" s="1" t="s">
        <v>125</v>
      </c>
      <c r="X58" s="1">
        <v>2</v>
      </c>
      <c r="Y58" s="15" t="s">
        <v>125</v>
      </c>
      <c r="Z58" s="15" t="s">
        <v>129</v>
      </c>
    </row>
    <row r="59" spans="1:26" x14ac:dyDescent="0.25">
      <c r="A59" s="11" t="s">
        <v>120</v>
      </c>
      <c r="B59" s="1" t="s">
        <v>0</v>
      </c>
      <c r="C59" s="6"/>
      <c r="D59" s="2">
        <v>45283</v>
      </c>
      <c r="E59" s="1"/>
      <c r="F59" s="1" t="s">
        <v>131</v>
      </c>
      <c r="G59" s="12" t="s">
        <v>199</v>
      </c>
      <c r="H59" s="12" t="s">
        <v>133</v>
      </c>
      <c r="I59" s="6">
        <v>2046</v>
      </c>
      <c r="J59" s="6">
        <v>31</v>
      </c>
      <c r="K59" s="13">
        <v>63426</v>
      </c>
      <c r="L59" s="11">
        <v>2.5968719292499181</v>
      </c>
      <c r="M59" s="14">
        <v>2.662872584343269</v>
      </c>
      <c r="N59" s="14" t="s">
        <v>125</v>
      </c>
      <c r="O59" s="16" t="s">
        <v>5</v>
      </c>
      <c r="P59" s="30"/>
      <c r="Q59" s="17"/>
      <c r="R59" s="12" t="s">
        <v>152</v>
      </c>
      <c r="S59" s="6"/>
      <c r="T59" s="6" t="s">
        <v>125</v>
      </c>
      <c r="U59" s="1" t="s">
        <v>128</v>
      </c>
      <c r="V59" s="1" t="s">
        <v>125</v>
      </c>
      <c r="W59" s="1" t="s">
        <v>125</v>
      </c>
      <c r="X59" s="1">
        <v>2</v>
      </c>
      <c r="Y59" s="15" t="s">
        <v>125</v>
      </c>
      <c r="Z59" s="15"/>
    </row>
    <row r="60" spans="1:26" x14ac:dyDescent="0.25">
      <c r="A60" s="11" t="s">
        <v>120</v>
      </c>
      <c r="B60" s="1" t="s">
        <v>0</v>
      </c>
      <c r="C60" s="6"/>
      <c r="D60" s="2">
        <v>45283</v>
      </c>
      <c r="E60" s="1" t="s">
        <v>196</v>
      </c>
      <c r="F60" s="1" t="s">
        <v>168</v>
      </c>
      <c r="G60" s="12" t="s">
        <v>200</v>
      </c>
      <c r="H60" s="12" t="s">
        <v>133</v>
      </c>
      <c r="I60" s="6">
        <v>13</v>
      </c>
      <c r="J60" s="6">
        <v>124</v>
      </c>
      <c r="K60" s="13">
        <v>1612</v>
      </c>
      <c r="L60" s="11">
        <v>6.6000655093350805E-2</v>
      </c>
      <c r="M60" s="14"/>
      <c r="N60" s="14" t="s">
        <v>125</v>
      </c>
      <c r="O60" s="1" t="s">
        <v>2</v>
      </c>
      <c r="P60" s="6" t="s">
        <v>125</v>
      </c>
      <c r="Q60" s="12" t="s">
        <v>139</v>
      </c>
      <c r="R60" s="12" t="s">
        <v>52</v>
      </c>
      <c r="S60" s="6"/>
      <c r="T60" s="6" t="s">
        <v>125</v>
      </c>
      <c r="U60" s="1" t="s">
        <v>128</v>
      </c>
      <c r="V60" s="1" t="s">
        <v>125</v>
      </c>
      <c r="W60" s="1" t="s">
        <v>125</v>
      </c>
      <c r="X60" s="1">
        <v>2</v>
      </c>
      <c r="Y60" s="15" t="s">
        <v>125</v>
      </c>
      <c r="Z60" s="15" t="s">
        <v>129</v>
      </c>
    </row>
    <row r="61" spans="1:26" x14ac:dyDescent="0.25">
      <c r="A61" s="11" t="s">
        <v>120</v>
      </c>
      <c r="B61" s="1" t="s">
        <v>0</v>
      </c>
      <c r="C61" s="6"/>
      <c r="D61" s="2">
        <v>45285</v>
      </c>
      <c r="E61" s="1" t="s">
        <v>121</v>
      </c>
      <c r="F61" s="1" t="s">
        <v>122</v>
      </c>
      <c r="G61" s="12" t="s">
        <v>201</v>
      </c>
      <c r="H61" s="12" t="s">
        <v>141</v>
      </c>
      <c r="I61" s="6">
        <v>1000</v>
      </c>
      <c r="J61" s="6">
        <v>121</v>
      </c>
      <c r="K61" s="13">
        <v>121000</v>
      </c>
      <c r="L61" s="11">
        <v>4.9541434654438259</v>
      </c>
      <c r="M61" s="14">
        <v>4.9541434654438259</v>
      </c>
      <c r="N61" s="14" t="s">
        <v>125</v>
      </c>
      <c r="O61" s="1" t="s">
        <v>3</v>
      </c>
      <c r="P61" s="6" t="s">
        <v>125</v>
      </c>
      <c r="Q61" s="12" t="s">
        <v>137</v>
      </c>
      <c r="R61" s="12" t="s">
        <v>53</v>
      </c>
      <c r="S61" s="6"/>
      <c r="T61" s="6" t="s">
        <v>125</v>
      </c>
      <c r="U61" s="1" t="s">
        <v>128</v>
      </c>
      <c r="V61" s="1" t="s">
        <v>125</v>
      </c>
      <c r="W61" s="1" t="s">
        <v>125</v>
      </c>
      <c r="X61" s="1">
        <v>2</v>
      </c>
      <c r="Y61" s="15" t="s">
        <v>125</v>
      </c>
      <c r="Z61" s="15" t="s">
        <v>129</v>
      </c>
    </row>
    <row r="62" spans="1:26" x14ac:dyDescent="0.25">
      <c r="A62" s="11" t="s">
        <v>120</v>
      </c>
      <c r="B62" s="1" t="s">
        <v>0</v>
      </c>
      <c r="C62" s="6"/>
      <c r="D62" s="2">
        <v>45287</v>
      </c>
      <c r="E62" s="1" t="s">
        <v>37</v>
      </c>
      <c r="F62" s="1" t="s">
        <v>134</v>
      </c>
      <c r="G62" s="12" t="s">
        <v>202</v>
      </c>
      <c r="H62" s="12" t="s">
        <v>133</v>
      </c>
      <c r="I62" s="6">
        <v>100</v>
      </c>
      <c r="J62" s="6">
        <v>59</v>
      </c>
      <c r="K62" s="13">
        <v>5900</v>
      </c>
      <c r="L62" s="11">
        <v>0.24156567310841795</v>
      </c>
      <c r="M62" s="14">
        <v>0.41782672780871277</v>
      </c>
      <c r="N62" s="14" t="s">
        <v>125</v>
      </c>
      <c r="O62" s="1" t="s">
        <v>2</v>
      </c>
      <c r="P62" s="6" t="s">
        <v>125</v>
      </c>
      <c r="Q62" s="12" t="s">
        <v>139</v>
      </c>
      <c r="R62" s="12" t="s">
        <v>54</v>
      </c>
      <c r="S62" s="6"/>
      <c r="T62" s="6" t="s">
        <v>125</v>
      </c>
      <c r="U62" s="1" t="s">
        <v>128</v>
      </c>
      <c r="V62" s="1" t="s">
        <v>125</v>
      </c>
      <c r="W62" s="1" t="s">
        <v>125</v>
      </c>
      <c r="X62" s="1">
        <v>2</v>
      </c>
      <c r="Y62" s="15" t="s">
        <v>125</v>
      </c>
      <c r="Z62" s="15" t="s">
        <v>129</v>
      </c>
    </row>
    <row r="63" spans="1:26" x14ac:dyDescent="0.25">
      <c r="A63" s="11" t="s">
        <v>120</v>
      </c>
      <c r="B63" s="1" t="s">
        <v>0</v>
      </c>
      <c r="C63" s="6"/>
      <c r="D63" s="2">
        <v>45287</v>
      </c>
      <c r="E63" s="1" t="s">
        <v>162</v>
      </c>
      <c r="F63" s="1" t="s">
        <v>176</v>
      </c>
      <c r="G63" s="12" t="s">
        <v>203</v>
      </c>
      <c r="H63" s="12" t="s">
        <v>133</v>
      </c>
      <c r="I63" s="6">
        <v>50</v>
      </c>
      <c r="J63" s="6">
        <v>75</v>
      </c>
      <c r="K63" s="13">
        <v>3750</v>
      </c>
      <c r="L63" s="11">
        <v>0.15353750409433345</v>
      </c>
      <c r="M63" s="14"/>
      <c r="N63" s="14" t="s">
        <v>125</v>
      </c>
      <c r="O63" s="16" t="s">
        <v>2</v>
      </c>
      <c r="P63" s="30"/>
      <c r="Q63" s="17"/>
      <c r="R63" s="12" t="s">
        <v>152</v>
      </c>
      <c r="S63" s="6"/>
      <c r="T63" s="6" t="s">
        <v>125</v>
      </c>
      <c r="U63" s="1" t="s">
        <v>128</v>
      </c>
      <c r="V63" s="1" t="s">
        <v>125</v>
      </c>
      <c r="W63" s="1" t="s">
        <v>125</v>
      </c>
      <c r="X63" s="1">
        <v>2</v>
      </c>
      <c r="Y63" s="15" t="s">
        <v>125</v>
      </c>
      <c r="Z63" s="15"/>
    </row>
    <row r="64" spans="1:26" x14ac:dyDescent="0.25">
      <c r="A64" s="11" t="s">
        <v>120</v>
      </c>
      <c r="B64" s="1" t="s">
        <v>0</v>
      </c>
      <c r="C64" s="6"/>
      <c r="D64" s="2">
        <v>45287</v>
      </c>
      <c r="E64" s="1" t="s">
        <v>142</v>
      </c>
      <c r="F64" s="1" t="s">
        <v>143</v>
      </c>
      <c r="G64" s="12" t="s">
        <v>204</v>
      </c>
      <c r="H64" s="12" t="s">
        <v>124</v>
      </c>
      <c r="I64" s="6">
        <v>15</v>
      </c>
      <c r="J64" s="6">
        <v>37</v>
      </c>
      <c r="K64" s="13">
        <v>555</v>
      </c>
      <c r="L64" s="11">
        <v>2.2723550605961349E-2</v>
      </c>
      <c r="M64" s="14"/>
      <c r="N64" s="14" t="s">
        <v>125</v>
      </c>
      <c r="O64" s="1" t="s">
        <v>5</v>
      </c>
      <c r="P64" s="6" t="s">
        <v>125</v>
      </c>
      <c r="Q64" s="12" t="s">
        <v>127</v>
      </c>
      <c r="R64" s="12" t="s">
        <v>55</v>
      </c>
      <c r="S64" s="6"/>
      <c r="T64" s="6" t="s">
        <v>125</v>
      </c>
      <c r="U64" s="1" t="s">
        <v>128</v>
      </c>
      <c r="V64" s="1" t="s">
        <v>125</v>
      </c>
      <c r="W64" s="1" t="s">
        <v>125</v>
      </c>
      <c r="X64" s="1">
        <v>2</v>
      </c>
      <c r="Y64" s="15" t="s">
        <v>125</v>
      </c>
      <c r="Z64" s="15" t="s">
        <v>129</v>
      </c>
    </row>
    <row r="65" spans="1:26" x14ac:dyDescent="0.25">
      <c r="A65" s="11" t="s">
        <v>120</v>
      </c>
      <c r="B65" s="1" t="s">
        <v>0</v>
      </c>
      <c r="C65" s="6"/>
      <c r="D65" s="2">
        <v>45289</v>
      </c>
      <c r="E65" s="1" t="s">
        <v>178</v>
      </c>
      <c r="F65" s="1" t="s">
        <v>179</v>
      </c>
      <c r="G65" s="12" t="s">
        <v>205</v>
      </c>
      <c r="H65" s="12" t="s">
        <v>133</v>
      </c>
      <c r="I65" s="6">
        <v>25</v>
      </c>
      <c r="J65" s="6">
        <v>90</v>
      </c>
      <c r="K65" s="13">
        <v>2250</v>
      </c>
      <c r="L65" s="11">
        <v>9.2122502456600072E-2</v>
      </c>
      <c r="M65" s="14">
        <v>9.2122502456600072E-2</v>
      </c>
      <c r="N65" s="14" t="s">
        <v>125</v>
      </c>
      <c r="O65" s="1" t="s">
        <v>2</v>
      </c>
      <c r="P65" s="6" t="s">
        <v>125</v>
      </c>
      <c r="Q65" s="12" t="s">
        <v>139</v>
      </c>
      <c r="R65" s="12" t="s">
        <v>56</v>
      </c>
      <c r="S65" s="6"/>
      <c r="T65" s="6" t="s">
        <v>125</v>
      </c>
      <c r="U65" s="1" t="s">
        <v>128</v>
      </c>
      <c r="V65" s="1" t="s">
        <v>125</v>
      </c>
      <c r="W65" s="1" t="s">
        <v>125</v>
      </c>
      <c r="X65" s="1">
        <v>2</v>
      </c>
      <c r="Y65" s="15" t="s">
        <v>125</v>
      </c>
      <c r="Z65" s="15" t="s">
        <v>129</v>
      </c>
    </row>
    <row r="66" spans="1:26" x14ac:dyDescent="0.25">
      <c r="A66" s="11" t="str">
        <f t="shared" ref="A66:A91" si="0">IF(J66&gt;5,"S","M")</f>
        <v>S</v>
      </c>
      <c r="B66" s="1" t="s">
        <v>0</v>
      </c>
      <c r="C66" s="6"/>
      <c r="D66" s="7">
        <v>45302</v>
      </c>
      <c r="E66" s="1" t="s">
        <v>37</v>
      </c>
      <c r="F66" s="1" t="s">
        <v>134</v>
      </c>
      <c r="G66" s="12" t="s">
        <v>206</v>
      </c>
      <c r="H66" s="12" t="s">
        <v>136</v>
      </c>
      <c r="I66" s="6">
        <v>7</v>
      </c>
      <c r="J66" s="6">
        <v>230</v>
      </c>
      <c r="K66" s="13">
        <f t="shared" ref="K66:K107" si="1">I66*J66</f>
        <v>1610</v>
      </c>
      <c r="L66" s="11">
        <f>K66/[1]Lists!$B$4</f>
        <v>6.5918768424500493E-2</v>
      </c>
      <c r="M66" s="14">
        <v>6.5918768424500493E-2</v>
      </c>
      <c r="N66" s="14" t="str">
        <f>IF([2]TMEDCALC!$G$23&lt;M66,"Yes","No")</f>
        <v>No</v>
      </c>
      <c r="O66" s="1" t="s">
        <v>5</v>
      </c>
      <c r="P66" s="6" t="s">
        <v>125</v>
      </c>
      <c r="Q66" s="12" t="s">
        <v>127</v>
      </c>
      <c r="R66" s="12" t="s">
        <v>57</v>
      </c>
      <c r="S66" s="6">
        <v>60400218</v>
      </c>
      <c r="T66" s="6"/>
      <c r="U66" s="1" t="s">
        <v>128</v>
      </c>
      <c r="V66" s="1" t="s">
        <v>125</v>
      </c>
      <c r="W66" s="1" t="s">
        <v>125</v>
      </c>
      <c r="X66" s="1">
        <v>2</v>
      </c>
      <c r="Y66" s="15" t="s">
        <v>125</v>
      </c>
      <c r="Z66" s="15" t="s">
        <v>129</v>
      </c>
    </row>
    <row r="67" spans="1:26" x14ac:dyDescent="0.25">
      <c r="A67" s="11" t="str">
        <f t="shared" si="0"/>
        <v>S</v>
      </c>
      <c r="B67" s="1" t="s">
        <v>0</v>
      </c>
      <c r="C67" s="6"/>
      <c r="D67" s="7">
        <v>45311</v>
      </c>
      <c r="E67" s="1" t="s">
        <v>142</v>
      </c>
      <c r="F67" s="1" t="s">
        <v>143</v>
      </c>
      <c r="G67" s="12" t="s">
        <v>207</v>
      </c>
      <c r="H67" s="12" t="s">
        <v>124</v>
      </c>
      <c r="I67" s="6">
        <v>12</v>
      </c>
      <c r="J67" s="6">
        <v>156</v>
      </c>
      <c r="K67" s="13">
        <f t="shared" si="1"/>
        <v>1872</v>
      </c>
      <c r="L67" s="11">
        <f>K67/[1]Lists!$B$4</f>
        <v>7.6645922043891257E-2</v>
      </c>
      <c r="M67" s="14">
        <v>7.6645922043891257E-2</v>
      </c>
      <c r="N67" s="14" t="str">
        <f>IF([2]TMEDCALC!$G$23&lt;M67,"Yes","No")</f>
        <v>No</v>
      </c>
      <c r="O67" s="1" t="s">
        <v>58</v>
      </c>
      <c r="P67" s="6" t="s">
        <v>125</v>
      </c>
      <c r="Q67" s="12" t="s">
        <v>171</v>
      </c>
      <c r="R67" s="12" t="s">
        <v>59</v>
      </c>
      <c r="S67" s="6">
        <v>60400218</v>
      </c>
      <c r="T67" s="6"/>
      <c r="U67" s="1" t="s">
        <v>128</v>
      </c>
      <c r="V67" s="1" t="s">
        <v>125</v>
      </c>
      <c r="W67" s="1" t="s">
        <v>125</v>
      </c>
      <c r="X67" s="1">
        <v>2</v>
      </c>
      <c r="Y67" s="15" t="s">
        <v>125</v>
      </c>
      <c r="Z67" s="15" t="s">
        <v>129</v>
      </c>
    </row>
    <row r="68" spans="1:26" x14ac:dyDescent="0.25">
      <c r="A68" s="11" t="s">
        <v>120</v>
      </c>
      <c r="B68" s="1" t="s">
        <v>0</v>
      </c>
      <c r="C68" s="6"/>
      <c r="D68" s="7">
        <v>45328</v>
      </c>
      <c r="E68" s="1" t="s">
        <v>188</v>
      </c>
      <c r="F68" s="1" t="s">
        <v>168</v>
      </c>
      <c r="G68" s="12" t="s">
        <v>208</v>
      </c>
      <c r="H68" s="12" t="s">
        <v>133</v>
      </c>
      <c r="I68" s="6">
        <v>2051</v>
      </c>
      <c r="J68" s="6">
        <v>251</v>
      </c>
      <c r="K68" s="13">
        <v>514801</v>
      </c>
      <c r="L68" s="11">
        <v>21.077669505404518</v>
      </c>
      <c r="M68" s="14">
        <f>SUM(L68:L74)</f>
        <v>42.84318702915165</v>
      </c>
      <c r="N68" s="14" t="str">
        <f>IF([2]TMEDCALC!$G$23&lt;M68,"Yes","No")</f>
        <v>Yes</v>
      </c>
      <c r="O68" s="1" t="s">
        <v>1</v>
      </c>
      <c r="P68" s="6" t="s">
        <v>126</v>
      </c>
      <c r="Q68" s="12" t="s">
        <v>137</v>
      </c>
      <c r="R68" s="12" t="s">
        <v>60</v>
      </c>
      <c r="S68" s="6">
        <v>60400218</v>
      </c>
      <c r="T68" s="6"/>
      <c r="U68" s="1" t="s">
        <v>128</v>
      </c>
      <c r="V68" s="1" t="s">
        <v>125</v>
      </c>
      <c r="W68" s="1" t="s">
        <v>125</v>
      </c>
      <c r="X68" s="1">
        <v>2</v>
      </c>
      <c r="Y68" s="15" t="s">
        <v>125</v>
      </c>
      <c r="Z68" s="15" t="s">
        <v>129</v>
      </c>
    </row>
    <row r="69" spans="1:26" x14ac:dyDescent="0.25">
      <c r="A69" s="11" t="s">
        <v>120</v>
      </c>
      <c r="B69" s="1" t="s">
        <v>0</v>
      </c>
      <c r="C69" s="6"/>
      <c r="D69" s="7">
        <v>45328</v>
      </c>
      <c r="E69" s="1" t="s">
        <v>188</v>
      </c>
      <c r="F69" s="1" t="s">
        <v>168</v>
      </c>
      <c r="G69" s="12" t="s">
        <v>208</v>
      </c>
      <c r="H69" s="12" t="s">
        <v>133</v>
      </c>
      <c r="I69" s="6">
        <v>350</v>
      </c>
      <c r="J69" s="6">
        <v>305</v>
      </c>
      <c r="K69" s="13">
        <v>106750</v>
      </c>
      <c r="L69" s="11">
        <v>4.3707009498853591</v>
      </c>
      <c r="M69" s="14"/>
      <c r="N69" s="14" t="s">
        <v>126</v>
      </c>
      <c r="O69" s="16" t="s">
        <v>6</v>
      </c>
      <c r="P69" s="30"/>
      <c r="Q69" s="17"/>
      <c r="R69" s="12" t="s">
        <v>152</v>
      </c>
      <c r="S69" s="6">
        <v>60400218</v>
      </c>
      <c r="T69" s="6"/>
      <c r="U69" s="1" t="s">
        <v>128</v>
      </c>
      <c r="V69" s="1" t="s">
        <v>125</v>
      </c>
      <c r="W69" s="1" t="s">
        <v>125</v>
      </c>
      <c r="X69" s="1">
        <v>2</v>
      </c>
      <c r="Y69" s="15" t="s">
        <v>125</v>
      </c>
      <c r="Z69" s="15" t="s">
        <v>129</v>
      </c>
    </row>
    <row r="70" spans="1:26" x14ac:dyDescent="0.25">
      <c r="A70" s="11" t="s">
        <v>120</v>
      </c>
      <c r="B70" s="1" t="s">
        <v>0</v>
      </c>
      <c r="C70" s="6"/>
      <c r="D70" s="7">
        <v>45328</v>
      </c>
      <c r="E70" s="1" t="s">
        <v>161</v>
      </c>
      <c r="F70" s="1" t="s">
        <v>176</v>
      </c>
      <c r="G70" s="12" t="s">
        <v>209</v>
      </c>
      <c r="H70" s="12" t="s">
        <v>133</v>
      </c>
      <c r="I70" s="6">
        <v>27</v>
      </c>
      <c r="J70" s="6">
        <v>133</v>
      </c>
      <c r="K70" s="13">
        <v>3591</v>
      </c>
      <c r="L70" s="11">
        <v>0.14702751392073371</v>
      </c>
      <c r="M70" s="14"/>
      <c r="N70" s="14" t="s">
        <v>126</v>
      </c>
      <c r="O70" s="1" t="s">
        <v>6</v>
      </c>
      <c r="P70" s="6" t="s">
        <v>126</v>
      </c>
      <c r="Q70" s="12" t="s">
        <v>139</v>
      </c>
      <c r="R70" s="12" t="s">
        <v>61</v>
      </c>
      <c r="S70" s="6">
        <v>60400218</v>
      </c>
      <c r="T70" s="6"/>
      <c r="U70" s="1" t="s">
        <v>128</v>
      </c>
      <c r="V70" s="1" t="s">
        <v>125</v>
      </c>
      <c r="W70" s="1" t="s">
        <v>125</v>
      </c>
      <c r="X70" s="1">
        <v>2</v>
      </c>
      <c r="Y70" s="15" t="s">
        <v>125</v>
      </c>
      <c r="Z70" s="15" t="s">
        <v>129</v>
      </c>
    </row>
    <row r="71" spans="1:26" x14ac:dyDescent="0.25">
      <c r="A71" s="11" t="s">
        <v>120</v>
      </c>
      <c r="B71" s="1" t="s">
        <v>0</v>
      </c>
      <c r="C71" s="6"/>
      <c r="D71" s="7">
        <v>45328</v>
      </c>
      <c r="E71" s="1" t="s">
        <v>37</v>
      </c>
      <c r="F71" s="1" t="s">
        <v>134</v>
      </c>
      <c r="G71" s="12" t="s">
        <v>210</v>
      </c>
      <c r="H71" s="12" t="s">
        <v>136</v>
      </c>
      <c r="I71" s="6">
        <v>20</v>
      </c>
      <c r="J71" s="6">
        <v>478</v>
      </c>
      <c r="K71" s="13">
        <v>9560</v>
      </c>
      <c r="L71" s="11">
        <v>0.3914182771044874</v>
      </c>
      <c r="M71" s="14"/>
      <c r="N71" s="14" t="s">
        <v>126</v>
      </c>
      <c r="O71" s="1" t="s">
        <v>1</v>
      </c>
      <c r="P71" s="6" t="s">
        <v>126</v>
      </c>
      <c r="Q71" s="12" t="s">
        <v>125</v>
      </c>
      <c r="R71" s="12" t="s">
        <v>62</v>
      </c>
      <c r="S71" s="6">
        <v>60400218</v>
      </c>
      <c r="T71" s="6"/>
      <c r="U71" s="1" t="s">
        <v>128</v>
      </c>
      <c r="V71" s="1" t="s">
        <v>125</v>
      </c>
      <c r="W71" s="1" t="s">
        <v>125</v>
      </c>
      <c r="X71" s="1">
        <v>2</v>
      </c>
      <c r="Y71" s="15" t="s">
        <v>125</v>
      </c>
      <c r="Z71" s="15" t="s">
        <v>193</v>
      </c>
    </row>
    <row r="72" spans="1:26" x14ac:dyDescent="0.25">
      <c r="A72" s="11" t="s">
        <v>120</v>
      </c>
      <c r="B72" s="1" t="s">
        <v>0</v>
      </c>
      <c r="C72" s="6"/>
      <c r="D72" s="7">
        <v>45328</v>
      </c>
      <c r="E72" s="1" t="s">
        <v>149</v>
      </c>
      <c r="F72" s="1" t="s">
        <v>143</v>
      </c>
      <c r="G72" s="12" t="s">
        <v>124</v>
      </c>
      <c r="H72" s="12" t="s">
        <v>124</v>
      </c>
      <c r="I72" s="6">
        <v>1905</v>
      </c>
      <c r="J72" s="6">
        <v>122</v>
      </c>
      <c r="K72" s="13">
        <v>232410</v>
      </c>
      <c r="L72" s="11">
        <v>9.5156403537504097</v>
      </c>
      <c r="M72" s="14"/>
      <c r="N72" s="14" t="s">
        <v>126</v>
      </c>
      <c r="O72" s="1" t="s">
        <v>6</v>
      </c>
      <c r="P72" s="6" t="s">
        <v>126</v>
      </c>
      <c r="Q72" s="12" t="s">
        <v>137</v>
      </c>
      <c r="R72" s="12" t="s">
        <v>61</v>
      </c>
      <c r="S72" s="6">
        <v>60400218</v>
      </c>
      <c r="T72" s="6"/>
      <c r="U72" s="1" t="s">
        <v>128</v>
      </c>
      <c r="V72" s="1" t="s">
        <v>125</v>
      </c>
      <c r="W72" s="1" t="s">
        <v>125</v>
      </c>
      <c r="X72" s="1">
        <v>2</v>
      </c>
      <c r="Y72" s="15" t="s">
        <v>125</v>
      </c>
      <c r="Z72" s="15" t="s">
        <v>129</v>
      </c>
    </row>
    <row r="73" spans="1:26" x14ac:dyDescent="0.25">
      <c r="A73" s="11" t="s">
        <v>120</v>
      </c>
      <c r="B73" s="1" t="s">
        <v>0</v>
      </c>
      <c r="C73" s="6"/>
      <c r="D73" s="7">
        <v>45328</v>
      </c>
      <c r="E73" s="1" t="s">
        <v>37</v>
      </c>
      <c r="F73" s="1" t="s">
        <v>134</v>
      </c>
      <c r="G73" s="12" t="s">
        <v>211</v>
      </c>
      <c r="H73" s="12" t="s">
        <v>136</v>
      </c>
      <c r="I73" s="6">
        <v>250</v>
      </c>
      <c r="J73" s="6">
        <v>192</v>
      </c>
      <c r="K73" s="13">
        <v>48000</v>
      </c>
      <c r="L73" s="11">
        <v>1.9652800524074681</v>
      </c>
      <c r="M73" s="14"/>
      <c r="N73" s="14" t="s">
        <v>126</v>
      </c>
      <c r="O73" s="1" t="s">
        <v>6</v>
      </c>
      <c r="P73" s="6" t="s">
        <v>126</v>
      </c>
      <c r="Q73" s="12" t="s">
        <v>139</v>
      </c>
      <c r="R73" s="12" t="s">
        <v>63</v>
      </c>
      <c r="S73" s="6">
        <v>60400218</v>
      </c>
      <c r="T73" s="6"/>
      <c r="U73" s="1" t="s">
        <v>128</v>
      </c>
      <c r="V73" s="1" t="s">
        <v>125</v>
      </c>
      <c r="W73" s="1" t="s">
        <v>125</v>
      </c>
      <c r="X73" s="1">
        <v>2</v>
      </c>
      <c r="Y73" s="15" t="s">
        <v>125</v>
      </c>
      <c r="Z73" s="15" t="s">
        <v>129</v>
      </c>
    </row>
    <row r="74" spans="1:26" x14ac:dyDescent="0.25">
      <c r="A74" s="11" t="s">
        <v>120</v>
      </c>
      <c r="B74" s="1" t="s">
        <v>0</v>
      </c>
      <c r="C74" s="6"/>
      <c r="D74" s="7">
        <v>45328</v>
      </c>
      <c r="E74" s="1" t="s">
        <v>212</v>
      </c>
      <c r="F74" s="1" t="s">
        <v>213</v>
      </c>
      <c r="G74" s="12" t="s">
        <v>214</v>
      </c>
      <c r="H74" s="12" t="s">
        <v>133</v>
      </c>
      <c r="I74" s="6">
        <v>3455</v>
      </c>
      <c r="J74" s="6">
        <v>38</v>
      </c>
      <c r="K74" s="13">
        <v>131290</v>
      </c>
      <c r="L74" s="11">
        <v>5.3754503766786765</v>
      </c>
      <c r="M74" s="14"/>
      <c r="N74" s="14" t="s">
        <v>126</v>
      </c>
      <c r="O74" s="1" t="s">
        <v>20</v>
      </c>
      <c r="P74" s="6" t="s">
        <v>125</v>
      </c>
      <c r="Q74" s="12" t="s">
        <v>137</v>
      </c>
      <c r="R74" s="12" t="s">
        <v>64</v>
      </c>
      <c r="S74" s="6">
        <v>60400218</v>
      </c>
      <c r="T74" s="6"/>
      <c r="U74" s="1" t="s">
        <v>128</v>
      </c>
      <c r="V74" s="1" t="s">
        <v>125</v>
      </c>
      <c r="W74" s="1" t="s">
        <v>125</v>
      </c>
      <c r="X74" s="1">
        <v>2</v>
      </c>
      <c r="Y74" s="15" t="s">
        <v>125</v>
      </c>
      <c r="Z74" s="15" t="s">
        <v>129</v>
      </c>
    </row>
    <row r="75" spans="1:26" x14ac:dyDescent="0.25">
      <c r="A75" s="11" t="str">
        <f t="shared" si="0"/>
        <v>S</v>
      </c>
      <c r="B75" s="1" t="s">
        <v>0</v>
      </c>
      <c r="C75" s="6"/>
      <c r="D75" s="2">
        <v>45329</v>
      </c>
      <c r="E75" s="1" t="s">
        <v>130</v>
      </c>
      <c r="F75" s="1" t="s">
        <v>131</v>
      </c>
      <c r="G75" s="12" t="s">
        <v>215</v>
      </c>
      <c r="H75" s="12" t="s">
        <v>133</v>
      </c>
      <c r="I75" s="6">
        <v>1500</v>
      </c>
      <c r="J75" s="6">
        <v>307</v>
      </c>
      <c r="K75" s="13">
        <f t="shared" ref="K75:K91" si="2">I75*J75</f>
        <v>460500</v>
      </c>
      <c r="L75" s="11">
        <f>K75/[3]Lists!$B$4</f>
        <v>18.854405502784147</v>
      </c>
      <c r="M75" s="14">
        <f>SUM(L75:L77)</f>
        <v>18.90660825417622</v>
      </c>
      <c r="N75" s="14" t="str">
        <f>IF([2]TMEDCALC!$G$23&lt;M75,"Yes","No")</f>
        <v>No</v>
      </c>
      <c r="O75" s="1" t="s">
        <v>1</v>
      </c>
      <c r="P75" s="6" t="s">
        <v>125</v>
      </c>
      <c r="Q75" s="12" t="s">
        <v>137</v>
      </c>
      <c r="R75" s="12" t="s">
        <v>65</v>
      </c>
      <c r="S75" s="6"/>
      <c r="T75" s="6"/>
      <c r="U75" s="1" t="s">
        <v>128</v>
      </c>
      <c r="V75" s="1" t="s">
        <v>125</v>
      </c>
      <c r="W75" s="1" t="s">
        <v>125</v>
      </c>
      <c r="X75" s="1">
        <v>2</v>
      </c>
      <c r="Y75" s="15" t="s">
        <v>125</v>
      </c>
      <c r="Z75" s="15" t="s">
        <v>193</v>
      </c>
    </row>
    <row r="76" spans="1:26" x14ac:dyDescent="0.25">
      <c r="A76" s="11" t="str">
        <f t="shared" si="0"/>
        <v>S</v>
      </c>
      <c r="B76" s="1" t="s">
        <v>0</v>
      </c>
      <c r="C76" s="6"/>
      <c r="D76" s="2">
        <v>45329</v>
      </c>
      <c r="E76" s="1" t="s">
        <v>149</v>
      </c>
      <c r="F76" s="1" t="s">
        <v>143</v>
      </c>
      <c r="G76" s="12" t="s">
        <v>216</v>
      </c>
      <c r="H76" s="12" t="s">
        <v>124</v>
      </c>
      <c r="I76" s="6">
        <v>20</v>
      </c>
      <c r="J76" s="6">
        <v>30</v>
      </c>
      <c r="K76" s="13">
        <f t="shared" si="2"/>
        <v>600</v>
      </c>
      <c r="L76" s="11">
        <f>K76/[3]Lists!$B$4</f>
        <v>2.4566000655093352E-2</v>
      </c>
      <c r="M76" s="14"/>
      <c r="N76" s="14" t="str">
        <f>IF([2]TMEDCALC!$G$23&lt;M76,"Yes","No")</f>
        <v>No</v>
      </c>
      <c r="O76" s="1" t="s">
        <v>1</v>
      </c>
      <c r="P76" s="6" t="s">
        <v>125</v>
      </c>
      <c r="Q76" s="12" t="s">
        <v>125</v>
      </c>
      <c r="R76" s="12" t="s">
        <v>66</v>
      </c>
      <c r="S76" s="6"/>
      <c r="T76" s="6"/>
      <c r="U76" s="1" t="s">
        <v>128</v>
      </c>
      <c r="V76" s="1" t="s">
        <v>125</v>
      </c>
      <c r="W76" s="1" t="s">
        <v>125</v>
      </c>
      <c r="X76" s="1">
        <v>2</v>
      </c>
      <c r="Y76" s="15" t="s">
        <v>125</v>
      </c>
      <c r="Z76" s="15" t="s">
        <v>193</v>
      </c>
    </row>
    <row r="77" spans="1:26" x14ac:dyDescent="0.25">
      <c r="A77" s="11" t="str">
        <f t="shared" si="0"/>
        <v>S</v>
      </c>
      <c r="B77" s="1" t="s">
        <v>0</v>
      </c>
      <c r="C77" s="6"/>
      <c r="D77" s="2">
        <v>45329</v>
      </c>
      <c r="E77" s="1" t="s">
        <v>142</v>
      </c>
      <c r="F77" s="1" t="s">
        <v>143</v>
      </c>
      <c r="G77" s="12" t="s">
        <v>217</v>
      </c>
      <c r="H77" s="12" t="s">
        <v>124</v>
      </c>
      <c r="I77" s="6">
        <v>15</v>
      </c>
      <c r="J77" s="6">
        <v>45</v>
      </c>
      <c r="K77" s="13">
        <f t="shared" si="2"/>
        <v>675</v>
      </c>
      <c r="L77" s="11">
        <f>K77/[3]Lists!$B$4</f>
        <v>2.763675073698002E-2</v>
      </c>
      <c r="M77" s="14"/>
      <c r="N77" s="14" t="str">
        <f>IF([2]TMEDCALC!$G$23&lt;M77,"Yes","No")</f>
        <v>No</v>
      </c>
      <c r="O77" s="16" t="s">
        <v>1</v>
      </c>
      <c r="P77" s="30"/>
      <c r="Q77" s="17"/>
      <c r="R77" s="12" t="s">
        <v>152</v>
      </c>
      <c r="S77" s="6"/>
      <c r="T77" s="6"/>
      <c r="U77" s="1" t="s">
        <v>128</v>
      </c>
      <c r="V77" s="1" t="s">
        <v>125</v>
      </c>
      <c r="W77" s="1" t="s">
        <v>125</v>
      </c>
      <c r="X77" s="1">
        <v>2</v>
      </c>
      <c r="Y77" s="15" t="s">
        <v>125</v>
      </c>
      <c r="Z77" s="15"/>
    </row>
    <row r="78" spans="1:26" x14ac:dyDescent="0.25">
      <c r="A78" s="11" t="str">
        <f t="shared" si="0"/>
        <v>S</v>
      </c>
      <c r="B78" s="1" t="s">
        <v>0</v>
      </c>
      <c r="C78" s="6"/>
      <c r="D78" s="2">
        <v>45360</v>
      </c>
      <c r="E78" s="1" t="s">
        <v>195</v>
      </c>
      <c r="F78" s="1" t="s">
        <v>157</v>
      </c>
      <c r="G78" s="12" t="s">
        <v>218</v>
      </c>
      <c r="H78" s="12" t="s">
        <v>174</v>
      </c>
      <c r="I78" s="6">
        <v>24753</v>
      </c>
      <c r="J78" s="6">
        <v>61</v>
      </c>
      <c r="K78" s="13">
        <f t="shared" si="2"/>
        <v>1509933</v>
      </c>
      <c r="L78" s="11">
        <f>K78/[3]Lists!$B$4</f>
        <v>61.821691778578447</v>
      </c>
      <c r="M78" s="14">
        <f>SUM(L78:L83)</f>
        <v>149.27890599410415</v>
      </c>
      <c r="N78" s="14" t="str">
        <f>IF([2]TMEDCALC!$G$23&lt;M78,"Yes","No")</f>
        <v>Yes</v>
      </c>
      <c r="O78" s="1" t="s">
        <v>20</v>
      </c>
      <c r="P78" s="6" t="s">
        <v>125</v>
      </c>
      <c r="Q78" s="12" t="s">
        <v>125</v>
      </c>
      <c r="R78" s="12" t="s">
        <v>67</v>
      </c>
      <c r="S78" s="6"/>
      <c r="T78" s="6"/>
      <c r="U78" s="1" t="s">
        <v>128</v>
      </c>
      <c r="V78" s="1" t="s">
        <v>125</v>
      </c>
      <c r="W78" s="1" t="s">
        <v>125</v>
      </c>
      <c r="X78" s="1">
        <v>2</v>
      </c>
      <c r="Y78" s="15" t="s">
        <v>125</v>
      </c>
      <c r="Z78" s="15" t="s">
        <v>129</v>
      </c>
    </row>
    <row r="79" spans="1:26" x14ac:dyDescent="0.25">
      <c r="A79" s="11" t="str">
        <f t="shared" si="0"/>
        <v>M</v>
      </c>
      <c r="B79" s="1" t="s">
        <v>0</v>
      </c>
      <c r="C79" s="6"/>
      <c r="D79" s="2">
        <v>45360</v>
      </c>
      <c r="E79" s="1" t="s">
        <v>195</v>
      </c>
      <c r="F79" s="1" t="s">
        <v>157</v>
      </c>
      <c r="G79" s="12" t="s">
        <v>218</v>
      </c>
      <c r="H79" s="12" t="s">
        <v>174</v>
      </c>
      <c r="I79" s="6">
        <v>20281</v>
      </c>
      <c r="J79" s="6">
        <v>1</v>
      </c>
      <c r="K79" s="13">
        <f t="shared" si="2"/>
        <v>20281</v>
      </c>
      <c r="L79" s="11">
        <f>K79/[3]Lists!$B$4</f>
        <v>0.83037176547658043</v>
      </c>
      <c r="M79" s="14"/>
      <c r="N79" s="14" t="s">
        <v>126</v>
      </c>
      <c r="O79" s="16" t="s">
        <v>20</v>
      </c>
      <c r="P79" s="30"/>
      <c r="Q79" s="17"/>
      <c r="R79" s="12" t="s">
        <v>152</v>
      </c>
      <c r="S79" s="6"/>
      <c r="T79" s="6"/>
      <c r="U79" s="1" t="s">
        <v>128</v>
      </c>
      <c r="V79" s="1" t="s">
        <v>125</v>
      </c>
      <c r="W79" s="1" t="s">
        <v>125</v>
      </c>
      <c r="X79" s="1">
        <v>2</v>
      </c>
      <c r="Y79" s="15" t="s">
        <v>125</v>
      </c>
      <c r="Z79" s="15" t="s">
        <v>129</v>
      </c>
    </row>
    <row r="80" spans="1:26" x14ac:dyDescent="0.25">
      <c r="A80" s="11" t="str">
        <f t="shared" si="0"/>
        <v>M</v>
      </c>
      <c r="B80" s="1" t="s">
        <v>0</v>
      </c>
      <c r="C80" s="6"/>
      <c r="D80" s="2">
        <v>45360</v>
      </c>
      <c r="E80" s="1" t="s">
        <v>195</v>
      </c>
      <c r="F80" s="1" t="s">
        <v>157</v>
      </c>
      <c r="G80" s="12" t="s">
        <v>218</v>
      </c>
      <c r="H80" s="12" t="s">
        <v>174</v>
      </c>
      <c r="I80" s="6">
        <v>7994</v>
      </c>
      <c r="J80" s="6">
        <v>1</v>
      </c>
      <c r="K80" s="13">
        <f t="shared" si="2"/>
        <v>7994</v>
      </c>
      <c r="L80" s="11">
        <f>K80/[3]Lists!$B$4</f>
        <v>0.32730101539469375</v>
      </c>
      <c r="M80" s="14"/>
      <c r="N80" s="14" t="s">
        <v>126</v>
      </c>
      <c r="O80" s="16" t="s">
        <v>20</v>
      </c>
      <c r="P80" s="30"/>
      <c r="Q80" s="17"/>
      <c r="R80" s="12" t="s">
        <v>152</v>
      </c>
      <c r="S80" s="6"/>
      <c r="T80" s="6"/>
      <c r="U80" s="1" t="s">
        <v>128</v>
      </c>
      <c r="V80" s="1" t="s">
        <v>125</v>
      </c>
      <c r="W80" s="1" t="s">
        <v>125</v>
      </c>
      <c r="X80" s="1">
        <v>2</v>
      </c>
      <c r="Y80" s="15" t="s">
        <v>125</v>
      </c>
      <c r="Z80" s="15" t="s">
        <v>129</v>
      </c>
    </row>
    <row r="81" spans="1:26" x14ac:dyDescent="0.25">
      <c r="A81" s="11" t="str">
        <f t="shared" si="0"/>
        <v>M</v>
      </c>
      <c r="B81" s="1" t="s">
        <v>0</v>
      </c>
      <c r="C81" s="6"/>
      <c r="D81" s="2">
        <v>45360</v>
      </c>
      <c r="E81" s="1" t="s">
        <v>195</v>
      </c>
      <c r="F81" s="1" t="s">
        <v>157</v>
      </c>
      <c r="G81" s="12" t="s">
        <v>218</v>
      </c>
      <c r="H81" s="12" t="s">
        <v>174</v>
      </c>
      <c r="I81" s="6">
        <v>3775</v>
      </c>
      <c r="J81" s="6">
        <v>1</v>
      </c>
      <c r="K81" s="13">
        <f t="shared" si="2"/>
        <v>3775</v>
      </c>
      <c r="L81" s="11">
        <f>K81/[3]Lists!$B$4</f>
        <v>0.15456108745496233</v>
      </c>
      <c r="M81" s="14"/>
      <c r="N81" s="14" t="s">
        <v>126</v>
      </c>
      <c r="O81" s="16" t="s">
        <v>20</v>
      </c>
      <c r="P81" s="30"/>
      <c r="Q81" s="17"/>
      <c r="R81" s="12" t="s">
        <v>152</v>
      </c>
      <c r="S81" s="6"/>
      <c r="T81" s="6"/>
      <c r="U81" s="1" t="s">
        <v>128</v>
      </c>
      <c r="V81" s="1" t="s">
        <v>125</v>
      </c>
      <c r="W81" s="1" t="s">
        <v>125</v>
      </c>
      <c r="X81" s="1">
        <v>2</v>
      </c>
      <c r="Y81" s="15" t="s">
        <v>125</v>
      </c>
      <c r="Z81" s="15" t="s">
        <v>129</v>
      </c>
    </row>
    <row r="82" spans="1:26" x14ac:dyDescent="0.25">
      <c r="A82" s="11" t="str">
        <f t="shared" si="0"/>
        <v>M</v>
      </c>
      <c r="B82" s="1" t="s">
        <v>0</v>
      </c>
      <c r="C82" s="6"/>
      <c r="D82" s="2">
        <v>45360</v>
      </c>
      <c r="E82" s="1" t="s">
        <v>195</v>
      </c>
      <c r="F82" s="1" t="s">
        <v>157</v>
      </c>
      <c r="G82" s="12" t="s">
        <v>218</v>
      </c>
      <c r="H82" s="12" t="s">
        <v>174</v>
      </c>
      <c r="I82" s="6">
        <v>24753</v>
      </c>
      <c r="J82" s="6">
        <v>4</v>
      </c>
      <c r="K82" s="13">
        <f t="shared" si="2"/>
        <v>99012</v>
      </c>
      <c r="L82" s="11">
        <f>K82/[3]Lists!$B$4</f>
        <v>4.0538814281035052</v>
      </c>
      <c r="M82" s="14"/>
      <c r="N82" s="14" t="s">
        <v>126</v>
      </c>
      <c r="O82" s="16" t="s">
        <v>20</v>
      </c>
      <c r="P82" s="30"/>
      <c r="Q82" s="17"/>
      <c r="R82" s="12" t="s">
        <v>152</v>
      </c>
      <c r="S82" s="6"/>
      <c r="T82" s="6"/>
      <c r="U82" s="1" t="s">
        <v>128</v>
      </c>
      <c r="V82" s="1" t="s">
        <v>125</v>
      </c>
      <c r="W82" s="1" t="s">
        <v>125</v>
      </c>
      <c r="X82" s="1">
        <v>2</v>
      </c>
      <c r="Y82" s="15" t="s">
        <v>125</v>
      </c>
      <c r="Z82" s="15" t="s">
        <v>129</v>
      </c>
    </row>
    <row r="83" spans="1:26" x14ac:dyDescent="0.25">
      <c r="A83" s="11" t="str">
        <f t="shared" si="0"/>
        <v>S</v>
      </c>
      <c r="B83" s="1" t="s">
        <v>0</v>
      </c>
      <c r="C83" s="6"/>
      <c r="D83" s="2">
        <v>45360</v>
      </c>
      <c r="E83" s="1" t="s">
        <v>195</v>
      </c>
      <c r="F83" s="1" t="s">
        <v>157</v>
      </c>
      <c r="G83" s="12" t="s">
        <v>218</v>
      </c>
      <c r="H83" s="12" t="s">
        <v>174</v>
      </c>
      <c r="I83" s="6">
        <v>24753</v>
      </c>
      <c r="J83" s="6">
        <v>81</v>
      </c>
      <c r="K83" s="13">
        <f t="shared" si="2"/>
        <v>2004993</v>
      </c>
      <c r="L83" s="11">
        <f>K83/[3]Lists!$B$4</f>
        <v>82.09109891909597</v>
      </c>
      <c r="M83" s="14"/>
      <c r="N83" s="14" t="s">
        <v>126</v>
      </c>
      <c r="O83" s="16" t="s">
        <v>20</v>
      </c>
      <c r="P83" s="30"/>
      <c r="Q83" s="17"/>
      <c r="R83" s="12" t="s">
        <v>152</v>
      </c>
      <c r="S83" s="6"/>
      <c r="T83" s="6"/>
      <c r="U83" s="1" t="s">
        <v>128</v>
      </c>
      <c r="V83" s="1" t="s">
        <v>125</v>
      </c>
      <c r="W83" s="1" t="s">
        <v>125</v>
      </c>
      <c r="X83" s="1">
        <v>2</v>
      </c>
      <c r="Y83" s="15" t="s">
        <v>125</v>
      </c>
      <c r="Z83" s="15" t="s">
        <v>129</v>
      </c>
    </row>
    <row r="84" spans="1:26" x14ac:dyDescent="0.25">
      <c r="A84" s="11" t="str">
        <f t="shared" si="0"/>
        <v>S</v>
      </c>
      <c r="B84" s="1" t="s">
        <v>0</v>
      </c>
      <c r="C84" s="6"/>
      <c r="D84" s="2">
        <v>45365</v>
      </c>
      <c r="E84" s="1" t="s">
        <v>219</v>
      </c>
      <c r="F84" s="1" t="s">
        <v>179</v>
      </c>
      <c r="G84" s="12" t="s">
        <v>220</v>
      </c>
      <c r="H84" s="12" t="s">
        <v>141</v>
      </c>
      <c r="I84" s="6">
        <v>20</v>
      </c>
      <c r="J84" s="6">
        <v>480</v>
      </c>
      <c r="K84" s="13">
        <f t="shared" si="2"/>
        <v>9600</v>
      </c>
      <c r="L84" s="11">
        <f>K84/[3]Lists!$B$4</f>
        <v>0.39305601048149363</v>
      </c>
      <c r="M84" s="14">
        <f>L84</f>
        <v>0.39305601048149363</v>
      </c>
      <c r="N84" s="14" t="str">
        <f>IF([2]TMEDCALC!$G$23&lt;M84,"Yes","No")</f>
        <v>No</v>
      </c>
      <c r="O84" s="1" t="s">
        <v>1</v>
      </c>
      <c r="P84" s="6" t="s">
        <v>125</v>
      </c>
      <c r="Q84" s="12" t="s">
        <v>125</v>
      </c>
      <c r="R84" s="12" t="s">
        <v>68</v>
      </c>
      <c r="S84" s="6"/>
      <c r="T84" s="6"/>
      <c r="U84" s="1" t="s">
        <v>128</v>
      </c>
      <c r="V84" s="1" t="s">
        <v>125</v>
      </c>
      <c r="W84" s="1" t="s">
        <v>126</v>
      </c>
      <c r="X84" s="1">
        <v>2</v>
      </c>
      <c r="Y84" s="15" t="s">
        <v>125</v>
      </c>
      <c r="Z84" s="15" t="s">
        <v>193</v>
      </c>
    </row>
    <row r="85" spans="1:26" x14ac:dyDescent="0.25">
      <c r="A85" s="11" t="str">
        <f t="shared" si="0"/>
        <v>S</v>
      </c>
      <c r="B85" s="1" t="s">
        <v>0</v>
      </c>
      <c r="C85" s="6"/>
      <c r="D85" s="2">
        <v>45367</v>
      </c>
      <c r="E85" s="1" t="s">
        <v>130</v>
      </c>
      <c r="F85" s="1" t="s">
        <v>131</v>
      </c>
      <c r="G85" s="12" t="s">
        <v>221</v>
      </c>
      <c r="H85" s="12" t="s">
        <v>133</v>
      </c>
      <c r="I85" s="6">
        <v>2046</v>
      </c>
      <c r="J85" s="6">
        <v>200</v>
      </c>
      <c r="K85" s="13">
        <f t="shared" si="2"/>
        <v>409200</v>
      </c>
      <c r="L85" s="11">
        <f>K85/[3]Lists!$B$4</f>
        <v>16.754012446773665</v>
      </c>
      <c r="M85" s="14">
        <f>SUM(L85:L87)</f>
        <v>33.27874222076646</v>
      </c>
      <c r="N85" s="14" t="str">
        <f>IF([2]TMEDCALC!$G$23&lt;M85,"Yes","No")</f>
        <v>No</v>
      </c>
      <c r="O85" s="1" t="s">
        <v>25</v>
      </c>
      <c r="P85" s="6" t="s">
        <v>125</v>
      </c>
      <c r="Q85" s="12" t="s">
        <v>125</v>
      </c>
      <c r="R85" s="12" t="s">
        <v>69</v>
      </c>
      <c r="S85" s="6"/>
      <c r="T85" s="6"/>
      <c r="U85" s="1" t="s">
        <v>128</v>
      </c>
      <c r="V85" s="1" t="s">
        <v>125</v>
      </c>
      <c r="W85" s="1" t="s">
        <v>125</v>
      </c>
      <c r="X85" s="1">
        <v>2</v>
      </c>
      <c r="Y85" s="15" t="s">
        <v>125</v>
      </c>
      <c r="Z85" s="15" t="s">
        <v>129</v>
      </c>
    </row>
    <row r="86" spans="1:26" x14ac:dyDescent="0.25">
      <c r="A86" s="11" t="str">
        <f t="shared" si="0"/>
        <v>S</v>
      </c>
      <c r="B86" s="1" t="s">
        <v>0</v>
      </c>
      <c r="C86" s="6"/>
      <c r="D86" s="2">
        <v>45367</v>
      </c>
      <c r="E86" s="1" t="s">
        <v>130</v>
      </c>
      <c r="F86" s="1" t="s">
        <v>131</v>
      </c>
      <c r="G86" s="12" t="s">
        <v>221</v>
      </c>
      <c r="H86" s="12" t="s">
        <v>133</v>
      </c>
      <c r="I86" s="6">
        <v>2000</v>
      </c>
      <c r="J86" s="6">
        <v>98</v>
      </c>
      <c r="K86" s="13">
        <f t="shared" si="2"/>
        <v>196000</v>
      </c>
      <c r="L86" s="11">
        <f>K86/[3]Lists!$B$4</f>
        <v>8.0248935473304943</v>
      </c>
      <c r="M86" s="14"/>
      <c r="N86" s="14" t="str">
        <f>IF([2]TMEDCALC!$G$23&lt;M86,"Yes","No")</f>
        <v>No</v>
      </c>
      <c r="O86" s="16" t="s">
        <v>25</v>
      </c>
      <c r="P86" s="30"/>
      <c r="Q86" s="17"/>
      <c r="R86" s="12" t="s">
        <v>152</v>
      </c>
      <c r="S86" s="6"/>
      <c r="T86" s="6"/>
      <c r="U86" s="1" t="s">
        <v>128</v>
      </c>
      <c r="V86" s="1" t="s">
        <v>125</v>
      </c>
      <c r="W86" s="1" t="s">
        <v>125</v>
      </c>
      <c r="X86" s="1">
        <v>2</v>
      </c>
      <c r="Y86" s="15" t="s">
        <v>125</v>
      </c>
      <c r="Z86" s="15" t="s">
        <v>129</v>
      </c>
    </row>
    <row r="87" spans="1:26" x14ac:dyDescent="0.25">
      <c r="A87" s="11" t="str">
        <f t="shared" si="0"/>
        <v>S</v>
      </c>
      <c r="B87" s="1" t="s">
        <v>0</v>
      </c>
      <c r="C87" s="6"/>
      <c r="D87" s="2">
        <v>45367</v>
      </c>
      <c r="E87" s="1" t="s">
        <v>130</v>
      </c>
      <c r="F87" s="1" t="s">
        <v>131</v>
      </c>
      <c r="G87" s="12" t="s">
        <v>221</v>
      </c>
      <c r="H87" s="12" t="s">
        <v>133</v>
      </c>
      <c r="I87" s="6">
        <v>200</v>
      </c>
      <c r="J87" s="6">
        <v>1038</v>
      </c>
      <c r="K87" s="13">
        <f t="shared" si="2"/>
        <v>207600</v>
      </c>
      <c r="L87" s="11">
        <f>K87/[3]Lists!$B$4</f>
        <v>8.4998362266622998</v>
      </c>
      <c r="M87" s="14"/>
      <c r="N87" s="14" t="str">
        <f>IF([2]TMEDCALC!$G$23&lt;M87,"Yes","No")</f>
        <v>No</v>
      </c>
      <c r="O87" s="16" t="s">
        <v>25</v>
      </c>
      <c r="P87" s="30"/>
      <c r="Q87" s="17"/>
      <c r="R87" s="12" t="s">
        <v>152</v>
      </c>
      <c r="S87" s="6"/>
      <c r="T87" s="6"/>
      <c r="U87" s="1" t="s">
        <v>128</v>
      </c>
      <c r="V87" s="1" t="s">
        <v>125</v>
      </c>
      <c r="W87" s="1" t="s">
        <v>125</v>
      </c>
      <c r="X87" s="1">
        <v>2</v>
      </c>
      <c r="Y87" s="15" t="s">
        <v>125</v>
      </c>
      <c r="Z87" s="15" t="s">
        <v>129</v>
      </c>
    </row>
    <row r="88" spans="1:26" x14ac:dyDescent="0.25">
      <c r="A88" s="11" t="str">
        <f t="shared" si="0"/>
        <v>S</v>
      </c>
      <c r="B88" s="1" t="s">
        <v>0</v>
      </c>
      <c r="C88" s="6"/>
      <c r="D88" s="2">
        <v>45376</v>
      </c>
      <c r="E88" s="1" t="s">
        <v>37</v>
      </c>
      <c r="F88" s="1" t="s">
        <v>134</v>
      </c>
      <c r="G88" s="12" t="s">
        <v>136</v>
      </c>
      <c r="H88" s="12" t="s">
        <v>136</v>
      </c>
      <c r="I88" s="6">
        <v>500</v>
      </c>
      <c r="J88" s="6">
        <v>14</v>
      </c>
      <c r="K88" s="13">
        <f t="shared" si="2"/>
        <v>7000</v>
      </c>
      <c r="L88" s="11">
        <f>K88/[3]Lists!$B$4</f>
        <v>0.28660334097608908</v>
      </c>
      <c r="M88" s="14">
        <f>SUM(L88:L89)</f>
        <v>0.53349164755977729</v>
      </c>
      <c r="N88" s="14" t="str">
        <f>IF([2]TMEDCALC!$G$23&lt;M88,"Yes","No")</f>
        <v>No</v>
      </c>
      <c r="O88" s="1" t="s">
        <v>7</v>
      </c>
      <c r="P88" s="6" t="s">
        <v>125</v>
      </c>
      <c r="Q88" s="12" t="s">
        <v>125</v>
      </c>
      <c r="R88" s="12" t="s">
        <v>70</v>
      </c>
      <c r="S88" s="6"/>
      <c r="T88" s="6"/>
      <c r="U88" s="1" t="s">
        <v>128</v>
      </c>
      <c r="V88" s="1" t="s">
        <v>125</v>
      </c>
      <c r="W88" s="1" t="s">
        <v>125</v>
      </c>
      <c r="X88" s="1">
        <v>2</v>
      </c>
      <c r="Y88" s="15" t="s">
        <v>125</v>
      </c>
      <c r="Z88" s="15" t="s">
        <v>193</v>
      </c>
    </row>
    <row r="89" spans="1:26" x14ac:dyDescent="0.25">
      <c r="A89" s="11" t="str">
        <f t="shared" si="0"/>
        <v>S</v>
      </c>
      <c r="B89" s="1" t="s">
        <v>0</v>
      </c>
      <c r="C89" s="6"/>
      <c r="D89" s="2">
        <v>45376</v>
      </c>
      <c r="E89" s="1" t="s">
        <v>37</v>
      </c>
      <c r="F89" s="1" t="s">
        <v>134</v>
      </c>
      <c r="G89" s="12" t="s">
        <v>136</v>
      </c>
      <c r="H89" s="12" t="s">
        <v>136</v>
      </c>
      <c r="I89" s="6">
        <v>90</v>
      </c>
      <c r="J89" s="6">
        <v>67</v>
      </c>
      <c r="K89" s="13">
        <f t="shared" si="2"/>
        <v>6030</v>
      </c>
      <c r="L89" s="11">
        <f>K89/[3]Lists!$B$4</f>
        <v>0.24688830658368818</v>
      </c>
      <c r="M89" s="14"/>
      <c r="N89" s="14" t="str">
        <f>IF([2]TMEDCALC!$G$23&lt;M89,"Yes","No")</f>
        <v>No</v>
      </c>
      <c r="O89" s="16" t="s">
        <v>7</v>
      </c>
      <c r="P89" s="30"/>
      <c r="Q89" s="17"/>
      <c r="R89" s="12" t="s">
        <v>152</v>
      </c>
      <c r="S89" s="6"/>
      <c r="T89" s="6"/>
      <c r="U89" s="1" t="s">
        <v>128</v>
      </c>
      <c r="V89" s="1" t="s">
        <v>125</v>
      </c>
      <c r="W89" s="1" t="s">
        <v>125</v>
      </c>
      <c r="X89" s="1">
        <v>2</v>
      </c>
      <c r="Y89" s="15" t="s">
        <v>125</v>
      </c>
      <c r="Z89" s="15" t="s">
        <v>193</v>
      </c>
    </row>
    <row r="90" spans="1:26" x14ac:dyDescent="0.25">
      <c r="A90" s="11" t="str">
        <f t="shared" si="0"/>
        <v>S</v>
      </c>
      <c r="B90" s="1" t="s">
        <v>0</v>
      </c>
      <c r="C90" s="6"/>
      <c r="D90" s="2">
        <v>45379</v>
      </c>
      <c r="E90" s="1" t="s">
        <v>222</v>
      </c>
      <c r="F90" s="1" t="s">
        <v>223</v>
      </c>
      <c r="G90" s="12" t="s">
        <v>224</v>
      </c>
      <c r="H90" s="12" t="s">
        <v>141</v>
      </c>
      <c r="I90" s="6">
        <v>1592</v>
      </c>
      <c r="J90" s="6">
        <v>6</v>
      </c>
      <c r="K90" s="13">
        <f t="shared" si="2"/>
        <v>9552</v>
      </c>
      <c r="L90" s="11">
        <f>K90/[3]Lists!$B$4</f>
        <v>0.39109073042908615</v>
      </c>
      <c r="M90" s="14">
        <f>L90</f>
        <v>0.39109073042908615</v>
      </c>
      <c r="N90" s="14" t="str">
        <f>IF([2]TMEDCALC!$G$23&lt;M90,"Yes","No")</f>
        <v>No</v>
      </c>
      <c r="O90" s="1" t="s">
        <v>7</v>
      </c>
      <c r="P90" s="6" t="s">
        <v>125</v>
      </c>
      <c r="Q90" s="12" t="s">
        <v>137</v>
      </c>
      <c r="R90" s="12" t="s">
        <v>71</v>
      </c>
      <c r="S90" s="6"/>
      <c r="T90" s="6"/>
      <c r="U90" s="1" t="s">
        <v>128</v>
      </c>
      <c r="V90" s="1" t="s">
        <v>125</v>
      </c>
      <c r="W90" s="1" t="s">
        <v>125</v>
      </c>
      <c r="X90" s="1">
        <v>2</v>
      </c>
      <c r="Y90" s="15" t="s">
        <v>125</v>
      </c>
      <c r="Z90" s="15" t="s">
        <v>193</v>
      </c>
    </row>
    <row r="91" spans="1:26" x14ac:dyDescent="0.25">
      <c r="A91" s="11" t="str">
        <f t="shared" si="0"/>
        <v>S</v>
      </c>
      <c r="B91" s="1" t="s">
        <v>0</v>
      </c>
      <c r="C91" s="6"/>
      <c r="D91" s="2">
        <v>45382</v>
      </c>
      <c r="E91" s="1" t="s">
        <v>37</v>
      </c>
      <c r="F91" s="1" t="s">
        <v>134</v>
      </c>
      <c r="G91" s="12" t="s">
        <v>225</v>
      </c>
      <c r="H91" s="12" t="s">
        <v>136</v>
      </c>
      <c r="I91" s="6">
        <v>25</v>
      </c>
      <c r="J91" s="6">
        <v>60</v>
      </c>
      <c r="K91" s="13">
        <f t="shared" si="2"/>
        <v>1500</v>
      </c>
      <c r="L91" s="11">
        <f>K91/[3]Lists!$B$4</f>
        <v>6.1415001637733377E-2</v>
      </c>
      <c r="M91" s="14">
        <f>L91</f>
        <v>6.1415001637733377E-2</v>
      </c>
      <c r="N91" s="14" t="str">
        <f>IF([2]TMEDCALC!$G$23&lt;M91,"Yes","No")</f>
        <v>No</v>
      </c>
      <c r="O91" s="1" t="s">
        <v>1</v>
      </c>
      <c r="P91" s="6" t="s">
        <v>126</v>
      </c>
      <c r="Q91" s="12" t="s">
        <v>137</v>
      </c>
      <c r="R91" s="12" t="s">
        <v>72</v>
      </c>
      <c r="S91" s="6"/>
      <c r="T91" s="6"/>
      <c r="U91" s="1" t="s">
        <v>128</v>
      </c>
      <c r="V91" s="1" t="s">
        <v>125</v>
      </c>
      <c r="W91" s="1" t="s">
        <v>125</v>
      </c>
      <c r="X91" s="1">
        <v>2</v>
      </c>
      <c r="Y91" s="15" t="s">
        <v>125</v>
      </c>
      <c r="Z91" s="15" t="s">
        <v>193</v>
      </c>
    </row>
    <row r="92" spans="1:26" x14ac:dyDescent="0.25">
      <c r="A92" s="11" t="s">
        <v>120</v>
      </c>
      <c r="B92" s="1" t="s">
        <v>0</v>
      </c>
      <c r="C92" s="6"/>
      <c r="D92" s="2">
        <v>38106</v>
      </c>
      <c r="E92" s="1" t="s">
        <v>37</v>
      </c>
      <c r="F92" s="1" t="s">
        <v>134</v>
      </c>
      <c r="G92" s="12" t="s">
        <v>226</v>
      </c>
      <c r="H92" s="12" t="s">
        <v>136</v>
      </c>
      <c r="I92" s="6">
        <v>1521</v>
      </c>
      <c r="J92" s="6">
        <v>48</v>
      </c>
      <c r="K92" s="13">
        <f t="shared" si="1"/>
        <v>73008</v>
      </c>
      <c r="L92" s="11">
        <f>K92/[1]Lists!$B$4</f>
        <v>2.9891909597117587</v>
      </c>
      <c r="M92" s="14">
        <f>L92</f>
        <v>2.9891909597117587</v>
      </c>
      <c r="N92" s="14" t="str">
        <f>IF([2]TMEDCALC!$G$23&lt;M92,"Yes","No")</f>
        <v>No</v>
      </c>
      <c r="O92" s="1" t="s">
        <v>39</v>
      </c>
      <c r="P92" s="6" t="s">
        <v>125</v>
      </c>
      <c r="Q92" s="12" t="s">
        <v>137</v>
      </c>
      <c r="R92" s="12" t="s">
        <v>73</v>
      </c>
      <c r="S92" s="6"/>
      <c r="T92" s="6"/>
      <c r="U92" s="1" t="s">
        <v>128</v>
      </c>
      <c r="V92" s="1" t="s">
        <v>125</v>
      </c>
      <c r="W92" s="1" t="s">
        <v>125</v>
      </c>
      <c r="X92" s="1">
        <v>2</v>
      </c>
      <c r="Y92" s="15" t="s">
        <v>125</v>
      </c>
      <c r="Z92" s="15" t="s">
        <v>129</v>
      </c>
    </row>
    <row r="93" spans="1:26" x14ac:dyDescent="0.25">
      <c r="A93" s="11" t="s">
        <v>120</v>
      </c>
      <c r="B93" s="1" t="s">
        <v>0</v>
      </c>
      <c r="C93" s="6"/>
      <c r="D93" s="2">
        <v>45446</v>
      </c>
      <c r="E93" s="1" t="s">
        <v>188</v>
      </c>
      <c r="F93" s="1" t="s">
        <v>168</v>
      </c>
      <c r="G93" s="12" t="s">
        <v>227</v>
      </c>
      <c r="H93" s="12" t="s">
        <v>141</v>
      </c>
      <c r="I93" s="6">
        <v>14</v>
      </c>
      <c r="J93" s="6">
        <v>163</v>
      </c>
      <c r="K93" s="13">
        <f t="shared" si="1"/>
        <v>2282</v>
      </c>
      <c r="L93" s="11">
        <f>K93/[3]Lists!$B$4</f>
        <v>9.3432689158205046E-2</v>
      </c>
      <c r="M93" s="14">
        <f>SUM(L93)</f>
        <v>9.3432689158205046E-2</v>
      </c>
      <c r="N93" s="14" t="str">
        <f>IF([2]TMEDCALC!$G$23&lt;M93,"Yes","No")</f>
        <v>No</v>
      </c>
      <c r="O93" s="1" t="s">
        <v>4</v>
      </c>
      <c r="P93" s="6" t="s">
        <v>125</v>
      </c>
      <c r="Q93" s="12" t="s">
        <v>125</v>
      </c>
      <c r="R93" s="12" t="s">
        <v>74</v>
      </c>
      <c r="S93" s="6"/>
      <c r="T93" s="6"/>
      <c r="U93" s="1" t="s">
        <v>128</v>
      </c>
      <c r="V93" s="1" t="s">
        <v>125</v>
      </c>
      <c r="W93" s="1" t="s">
        <v>125</v>
      </c>
      <c r="X93" s="1">
        <v>2</v>
      </c>
      <c r="Y93" s="15" t="s">
        <v>125</v>
      </c>
      <c r="Z93" s="15" t="s">
        <v>129</v>
      </c>
    </row>
    <row r="94" spans="1:26" x14ac:dyDescent="0.25">
      <c r="A94" s="11" t="s">
        <v>120</v>
      </c>
      <c r="B94" s="1" t="s">
        <v>0</v>
      </c>
      <c r="C94" s="6"/>
      <c r="D94" s="2">
        <v>45452</v>
      </c>
      <c r="E94" s="1" t="s">
        <v>188</v>
      </c>
      <c r="F94" s="1" t="s">
        <v>168</v>
      </c>
      <c r="G94" s="12" t="s">
        <v>228</v>
      </c>
      <c r="H94" s="12" t="s">
        <v>133</v>
      </c>
      <c r="I94" s="6">
        <v>200</v>
      </c>
      <c r="J94" s="6">
        <v>103</v>
      </c>
      <c r="K94" s="13">
        <f t="shared" si="1"/>
        <v>20600</v>
      </c>
      <c r="L94" s="11">
        <f>K94/[3]Lists!$B$4</f>
        <v>0.84343268915820502</v>
      </c>
      <c r="M94" s="14">
        <f>SUM(L94)</f>
        <v>0.84343268915820502</v>
      </c>
      <c r="N94" s="14" t="str">
        <f>IF([2]TMEDCALC!$G$23&lt;M94,"Yes","No")</f>
        <v>No</v>
      </c>
      <c r="O94" s="1" t="s">
        <v>28</v>
      </c>
      <c r="P94" s="6" t="s">
        <v>125</v>
      </c>
      <c r="Q94" s="12" t="s">
        <v>139</v>
      </c>
      <c r="R94" s="12" t="s">
        <v>75</v>
      </c>
      <c r="S94" s="6"/>
      <c r="T94" s="6"/>
      <c r="U94" s="1" t="s">
        <v>167</v>
      </c>
      <c r="V94" s="1" t="s">
        <v>125</v>
      </c>
      <c r="W94" s="1" t="s">
        <v>125</v>
      </c>
      <c r="X94" s="1">
        <v>2</v>
      </c>
      <c r="Y94" s="15" t="s">
        <v>125</v>
      </c>
      <c r="Z94" s="15" t="s">
        <v>129</v>
      </c>
    </row>
    <row r="95" spans="1:26" x14ac:dyDescent="0.25">
      <c r="A95" s="11" t="s">
        <v>120</v>
      </c>
      <c r="B95" s="1" t="s">
        <v>0</v>
      </c>
      <c r="C95" s="6"/>
      <c r="D95" s="2">
        <v>45461</v>
      </c>
      <c r="E95" s="1" t="s">
        <v>130</v>
      </c>
      <c r="F95" s="1" t="s">
        <v>131</v>
      </c>
      <c r="G95" s="12" t="s">
        <v>229</v>
      </c>
      <c r="H95" s="12" t="s">
        <v>133</v>
      </c>
      <c r="I95" s="6">
        <v>2025</v>
      </c>
      <c r="J95" s="6">
        <v>4</v>
      </c>
      <c r="K95" s="13">
        <f t="shared" si="1"/>
        <v>8100</v>
      </c>
      <c r="L95" s="11">
        <f>K95/[3]Lists!$B$4</f>
        <v>0.33164100884376024</v>
      </c>
      <c r="M95" s="14">
        <f>SUM(L95)</f>
        <v>0.33164100884376024</v>
      </c>
      <c r="N95" s="14" t="str">
        <f>IF([2]TMEDCALC!$G$23&lt;M95,"Yes","No")</f>
        <v>No</v>
      </c>
      <c r="O95" s="1" t="s">
        <v>76</v>
      </c>
      <c r="P95" s="6" t="s">
        <v>125</v>
      </c>
      <c r="Q95" s="12" t="s">
        <v>137</v>
      </c>
      <c r="R95" s="12" t="s">
        <v>77</v>
      </c>
      <c r="S95" s="6" t="s">
        <v>230</v>
      </c>
      <c r="T95" s="6"/>
      <c r="U95" s="1" t="s">
        <v>167</v>
      </c>
      <c r="V95" s="1" t="s">
        <v>125</v>
      </c>
      <c r="W95" s="1" t="s">
        <v>125</v>
      </c>
      <c r="X95" s="1">
        <v>2</v>
      </c>
      <c r="Y95" s="15" t="s">
        <v>125</v>
      </c>
      <c r="Z95" s="15" t="s">
        <v>129</v>
      </c>
    </row>
    <row r="96" spans="1:26" x14ac:dyDescent="0.25">
      <c r="A96" s="11" t="s">
        <v>120</v>
      </c>
      <c r="B96" s="1" t="s">
        <v>0</v>
      </c>
      <c r="C96" s="6"/>
      <c r="D96" s="2">
        <v>45468</v>
      </c>
      <c r="E96" s="1" t="s">
        <v>161</v>
      </c>
      <c r="F96" s="1" t="s">
        <v>176</v>
      </c>
      <c r="G96" s="12" t="s">
        <v>176</v>
      </c>
      <c r="H96" s="12" t="s">
        <v>133</v>
      </c>
      <c r="I96" s="6">
        <v>1069</v>
      </c>
      <c r="J96" s="6">
        <v>1</v>
      </c>
      <c r="K96" s="13">
        <f t="shared" si="1"/>
        <v>1069</v>
      </c>
      <c r="L96" s="11">
        <f>K96/[3]Lists!$B$4</f>
        <v>4.3768424500491322E-2</v>
      </c>
      <c r="M96" s="14">
        <f>SUM(L96)</f>
        <v>4.3768424500491322E-2</v>
      </c>
      <c r="N96" s="14" t="str">
        <f>IF([2]TMEDCALC!$G$23&lt;M96,"Yes","No")</f>
        <v>No</v>
      </c>
      <c r="O96" s="1" t="s">
        <v>78</v>
      </c>
      <c r="P96" s="6" t="s">
        <v>125</v>
      </c>
      <c r="Q96" s="12" t="s">
        <v>137</v>
      </c>
      <c r="R96" s="12" t="s">
        <v>79</v>
      </c>
      <c r="S96" s="6" t="s">
        <v>231</v>
      </c>
      <c r="T96" s="6"/>
      <c r="U96" s="1" t="s">
        <v>167</v>
      </c>
      <c r="V96" s="1" t="s">
        <v>125</v>
      </c>
      <c r="W96" s="1" t="s">
        <v>125</v>
      </c>
      <c r="X96" s="1">
        <v>2</v>
      </c>
      <c r="Y96" s="15" t="s">
        <v>125</v>
      </c>
      <c r="Z96" s="15" t="s">
        <v>129</v>
      </c>
    </row>
    <row r="97" spans="1:26" x14ac:dyDescent="0.25">
      <c r="A97" s="11" t="s">
        <v>120</v>
      </c>
      <c r="B97" s="1" t="s">
        <v>0</v>
      </c>
      <c r="C97" s="6"/>
      <c r="D97" s="2">
        <v>45481</v>
      </c>
      <c r="E97" s="1" t="s">
        <v>161</v>
      </c>
      <c r="F97" s="1" t="s">
        <v>176</v>
      </c>
      <c r="G97" s="12" t="s">
        <v>232</v>
      </c>
      <c r="H97" s="12" t="s">
        <v>133</v>
      </c>
      <c r="I97" s="6">
        <v>1069</v>
      </c>
      <c r="J97" s="6">
        <v>43</v>
      </c>
      <c r="K97" s="13">
        <f t="shared" si="1"/>
        <v>45967</v>
      </c>
      <c r="L97" s="11">
        <f>K97/[3]Lists!$B$4</f>
        <v>1.8820422535211268</v>
      </c>
      <c r="M97" s="14">
        <f>SUM(L97:L98)</f>
        <v>1.9901326564035375</v>
      </c>
      <c r="N97" s="14" t="str">
        <f>IF([2]TMEDCALC!$G$23&lt;M97,"Yes","No")</f>
        <v>No</v>
      </c>
      <c r="O97" s="1" t="s">
        <v>7</v>
      </c>
      <c r="P97" s="6" t="s">
        <v>125</v>
      </c>
      <c r="Q97" s="12" t="s">
        <v>137</v>
      </c>
      <c r="R97" s="12" t="s">
        <v>80</v>
      </c>
      <c r="S97" s="6"/>
      <c r="T97" s="6"/>
      <c r="U97" s="1" t="s">
        <v>175</v>
      </c>
      <c r="V97" s="1" t="s">
        <v>125</v>
      </c>
      <c r="W97" s="1" t="s">
        <v>125</v>
      </c>
      <c r="X97" s="1">
        <v>2</v>
      </c>
      <c r="Y97" s="15" t="s">
        <v>125</v>
      </c>
      <c r="Z97" s="15" t="s">
        <v>233</v>
      </c>
    </row>
    <row r="98" spans="1:26" x14ac:dyDescent="0.25">
      <c r="A98" s="11" t="s">
        <v>120</v>
      </c>
      <c r="B98" s="1" t="s">
        <v>0</v>
      </c>
      <c r="C98" s="6"/>
      <c r="D98" s="2">
        <v>45481</v>
      </c>
      <c r="E98" s="1" t="s">
        <v>161</v>
      </c>
      <c r="F98" s="1" t="s">
        <v>176</v>
      </c>
      <c r="G98" s="12" t="s">
        <v>232</v>
      </c>
      <c r="H98" s="12" t="s">
        <v>133</v>
      </c>
      <c r="I98" s="6">
        <v>60</v>
      </c>
      <c r="J98" s="6">
        <v>44</v>
      </c>
      <c r="K98" s="13">
        <f t="shared" si="1"/>
        <v>2640</v>
      </c>
      <c r="L98" s="11">
        <f>K98/[3]Lists!$B$4</f>
        <v>0.10809040288241074</v>
      </c>
      <c r="M98" s="14"/>
      <c r="N98" s="14" t="str">
        <f>IF([2]TMEDCALC!$G$23&lt;M98,"Yes","No")</f>
        <v>No</v>
      </c>
      <c r="O98" s="16" t="s">
        <v>7</v>
      </c>
      <c r="P98" s="30"/>
      <c r="Q98" s="17"/>
      <c r="R98" s="12" t="s">
        <v>152</v>
      </c>
      <c r="S98" s="6"/>
      <c r="T98" s="6"/>
      <c r="U98" s="1" t="s">
        <v>175</v>
      </c>
      <c r="V98" s="1" t="s">
        <v>125</v>
      </c>
      <c r="W98" s="1" t="s">
        <v>125</v>
      </c>
      <c r="X98" s="1">
        <v>2</v>
      </c>
      <c r="Y98" s="15" t="s">
        <v>125</v>
      </c>
      <c r="Z98" s="15"/>
    </row>
    <row r="99" spans="1:26" x14ac:dyDescent="0.25">
      <c r="A99" s="11" t="s">
        <v>120</v>
      </c>
      <c r="B99" s="1" t="s">
        <v>0</v>
      </c>
      <c r="C99" s="6"/>
      <c r="D99" s="2">
        <v>45517</v>
      </c>
      <c r="E99" s="1" t="s">
        <v>162</v>
      </c>
      <c r="F99" s="1" t="s">
        <v>176</v>
      </c>
      <c r="G99" s="12" t="s">
        <v>234</v>
      </c>
      <c r="H99" s="12" t="s">
        <v>133</v>
      </c>
      <c r="I99" s="6">
        <v>2</v>
      </c>
      <c r="J99" s="6">
        <v>80</v>
      </c>
      <c r="K99" s="13">
        <f t="shared" si="1"/>
        <v>160</v>
      </c>
      <c r="L99" s="11">
        <f>K99/[3]Lists!$B$4</f>
        <v>6.550933508024894E-3</v>
      </c>
      <c r="M99" s="14">
        <f>L99</f>
        <v>6.550933508024894E-3</v>
      </c>
      <c r="N99" s="14" t="str">
        <f>IF([2]TMEDCALC!$G$23&lt;M99,"Yes","No")</f>
        <v>No</v>
      </c>
      <c r="O99" s="1" t="s">
        <v>4</v>
      </c>
      <c r="P99" s="6" t="s">
        <v>125</v>
      </c>
      <c r="Q99" s="12" t="s">
        <v>125</v>
      </c>
      <c r="R99" s="12" t="s">
        <v>82</v>
      </c>
      <c r="S99" s="6"/>
      <c r="T99" s="6"/>
      <c r="U99" s="1" t="s">
        <v>167</v>
      </c>
      <c r="V99" s="1" t="s">
        <v>125</v>
      </c>
      <c r="W99" s="1" t="s">
        <v>125</v>
      </c>
      <c r="X99" s="1">
        <v>2</v>
      </c>
      <c r="Y99" s="15" t="s">
        <v>125</v>
      </c>
      <c r="Z99" s="15" t="s">
        <v>129</v>
      </c>
    </row>
    <row r="100" spans="1:26" x14ac:dyDescent="0.25">
      <c r="A100" s="11" t="s">
        <v>120</v>
      </c>
      <c r="B100" s="1" t="s">
        <v>0</v>
      </c>
      <c r="C100" s="6"/>
      <c r="D100" s="2" t="s">
        <v>81</v>
      </c>
      <c r="E100" s="1" t="s">
        <v>162</v>
      </c>
      <c r="F100" s="1" t="s">
        <v>179</v>
      </c>
      <c r="G100" s="12" t="s">
        <v>235</v>
      </c>
      <c r="H100" s="12" t="s">
        <v>133</v>
      </c>
      <c r="I100" s="6">
        <v>275</v>
      </c>
      <c r="J100" s="6">
        <v>24</v>
      </c>
      <c r="K100" s="13">
        <f t="shared" si="1"/>
        <v>6600</v>
      </c>
      <c r="L100" s="11">
        <f>K100/[3]Lists!$B$4</f>
        <v>0.27022600720602685</v>
      </c>
      <c r="M100" s="14">
        <f>L100</f>
        <v>0.27022600720602685</v>
      </c>
      <c r="N100" s="14" t="str">
        <f>IF([2]TMEDCALC!$G$23&lt;M100,"Yes","No")</f>
        <v>No</v>
      </c>
      <c r="O100" s="1" t="s">
        <v>5</v>
      </c>
      <c r="P100" s="6" t="s">
        <v>125</v>
      </c>
      <c r="Q100" s="12" t="s">
        <v>137</v>
      </c>
      <c r="R100" s="12" t="s">
        <v>83</v>
      </c>
      <c r="S100" s="6"/>
      <c r="T100" s="6"/>
      <c r="U100" s="1" t="s">
        <v>167</v>
      </c>
      <c r="V100" s="1" t="s">
        <v>125</v>
      </c>
      <c r="W100" s="1" t="s">
        <v>125</v>
      </c>
      <c r="X100" s="1">
        <v>2</v>
      </c>
      <c r="Y100" s="15" t="s">
        <v>125</v>
      </c>
      <c r="Z100" s="15" t="s">
        <v>129</v>
      </c>
    </row>
    <row r="101" spans="1:26" x14ac:dyDescent="0.25">
      <c r="A101" s="11" t="s">
        <v>120</v>
      </c>
      <c r="B101" s="1" t="s">
        <v>0</v>
      </c>
      <c r="C101" s="6"/>
      <c r="D101" s="2">
        <v>45566</v>
      </c>
      <c r="E101" s="1" t="s">
        <v>149</v>
      </c>
      <c r="F101" s="1" t="s">
        <v>143</v>
      </c>
      <c r="G101" s="12" t="s">
        <v>236</v>
      </c>
      <c r="H101" s="12" t="s">
        <v>124</v>
      </c>
      <c r="I101" s="6">
        <v>20</v>
      </c>
      <c r="J101" s="6">
        <v>32</v>
      </c>
      <c r="K101" s="13">
        <f t="shared" si="1"/>
        <v>640</v>
      </c>
      <c r="L101" s="11">
        <f>K101/[3]Lists!$B$4</f>
        <v>2.6203734032099576E-2</v>
      </c>
      <c r="M101" s="14">
        <f>L101</f>
        <v>2.6203734032099576E-2</v>
      </c>
      <c r="N101" s="14" t="str">
        <f>IF([2]TMEDCALC!$G$23&lt;M101,"Yes","No")</f>
        <v>No</v>
      </c>
      <c r="O101" s="1" t="s">
        <v>5</v>
      </c>
      <c r="P101" s="6" t="s">
        <v>125</v>
      </c>
      <c r="Q101" s="12" t="s">
        <v>139</v>
      </c>
      <c r="R101" s="12" t="s">
        <v>84</v>
      </c>
      <c r="S101" s="6"/>
      <c r="T101" s="6"/>
      <c r="U101" s="1" t="s">
        <v>167</v>
      </c>
      <c r="V101" s="1" t="s">
        <v>125</v>
      </c>
      <c r="W101" s="1" t="s">
        <v>125</v>
      </c>
      <c r="X101" s="1">
        <v>2</v>
      </c>
      <c r="Y101" s="15" t="s">
        <v>125</v>
      </c>
      <c r="Z101" s="15" t="s">
        <v>129</v>
      </c>
    </row>
    <row r="102" spans="1:26" x14ac:dyDescent="0.25">
      <c r="A102" s="11" t="s">
        <v>120</v>
      </c>
      <c r="B102" s="1" t="s">
        <v>0</v>
      </c>
      <c r="C102" s="6"/>
      <c r="D102" s="2">
        <v>45581</v>
      </c>
      <c r="E102" s="1" t="s">
        <v>162</v>
      </c>
      <c r="F102" s="1" t="s">
        <v>176</v>
      </c>
      <c r="G102" s="12" t="s">
        <v>237</v>
      </c>
      <c r="H102" s="12" t="s">
        <v>133</v>
      </c>
      <c r="I102" s="6">
        <v>1</v>
      </c>
      <c r="J102" s="6">
        <v>33</v>
      </c>
      <c r="K102" s="13">
        <f t="shared" si="1"/>
        <v>33</v>
      </c>
      <c r="L102" s="11">
        <f>K102/[3]Lists!$B$4</f>
        <v>1.3511300360301343E-3</v>
      </c>
      <c r="M102" s="14">
        <f>SUM(L102:L102)</f>
        <v>1.3511300360301343E-3</v>
      </c>
      <c r="N102" s="14" t="str">
        <f>IF([2]TMEDCALC!$G$23&lt;M102,"Yes","No")</f>
        <v>No</v>
      </c>
      <c r="O102" s="1" t="s">
        <v>46</v>
      </c>
      <c r="P102" s="6" t="s">
        <v>125</v>
      </c>
      <c r="Q102" s="12" t="s">
        <v>139</v>
      </c>
      <c r="R102" s="12" t="s">
        <v>85</v>
      </c>
      <c r="S102" s="6"/>
      <c r="T102" s="6"/>
      <c r="U102" s="1" t="s">
        <v>167</v>
      </c>
      <c r="V102" s="1" t="s">
        <v>125</v>
      </c>
      <c r="W102" s="1" t="s">
        <v>125</v>
      </c>
      <c r="X102" s="1">
        <v>2</v>
      </c>
      <c r="Y102" s="15" t="s">
        <v>125</v>
      </c>
      <c r="Z102" s="15" t="s">
        <v>129</v>
      </c>
    </row>
    <row r="103" spans="1:26" x14ac:dyDescent="0.25">
      <c r="A103" s="11" t="s">
        <v>120</v>
      </c>
      <c r="B103" s="1" t="s">
        <v>0</v>
      </c>
      <c r="C103" s="6"/>
      <c r="D103" s="7">
        <v>45596</v>
      </c>
      <c r="E103" s="1"/>
      <c r="F103" s="1" t="s">
        <v>168</v>
      </c>
      <c r="G103" s="12" t="s">
        <v>238</v>
      </c>
      <c r="H103" s="12" t="s">
        <v>133</v>
      </c>
      <c r="I103" s="6">
        <v>3801</v>
      </c>
      <c r="J103" s="6">
        <v>21</v>
      </c>
      <c r="K103" s="13">
        <v>79821</v>
      </c>
      <c r="L103" s="11">
        <v>3.2681378969999999</v>
      </c>
      <c r="M103" s="14">
        <v>3.2681378969999999</v>
      </c>
      <c r="N103" s="14" t="s">
        <v>125</v>
      </c>
      <c r="O103" s="1" t="s">
        <v>5</v>
      </c>
      <c r="P103" s="6" t="s">
        <v>125</v>
      </c>
      <c r="Q103" s="12" t="s">
        <v>137</v>
      </c>
      <c r="R103" s="12" t="s">
        <v>86</v>
      </c>
      <c r="S103" s="6" t="s">
        <v>239</v>
      </c>
      <c r="T103" s="6"/>
      <c r="U103" s="1" t="s">
        <v>167</v>
      </c>
      <c r="V103" s="1" t="s">
        <v>125</v>
      </c>
      <c r="W103" s="1" t="s">
        <v>125</v>
      </c>
      <c r="X103" s="1">
        <v>2</v>
      </c>
      <c r="Y103" s="15" t="s">
        <v>125</v>
      </c>
      <c r="Z103" s="15" t="s">
        <v>129</v>
      </c>
    </row>
    <row r="104" spans="1:26" x14ac:dyDescent="0.25">
      <c r="A104" s="11" t="s">
        <v>120</v>
      </c>
      <c r="B104" s="1" t="s">
        <v>0</v>
      </c>
      <c r="C104" s="6"/>
      <c r="D104" s="7">
        <v>45610</v>
      </c>
      <c r="E104" s="1" t="s">
        <v>240</v>
      </c>
      <c r="F104" s="1" t="s">
        <v>131</v>
      </c>
      <c r="G104" s="12" t="s">
        <v>241</v>
      </c>
      <c r="H104" s="12" t="s">
        <v>133</v>
      </c>
      <c r="I104" s="6">
        <v>800</v>
      </c>
      <c r="J104" s="6">
        <v>43</v>
      </c>
      <c r="K104" s="13">
        <v>34400</v>
      </c>
      <c r="L104" s="11">
        <v>1.4084507040000001</v>
      </c>
      <c r="M104" s="14">
        <v>1.4084507040000001</v>
      </c>
      <c r="N104" s="14" t="s">
        <v>125</v>
      </c>
      <c r="O104" s="1" t="s">
        <v>87</v>
      </c>
      <c r="P104" s="6" t="s">
        <v>125</v>
      </c>
      <c r="Q104" s="12" t="s">
        <v>137</v>
      </c>
      <c r="R104" s="12" t="s">
        <v>88</v>
      </c>
      <c r="S104" s="6"/>
      <c r="T104" s="6"/>
      <c r="U104" s="1" t="s">
        <v>167</v>
      </c>
      <c r="V104" s="1" t="s">
        <v>125</v>
      </c>
      <c r="W104" s="1" t="s">
        <v>125</v>
      </c>
      <c r="X104" s="1">
        <v>2</v>
      </c>
      <c r="Y104" s="15" t="s">
        <v>125</v>
      </c>
      <c r="Z104" s="15" t="s">
        <v>193</v>
      </c>
    </row>
    <row r="105" spans="1:26" x14ac:dyDescent="0.25">
      <c r="A105" s="11" t="s">
        <v>120</v>
      </c>
      <c r="B105" s="1" t="s">
        <v>0</v>
      </c>
      <c r="C105" s="6"/>
      <c r="D105" s="2">
        <v>45631</v>
      </c>
      <c r="E105" s="1" t="s">
        <v>130</v>
      </c>
      <c r="F105" s="1" t="s">
        <v>131</v>
      </c>
      <c r="G105" s="12" t="s">
        <v>242</v>
      </c>
      <c r="H105" s="12" t="s">
        <v>133</v>
      </c>
      <c r="I105" s="6">
        <v>2</v>
      </c>
      <c r="J105" s="6">
        <v>269</v>
      </c>
      <c r="K105" s="13">
        <v>538</v>
      </c>
      <c r="L105" s="11">
        <v>2.2027513920733703E-2</v>
      </c>
      <c r="M105" s="14">
        <f>L105</f>
        <v>2.2027513920733703E-2</v>
      </c>
      <c r="N105" s="14" t="str">
        <f>IF([2]TMEDCALC!$G$23&lt;M105,"Yes","No")</f>
        <v>No</v>
      </c>
      <c r="O105" s="1" t="s">
        <v>25</v>
      </c>
      <c r="P105" s="6" t="s">
        <v>125</v>
      </c>
      <c r="Q105" s="12" t="s">
        <v>125</v>
      </c>
      <c r="R105" s="12" t="s">
        <v>89</v>
      </c>
      <c r="S105" s="6">
        <v>60400264</v>
      </c>
      <c r="T105" s="6"/>
      <c r="U105" s="1" t="s">
        <v>128</v>
      </c>
      <c r="V105" s="1" t="s">
        <v>125</v>
      </c>
      <c r="W105" s="1" t="s">
        <v>125</v>
      </c>
      <c r="X105" s="1">
        <v>2</v>
      </c>
      <c r="Y105" s="15" t="s">
        <v>125</v>
      </c>
      <c r="Z105" s="15" t="s">
        <v>129</v>
      </c>
    </row>
    <row r="106" spans="1:26" x14ac:dyDescent="0.25">
      <c r="A106" s="11" t="s">
        <v>120</v>
      </c>
      <c r="B106" s="1" t="s">
        <v>0</v>
      </c>
      <c r="C106" s="6"/>
      <c r="D106" s="2">
        <v>45632</v>
      </c>
      <c r="E106" s="1" t="s">
        <v>146</v>
      </c>
      <c r="F106" s="1" t="s">
        <v>147</v>
      </c>
      <c r="G106" s="12" t="s">
        <v>243</v>
      </c>
      <c r="H106" s="12" t="s">
        <v>141</v>
      </c>
      <c r="I106" s="6">
        <v>7</v>
      </c>
      <c r="J106" s="6">
        <v>48</v>
      </c>
      <c r="K106" s="13">
        <v>336</v>
      </c>
      <c r="L106" s="11">
        <v>1.3756960366852276E-2</v>
      </c>
      <c r="M106" s="14">
        <f>L106</f>
        <v>1.3756960366852276E-2</v>
      </c>
      <c r="N106" s="14" t="str">
        <f>IF([2]TMEDCALC!$G$23&lt;M106,"Yes","No")</f>
        <v>No</v>
      </c>
      <c r="O106" s="1" t="s">
        <v>90</v>
      </c>
      <c r="P106" s="6" t="s">
        <v>125</v>
      </c>
      <c r="Q106" s="12" t="s">
        <v>125</v>
      </c>
      <c r="R106" s="12" t="s">
        <v>91</v>
      </c>
      <c r="S106" s="6">
        <v>60400218</v>
      </c>
      <c r="T106" s="6"/>
      <c r="U106" s="1" t="s">
        <v>128</v>
      </c>
      <c r="V106" s="1" t="s">
        <v>125</v>
      </c>
      <c r="W106" s="1" t="s">
        <v>125</v>
      </c>
      <c r="X106" s="1">
        <v>2</v>
      </c>
      <c r="Y106" s="15" t="s">
        <v>125</v>
      </c>
      <c r="Z106" s="15" t="s">
        <v>129</v>
      </c>
    </row>
    <row r="107" spans="1:26" x14ac:dyDescent="0.25">
      <c r="A107" s="11" t="s">
        <v>120</v>
      </c>
      <c r="B107" s="1" t="s">
        <v>0</v>
      </c>
      <c r="C107" s="6"/>
      <c r="D107" s="2">
        <v>45640</v>
      </c>
      <c r="E107" s="1" t="s">
        <v>130</v>
      </c>
      <c r="F107" s="1" t="s">
        <v>131</v>
      </c>
      <c r="G107" s="12" t="s">
        <v>244</v>
      </c>
      <c r="H107" s="12" t="s">
        <v>141</v>
      </c>
      <c r="I107" s="6">
        <v>50</v>
      </c>
      <c r="J107" s="6">
        <v>120</v>
      </c>
      <c r="K107" s="13">
        <v>6000</v>
      </c>
      <c r="L107" s="11">
        <v>0.24566000655093351</v>
      </c>
      <c r="M107" s="14">
        <f>L107</f>
        <v>0.24566000655093351</v>
      </c>
      <c r="N107" s="14" t="str">
        <f>IF([2]TMEDCALC!$G$23&lt;M107,"Yes","No")</f>
        <v>No</v>
      </c>
      <c r="O107" s="1" t="s">
        <v>2</v>
      </c>
      <c r="P107" s="6" t="s">
        <v>125</v>
      </c>
      <c r="Q107" s="12" t="s">
        <v>139</v>
      </c>
      <c r="R107" s="12" t="s">
        <v>92</v>
      </c>
      <c r="S107" s="6"/>
      <c r="T107" s="6"/>
      <c r="U107" s="1" t="s">
        <v>128</v>
      </c>
      <c r="V107" s="1" t="s">
        <v>125</v>
      </c>
      <c r="W107" s="1" t="s">
        <v>125</v>
      </c>
      <c r="X107" s="1">
        <v>2</v>
      </c>
      <c r="Y107" s="15" t="s">
        <v>125</v>
      </c>
      <c r="Z107" s="15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Hennen, Jared</dc:creator>
  <cp:lastModifiedBy>Hennen, Jared</cp:lastModifiedBy>
  <dcterms:created xsi:type="dcterms:W3CDTF">2025-07-09T17:31:35Z</dcterms:created>
  <dcterms:modified xsi:type="dcterms:W3CDTF">2025-07-09T18:01:08Z</dcterms:modified>
</cp:coreProperties>
</file>