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namedSheetViews/namedSheetView1.xml" ContentType="application/vnd.ms-excel.namedsheetviews+xml"/>
  <Override PartName="/xl/customProperty2.bin" ContentType="application/vnd.openxmlformats-officedocument.spreadsheetml.customProperty"/>
  <Override PartName="/xl/tables/table2.xml" ContentType="application/vnd.openxmlformats-officedocument.spreadsheetml.table+xml"/>
  <Override PartName="/xl/customProperty3.bin" ContentType="application/vnd.openxmlformats-officedocument.spreadsheetml.customProperty"/>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ARC2024/2023 Resubmission/R3 Resubmission/"/>
    </mc:Choice>
  </mc:AlternateContent>
  <xr:revisionPtr revIDLastSave="98" documentId="101_{0E232A04-7CF0-4710-9C0D-D634F3975FD9}" xr6:coauthVersionLast="47" xr6:coauthVersionMax="47" xr10:uidLastSave="{45CA5C18-D1B8-4539-8CA2-1E5E58E7692B}"/>
  <bookViews>
    <workbookView xWindow="22932" yWindow="-108" windowWidth="23256" windowHeight="12456" tabRatio="759" activeTab="1" xr2:uid="{C5361941-2912-46BF-A951-830A3A5C2A46}"/>
  </bookViews>
  <sheets>
    <sheet name="2023 Expense Summary" sheetId="11" r:id="rId1"/>
    <sheet name="2023 Capital Summary" sheetId="12" r:id="rId2"/>
    <sheet name="Template" sheetId="1" state="hidden" r:id="rId3"/>
  </sheets>
  <definedNames>
    <definedName name="_xlnm._FilterDatabase" localSheetId="1" hidden="1">'2023 Capital Summary'!#REF!</definedName>
    <definedName name="_xlnm._FilterDatabase" localSheetId="0" hidden="1">'2023 Expense Summary'!#REF!</definedName>
    <definedName name="_xlnm._FilterDatabase" localSheetId="2" hidden="1">Template!$B$6:$N$6</definedName>
    <definedName name="Comp">#REF!</definedName>
    <definedName name="SRC">#REF!</definedName>
    <definedName name="Tgt">#REF!</definedName>
  </definedNames>
  <calcPr calcId="191028"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1" l="1"/>
  <c r="J30" i="1"/>
  <c r="J18" i="1"/>
  <c r="J17" i="1"/>
  <c r="J16" i="1"/>
  <c r="J15" i="1"/>
  <c r="J14" i="1"/>
  <c r="J13" i="1"/>
  <c r="J87" i="1"/>
  <c r="J86" i="1"/>
  <c r="J84" i="1"/>
  <c r="J83" i="1"/>
  <c r="J81" i="1"/>
  <c r="J80" i="1"/>
  <c r="J79" i="1"/>
  <c r="J78" i="1"/>
  <c r="J77" i="1"/>
  <c r="J76" i="1"/>
  <c r="J75" i="1"/>
  <c r="J74" i="1"/>
  <c r="J69" i="1"/>
  <c r="J66" i="1"/>
  <c r="J63" i="1"/>
  <c r="J62" i="1"/>
  <c r="J61" i="1"/>
  <c r="J60" i="1"/>
  <c r="J59" i="1"/>
  <c r="J57" i="1"/>
  <c r="J54" i="1"/>
  <c r="J53" i="1"/>
  <c r="J52" i="1"/>
  <c r="J51" i="1"/>
  <c r="J50" i="1"/>
  <c r="J48" i="1"/>
  <c r="J47" i="1"/>
  <c r="J46" i="1"/>
  <c r="J44" i="1"/>
  <c r="J28" i="1"/>
  <c r="J64" i="1" l="1"/>
  <c r="J43" i="1"/>
  <c r="N89" i="1" l="1"/>
  <c r="L13" i="1" l="1"/>
  <c r="L14" i="1"/>
  <c r="L15" i="1"/>
  <c r="L16" i="1"/>
  <c r="L17" i="1"/>
  <c r="L18" i="1"/>
  <c r="L28" i="1"/>
  <c r="L30" i="1"/>
  <c r="L31" i="1"/>
  <c r="L43" i="1"/>
  <c r="L44" i="1"/>
  <c r="L46" i="1"/>
  <c r="L47" i="1"/>
  <c r="L48" i="1"/>
  <c r="L50" i="1"/>
  <c r="L51" i="1"/>
  <c r="L52" i="1"/>
  <c r="L53" i="1"/>
  <c r="L54" i="1"/>
  <c r="L57" i="1"/>
  <c r="L59" i="1"/>
  <c r="L60" i="1"/>
  <c r="L61" i="1"/>
  <c r="L62" i="1"/>
  <c r="L63" i="1"/>
  <c r="L64" i="1"/>
  <c r="L66" i="1"/>
  <c r="L69" i="1"/>
  <c r="L74" i="1"/>
  <c r="L75" i="1"/>
  <c r="L76" i="1"/>
  <c r="L77" i="1"/>
  <c r="L78" i="1"/>
  <c r="L79" i="1"/>
  <c r="L80" i="1"/>
  <c r="L81" i="1"/>
  <c r="L83" i="1"/>
  <c r="L84" i="1"/>
  <c r="L86" i="1"/>
  <c r="L87" i="1"/>
  <c r="J82" i="1" l="1"/>
  <c r="L82" i="1" s="1"/>
  <c r="J56" i="1"/>
  <c r="L56" i="1" s="1"/>
  <c r="J10" i="1"/>
  <c r="L10" i="1" s="1"/>
  <c r="J72" i="1"/>
  <c r="L72" i="1" s="1"/>
  <c r="J68" i="1"/>
  <c r="L68" i="1" s="1"/>
  <c r="J73" i="1"/>
  <c r="L73" i="1" s="1"/>
  <c r="J37" i="1"/>
  <c r="L37" i="1" s="1"/>
  <c r="J38" i="1"/>
  <c r="L38" i="1" s="1"/>
  <c r="J36" i="1"/>
  <c r="L36" i="1" s="1"/>
  <c r="J33" i="1"/>
  <c r="L33" i="1" s="1"/>
  <c r="J34" i="1"/>
  <c r="L34" i="1" s="1"/>
  <c r="J24" i="1" l="1"/>
  <c r="L24" i="1" s="1"/>
  <c r="J22" i="1"/>
  <c r="L22" i="1" s="1"/>
  <c r="J19" i="1"/>
  <c r="L19" i="1" s="1"/>
  <c r="J42" i="1"/>
  <c r="L42" i="1" s="1"/>
  <c r="J23" i="1"/>
  <c r="L23" i="1" s="1"/>
  <c r="J7" i="1"/>
  <c r="L7" i="1" s="1"/>
  <c r="J21" i="1"/>
  <c r="L21" i="1" s="1"/>
  <c r="J20" i="1"/>
  <c r="L20" i="1" s="1"/>
  <c r="J9" i="1"/>
  <c r="L9" i="1" s="1"/>
  <c r="J70" i="1"/>
  <c r="L70" i="1" s="1"/>
  <c r="J29" i="1"/>
  <c r="L29" i="1" s="1"/>
  <c r="J27" i="1"/>
  <c r="L27" i="1" s="1"/>
  <c r="J32" i="1"/>
  <c r="L32" i="1" s="1"/>
  <c r="J25" i="1"/>
  <c r="L25" i="1" s="1"/>
  <c r="J85" i="1"/>
  <c r="L85" i="1" s="1"/>
  <c r="J26" i="1"/>
  <c r="L26" i="1" s="1"/>
  <c r="J67" i="1"/>
  <c r="L67" i="1" s="1"/>
  <c r="J8" i="1"/>
  <c r="L8" i="1" s="1"/>
  <c r="J35" i="1"/>
  <c r="L35" i="1" s="1"/>
  <c r="J58" i="1" l="1"/>
  <c r="L58" i="1" s="1"/>
  <c r="J71" i="1"/>
  <c r="L71" i="1" s="1"/>
  <c r="J11" i="1"/>
  <c r="L11" i="1" s="1"/>
  <c r="J49" i="1"/>
  <c r="L49" i="1" s="1"/>
  <c r="J12" i="1"/>
  <c r="L12" i="1" s="1"/>
  <c r="J88" i="1"/>
  <c r="I93" i="1" l="1"/>
  <c r="I89" i="1"/>
  <c r="L88" i="1"/>
  <c r="J55" i="1" l="1"/>
  <c r="L55" i="1" s="1"/>
  <c r="H89" i="1" l="1"/>
  <c r="J39" i="1"/>
  <c r="H93" i="1"/>
  <c r="L39" i="1" l="1"/>
  <c r="J89" i="1" l="1"/>
  <c r="L40" i="1"/>
  <c r="J93" i="1" l="1"/>
  <c r="J41" i="1" l="1"/>
  <c r="L41" i="1" s="1"/>
  <c r="J40" i="1"/>
  <c r="J45" i="1"/>
  <c r="L45" i="1" s="1"/>
  <c r="J65" i="1"/>
  <c r="L6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tc={74376041-2AF5-4479-AF0D-1D58CF8D9291}</author>
    <author>tc={7E8892B0-6621-40C0-AFB9-B0F9EC2B2F84}</author>
    <author>tc={2E401C2B-69D2-4310-A9EF-8284F89B221A}</author>
    <author>tc={B45B57A4-2953-410B-9E60-0D362D1C4429}</author>
    <author>tc={157B811B-8782-4DF3-954F-CB569E847B1C}</author>
    <author>tc={76233823-6D0A-4C5B-856F-90F07B9DBA9E}</author>
    <author>tc={1E5EC649-BEEF-4C9E-9B1C-05410936A2FC}</author>
  </authors>
  <commentList>
    <comment ref="N6" authorId="0" shapeId="0" xr:uid="{74376041-2AF5-4479-AF0D-1D58CF8D9291}">
      <text>
        <t>[Threaded comment]
Your version of Excel allows you to read this threaded comment; however, any edits to it will get removed if the file is opened in a newer version of Excel. Learn more: https://go.microsoft.com/fwlink/?linkid=870924
Comment:
    Free text variance explanation where difference between the actual expenditure and planned budget is more than 10% (no dollar threshold)</t>
      </text>
    </comment>
    <comment ref="I9" authorId="1" shapeId="0" xr:uid="{7E8892B0-6621-40C0-AFB9-B0F9EC2B2F84}">
      <text>
        <t>[Threaded comment]
Your version of Excel allows you to read this threaded comment; however, any edits to it will get removed if the file is opened in a newer version of Excel. Learn more: https://go.microsoft.com/fwlink/?linkid=870924
Comment:
    OPEX Only</t>
      </text>
    </comment>
    <comment ref="G42" authorId="2" shapeId="0" xr:uid="{2E401C2B-69D2-4310-A9EF-8284F89B221A}">
      <text>
        <t>[Threaded comment]
Your version of Excel allows you to read this threaded comment; however, any edits to it will get removed if the file is opened in a newer version of Excel. Learn more: https://go.microsoft.com/fwlink/?linkid=870924
Comment:
    CAPEX only</t>
      </text>
    </comment>
    <comment ref="I43" authorId="3" shapeId="0" xr:uid="{B45B57A4-2953-410B-9E60-0D362D1C4429}">
      <text>
        <t>[Threaded comment]
Your version of Excel allows you to read this threaded comment; however, any edits to it will get removed if the file is opened in a newer version of Excel. Learn more: https://go.microsoft.com/fwlink/?linkid=870924
Comment:
    Both CAPEX &amp; OPEX</t>
      </text>
    </comment>
    <comment ref="G55" authorId="4" shapeId="0" xr:uid="{157B811B-8782-4DF3-954F-CB569E847B1C}">
      <text>
        <t>[Threaded comment]
Your version of Excel allows you to read this threaded comment; however, any edits to it will get removed if the file is opened in a newer version of Excel. Learn more: https://go.microsoft.com/fwlink/?linkid=870924
Comment:
    Both CAPEX &amp; OPEX Totals</t>
      </text>
    </comment>
    <comment ref="I55" authorId="5" shapeId="0" xr:uid="{76233823-6D0A-4C5B-856F-90F07B9DBA9E}">
      <text>
        <t>[Threaded comment]
Your version of Excel allows you to read this threaded comment; however, any edits to it will get removed if the file is opened in a newer version of Excel. Learn more: https://go.microsoft.com/fwlink/?linkid=870924
Comment:
    Both CAPEX &amp; OPEX</t>
      </text>
    </comment>
    <comment ref="G56" authorId="6" shapeId="0" xr:uid="{1E5EC649-BEEF-4C9E-9B1C-05410936A2FC}">
      <text>
        <t>[Threaded comment]
Your version of Excel allows you to read this threaded comment; however, any edits to it will get removed if the file is opened in a newer version of Excel. Learn more: https://go.microsoft.com/fwlink/?linkid=870924
Comment:
    CAPEX Only</t>
      </text>
    </comment>
  </commentList>
</comments>
</file>

<file path=xl/sharedStrings.xml><?xml version="1.0" encoding="utf-8"?>
<sst xmlns="http://schemas.openxmlformats.org/spreadsheetml/2006/main" count="1804" uniqueCount="335">
  <si>
    <t>2023-2025 WMP Forecast vs Actual Overview</t>
  </si>
  <si>
    <t>Financials are shown in $ Thousands</t>
  </si>
  <si>
    <t>Target / 
Target-Quarterly / Objective</t>
  </si>
  <si>
    <t>2023-2025 WMP Category</t>
  </si>
  <si>
    <t>2023-2025 WMP  Section #</t>
  </si>
  <si>
    <t>2023-2025 WMP Section Name</t>
  </si>
  <si>
    <t>Utility Initiative Tracking ID</t>
  </si>
  <si>
    <t>2023-2025 WMP Initiative Name</t>
  </si>
  <si>
    <t>2023 Planned Budget (as reported in the WMP Errata in 1,000s)</t>
  </si>
  <si>
    <t>Variance</t>
  </si>
  <si>
    <t>Met Threshold for Variance Explanation
(greater than 10%)</t>
  </si>
  <si>
    <t>Detailed explanation of the reason for the discrepancy</t>
  </si>
  <si>
    <t>Target</t>
  </si>
  <si>
    <t>Grid Design, Operations and Maintenance</t>
  </si>
  <si>
    <t>8.1.2.2</t>
  </si>
  <si>
    <t>Undergrounding of electric lines and/or equipment</t>
  </si>
  <si>
    <t>GH-04</t>
  </si>
  <si>
    <t>10K Undergrounding</t>
  </si>
  <si>
    <t>Target (Quarterly)</t>
  </si>
  <si>
    <t>Vegetation Management and Inspection</t>
  </si>
  <si>
    <t>8.2.2.2.5</t>
  </si>
  <si>
    <t>Focused Tree Inspections</t>
  </si>
  <si>
    <t>VM-03</t>
  </si>
  <si>
    <t>Focused Tree Inspection (FTI)</t>
  </si>
  <si>
    <t>Yes</t>
  </si>
  <si>
    <t>8.1.7.2</t>
  </si>
  <si>
    <t>Open Work Orders - Distribution</t>
  </si>
  <si>
    <t>GM-03</t>
  </si>
  <si>
    <t>HFTD-HFRA Open Tag Reduction – Distribution Backlog</t>
  </si>
  <si>
    <t>8.2.2.2.4</t>
  </si>
  <si>
    <t>Tree Removal</t>
  </si>
  <si>
    <t>VM-04</t>
  </si>
  <si>
    <t>Tree Removal Inventory (TRI)</t>
  </si>
  <si>
    <t>8.2.2.2.3</t>
  </si>
  <si>
    <t>VM for Operational Mitigations</t>
  </si>
  <si>
    <t>VM-18</t>
  </si>
  <si>
    <t>VM for Operational Mitigations (VMOM)</t>
  </si>
  <si>
    <t>8.1.2.10.5</t>
  </si>
  <si>
    <t>Non-Exempt Expulsion Fuses</t>
  </si>
  <si>
    <t>GH-10</t>
  </si>
  <si>
    <t>Non-Exempt Expulsion Fuse - Removal</t>
  </si>
  <si>
    <t>Objective</t>
  </si>
  <si>
    <t>Community Outreach and Engagement</t>
  </si>
  <si>
    <t>8.5.2</t>
  </si>
  <si>
    <t>Public Outreach and Education Awareness Program</t>
  </si>
  <si>
    <t>CO-01</t>
  </si>
  <si>
    <t>Community Engagement - Meetings</t>
  </si>
  <si>
    <t>8.2.2.1.3</t>
  </si>
  <si>
    <t>Integrated Vegetation Management</t>
  </si>
  <si>
    <t>VM-15</t>
  </si>
  <si>
    <t>Integrated Vegetation Management - Transmission</t>
  </si>
  <si>
    <t>Situational Awareness and Forecasting</t>
  </si>
  <si>
    <t>8.3.3.1</t>
  </si>
  <si>
    <t>Grid Monitoring Systems, Existing Systems, Technologies, and Procedures</t>
  </si>
  <si>
    <t>SA-02</t>
  </si>
  <si>
    <t>Line Sensor - Installations</t>
  </si>
  <si>
    <t>8.2.5.2</t>
  </si>
  <si>
    <t>Quality Control</t>
  </si>
  <si>
    <t>VM-22</t>
  </si>
  <si>
    <t>Vegetation Management - Quality Control</t>
  </si>
  <si>
    <t>Emergency Preparedness</t>
  </si>
  <si>
    <t>8.4.3.1</t>
  </si>
  <si>
    <t>Emergency Planning</t>
  </si>
  <si>
    <t>EP-02</t>
  </si>
  <si>
    <t>Maintain All Hazards planning and preparedness program</t>
  </si>
  <si>
    <t>8.1.2.5.1</t>
  </si>
  <si>
    <t>Traditional overhead hardening - Transmission</t>
  </si>
  <si>
    <t>GH-06</t>
  </si>
  <si>
    <t>System Hardening - Transmission Shunt Splices</t>
  </si>
  <si>
    <t>8.1.8.1</t>
  </si>
  <si>
    <t>Downed Conductor Detection (DCD) Devices</t>
  </si>
  <si>
    <t>GM-06</t>
  </si>
  <si>
    <t>EPSS - Down Conductor Detection (DCD)</t>
  </si>
  <si>
    <t>8.1.3.3.1</t>
  </si>
  <si>
    <t>Asset Inspection Program - Substation</t>
  </si>
  <si>
    <t>AI-08</t>
  </si>
  <si>
    <t>Supplemental Inspections - Substation Distribution</t>
  </si>
  <si>
    <t>8.2.2.1.1</t>
  </si>
  <si>
    <t>Routine Transmission NERC and Non-NERC</t>
  </si>
  <si>
    <t>VM-01</t>
  </si>
  <si>
    <t>LiDAR Data Collection - Transmission</t>
  </si>
  <si>
    <t>8.1.2.10.3</t>
  </si>
  <si>
    <t>Motor Switch Operator (MSO) Switch Replacement</t>
  </si>
  <si>
    <t>GH-09</t>
  </si>
  <si>
    <t>Distribution Line Motor Switch Operator (MSO) - Replacements</t>
  </si>
  <si>
    <t>8.1.3.1.1</t>
  </si>
  <si>
    <t>Ground Detailed Inspections</t>
  </si>
  <si>
    <t>AI-02</t>
  </si>
  <si>
    <t>Detailed Inspection Transmission – Ground</t>
  </si>
  <si>
    <t>AI-09</t>
  </si>
  <si>
    <t>Supplemental Inspections - Substation Transmission</t>
  </si>
  <si>
    <t>8.3.3.3</t>
  </si>
  <si>
    <t xml:space="preserve">Grid Monitoring Systems, Planned Improvements </t>
  </si>
  <si>
    <t>SA-10</t>
  </si>
  <si>
    <t>Distribution Fault Anticipation (DFA) Installations</t>
  </si>
  <si>
    <t>8.2.2.3.1</t>
  </si>
  <si>
    <t>Substation Defensible Space</t>
  </si>
  <si>
    <t>VM-07</t>
  </si>
  <si>
    <t>Defensible Space Inspections - Hydroelectric Substations and Powerhouses</t>
  </si>
  <si>
    <t>Objective (10 Year)</t>
  </si>
  <si>
    <t>8.5.3</t>
  </si>
  <si>
    <t>CO-04</t>
  </si>
  <si>
    <t>Community Engagement - Outreach to HFRA Infrastructure Customers</t>
  </si>
  <si>
    <t>8.1.2.8.1</t>
  </si>
  <si>
    <t>Installation of System Automation Equipment – Distribution EPSS Protective Devices</t>
  </si>
  <si>
    <t>GH-07</t>
  </si>
  <si>
    <t>Distribution Protective Devices</t>
  </si>
  <si>
    <t>AI-10</t>
  </si>
  <si>
    <t>Supplemental Inspections - Hydroelectric Substations and Powerhouses</t>
  </si>
  <si>
    <t>SA-11</t>
  </si>
  <si>
    <t>Early Fault Detection (EFD) Installations</t>
  </si>
  <si>
    <t>8.5.4</t>
  </si>
  <si>
    <t>CO-02</t>
  </si>
  <si>
    <t>Community Engagement - Surveys</t>
  </si>
  <si>
    <t>8.2.3.1</t>
  </si>
  <si>
    <t>Pole Clearing</t>
  </si>
  <si>
    <t>VM-02</t>
  </si>
  <si>
    <t>Pole Clearing Program</t>
  </si>
  <si>
    <t>Public Safety Power Shutoff</t>
  </si>
  <si>
    <t>Customer Support in Wildfire and PSPS Emergencies</t>
  </si>
  <si>
    <t>PS-06</t>
  </si>
  <si>
    <t>Provide 12,000 cumulative new or replacement portable batteries to PG&amp;E customers at risk of PSPS or EPSS, focusing on but not limited to AFN, MBL, and self-identified vulnerable populations</t>
  </si>
  <si>
    <t>8.5.5</t>
  </si>
  <si>
    <t>CO-05</t>
  </si>
  <si>
    <t>Community Engagement - Outage Preparedness Campaign</t>
  </si>
  <si>
    <t>8.1.3.1.2</t>
  </si>
  <si>
    <t>Aerial Detailed Inspections</t>
  </si>
  <si>
    <t>AI-04</t>
  </si>
  <si>
    <t>Detailed Inspection Transmission – Aerial</t>
  </si>
  <si>
    <t>8.1.5</t>
  </si>
  <si>
    <t>Asset Management and Inspection Enterprise System(s)</t>
  </si>
  <si>
    <t>AI-11</t>
  </si>
  <si>
    <t>Filling Asset Inventory Data Gaps</t>
  </si>
  <si>
    <t>9.1.2</t>
  </si>
  <si>
    <t>Risk Thresholds (e.g., WS, FPI, etc.) and Decision Making Process That Determine the Need for a PSPS</t>
  </si>
  <si>
    <t>PS-11</t>
  </si>
  <si>
    <t xml:space="preserve">Pilot using drones for PSPS restoration </t>
  </si>
  <si>
    <t>8.3.2.3</t>
  </si>
  <si>
    <t>Planned Improvements</t>
  </si>
  <si>
    <t>SA-01</t>
  </si>
  <si>
    <t xml:space="preserve">Artificial Intelligence (AI) in Wildfire Cameras </t>
  </si>
  <si>
    <t>8.1.3.1.4</t>
  </si>
  <si>
    <t>Infrared Inspections</t>
  </si>
  <si>
    <t>AI-06</t>
  </si>
  <si>
    <t xml:space="preserve">Perform transmission infrared inspections </t>
  </si>
  <si>
    <t>VM-06</t>
  </si>
  <si>
    <t>Defensible Space Inspections - Transmission Substation</t>
  </si>
  <si>
    <t>VM-05</t>
  </si>
  <si>
    <t>Defensible Space Inspections - Distribution Substation</t>
  </si>
  <si>
    <t>8.1.2.10.4</t>
  </si>
  <si>
    <t>Surge Arrestors</t>
  </si>
  <si>
    <t>GH-08</t>
  </si>
  <si>
    <t>Surge Arrestor - Removals</t>
  </si>
  <si>
    <t>8.1.3.1.3</t>
  </si>
  <si>
    <t>Climbing Detailed Inspections</t>
  </si>
  <si>
    <t>AI-05</t>
  </si>
  <si>
    <t>Detailed Inspection Transmission – Climbing</t>
  </si>
  <si>
    <t>Routine Transmission – Ground</t>
  </si>
  <si>
    <t>VM-13</t>
  </si>
  <si>
    <t>Routine Ground - Transmission</t>
  </si>
  <si>
    <t>8.1.6.1</t>
  </si>
  <si>
    <t>Quality Assurance (QA)</t>
  </si>
  <si>
    <t>GM-01</t>
  </si>
  <si>
    <t>Asset Inspections - Quality Assurance</t>
  </si>
  <si>
    <t>GH-05</t>
  </si>
  <si>
    <t>System Hardening - Transmission</t>
  </si>
  <si>
    <t>8.2.2.1.2</t>
  </si>
  <si>
    <t>Transmission Second Patrol</t>
  </si>
  <si>
    <t>VM-14</t>
  </si>
  <si>
    <t>8.2.5</t>
  </si>
  <si>
    <t>Quality Assurance and Quality Control</t>
  </si>
  <si>
    <t>VM-08</t>
  </si>
  <si>
    <t>Vegetation Management – Quality Assurance</t>
  </si>
  <si>
    <t>8.1.3.2.7</t>
  </si>
  <si>
    <t>Pilot Inspections</t>
  </si>
  <si>
    <t>AI-03</t>
  </si>
  <si>
    <t>Develop Distribution Aerial Inspections program</t>
  </si>
  <si>
    <t>8.1.3.2.1</t>
  </si>
  <si>
    <t>Detailed Ground Inspections</t>
  </si>
  <si>
    <t>AI-07</t>
  </si>
  <si>
    <t>Detailed Ground Inspections - Distribution</t>
  </si>
  <si>
    <t>8.3.6.3</t>
  </si>
  <si>
    <t>SA-04</t>
  </si>
  <si>
    <t>FPI and IPW Modeling - Revision Evaluation</t>
  </si>
  <si>
    <t>8.1.7.1</t>
  </si>
  <si>
    <t>Open Work Orders - Transmission</t>
  </si>
  <si>
    <t>GM-02</t>
  </si>
  <si>
    <t>HFTD-HFRA Open Tag Reduction - Transmission</t>
  </si>
  <si>
    <t>8.1.6.2</t>
  </si>
  <si>
    <t>Quality Control (QC)</t>
  </si>
  <si>
    <t>GM-09</t>
  </si>
  <si>
    <t xml:space="preserve">Asset Inspection – Quality Control </t>
  </si>
  <si>
    <t>8.2.4</t>
  </si>
  <si>
    <t>VM Enterprise System</t>
  </si>
  <si>
    <t>VM-19</t>
  </si>
  <si>
    <t>One VM Application Record Keeping Enhancement (Routine, Second Patrol)</t>
  </si>
  <si>
    <t>8.2.2.2.2</t>
  </si>
  <si>
    <t>Distribution Second Patrol</t>
  </si>
  <si>
    <t>VM-17</t>
  </si>
  <si>
    <t>8.1.2.1</t>
  </si>
  <si>
    <t xml:space="preserve">Covered conductor installation </t>
  </si>
  <si>
    <t>GH-01</t>
  </si>
  <si>
    <t>System Hardening - Distribution</t>
  </si>
  <si>
    <t>8.2.2.2.1</t>
  </si>
  <si>
    <t>Distribution Routine Patrol</t>
  </si>
  <si>
    <t>VM-16</t>
  </si>
  <si>
    <t>8.4.2.3.1</t>
  </si>
  <si>
    <t>Drills, Simulations, and Tabletop Exercises</t>
  </si>
  <si>
    <t>EP-01</t>
  </si>
  <si>
    <t>Complete PSPS and Wildfire Tabletop and Functional Exercises</t>
  </si>
  <si>
    <t>EP-04</t>
  </si>
  <si>
    <t>Expand All Hazards planning to include additional threats and scenarios</t>
  </si>
  <si>
    <t>PCC Costs</t>
  </si>
  <si>
    <t>EP-06</t>
  </si>
  <si>
    <t>Annually review of the Company Emergency Response Plan (CERP) and Wildfire and PSPS Annex</t>
  </si>
  <si>
    <t>EP-07</t>
  </si>
  <si>
    <t>Common Operating Picture Technology</t>
  </si>
  <si>
    <t>EP-08</t>
  </si>
  <si>
    <t>Threats and Hazards Identification and Risk Assessment (THIRA) updates</t>
  </si>
  <si>
    <t>EP-09</t>
  </si>
  <si>
    <t>County Execute Briefings</t>
  </si>
  <si>
    <t>8.1.9.1</t>
  </si>
  <si>
    <t>Asset Inspections</t>
  </si>
  <si>
    <t>AI-01</t>
  </si>
  <si>
    <t>Retainment of Inspectors and Internal Workforce Development</t>
  </si>
  <si>
    <t>GH-02</t>
  </si>
  <si>
    <t>Evaluate Covered Conductor Effectiveness</t>
  </si>
  <si>
    <t>GH-03</t>
  </si>
  <si>
    <t>Evaluate and Implement Covered Conductor Effectiveness Impact on Inspections and Maintenance Standards</t>
  </si>
  <si>
    <t>8.1.8.1.1</t>
  </si>
  <si>
    <t>Protective Equipment and Device Settings</t>
  </si>
  <si>
    <t>GM-07</t>
  </si>
  <si>
    <t>Updates on EPSS Reliability Study</t>
  </si>
  <si>
    <t>GM-08</t>
  </si>
  <si>
    <t xml:space="preserve">Eliminate HFTD/HFRA distribution backlog </t>
  </si>
  <si>
    <t>9.2.1</t>
  </si>
  <si>
    <t>PS-01</t>
  </si>
  <si>
    <t>Evaluate enhancements for the PSPS Transmission guidance</t>
  </si>
  <si>
    <t>PS-02</t>
  </si>
  <si>
    <t>Evaluate incorporation of approved IPW enhancements into the PSPS Distribution guidance</t>
  </si>
  <si>
    <t>PS-05</t>
  </si>
  <si>
    <t>Evaluate the transition of the Portable Battery Program to permanent battery solutions</t>
  </si>
  <si>
    <t>9.1.5</t>
  </si>
  <si>
    <t>Performance Metrics Identified by the Electrical Corporation</t>
  </si>
  <si>
    <t>PS-07</t>
  </si>
  <si>
    <t>Reduce PSPS impacts by ~55k customer events (3.4%) for 2023-2025 period by completing planned Wildfire mitigation projects including but not limited to MSO switch replacements and undergrounding</t>
  </si>
  <si>
    <t>PS-08</t>
  </si>
  <si>
    <t>Evaluate emerging technologies to reduce PSPS customer impact</t>
  </si>
  <si>
    <t>PS-09</t>
  </si>
  <si>
    <t>Reduce PSPS impacts via Undergrounding</t>
  </si>
  <si>
    <t>PS-10</t>
  </si>
  <si>
    <t>Continue sharing PSPS lessons learned</t>
  </si>
  <si>
    <t>SA-03</t>
  </si>
  <si>
    <t>EFD and DFA Reporting</t>
  </si>
  <si>
    <t>SA-05</t>
  </si>
  <si>
    <t>Evaluate FPI and IPW Modeling enhancements in 2023 - 2025</t>
  </si>
  <si>
    <t>SA-06</t>
  </si>
  <si>
    <t>Evaluate FPI and IPW Modeling enhancements in 2026 - 2032</t>
  </si>
  <si>
    <t>SA-07</t>
  </si>
  <si>
    <t>Monitor and evaluate the Cameras AI system’s performance</t>
  </si>
  <si>
    <t>SA-08</t>
  </si>
  <si>
    <t>Evaluate the Cameras AI system functionalities and technologies</t>
  </si>
  <si>
    <t>SA-09</t>
  </si>
  <si>
    <t>SA-12</t>
  </si>
  <si>
    <t>Evaluate the use and effectiveness of real-time monitoring tools</t>
  </si>
  <si>
    <t>8.2.6</t>
  </si>
  <si>
    <t>Open Work Orders</t>
  </si>
  <si>
    <t>VM-09</t>
  </si>
  <si>
    <t>Constraint Resolution Procedural Guideline</t>
  </si>
  <si>
    <t>8.2.2</t>
  </si>
  <si>
    <t>Vegetation Management Inspections</t>
  </si>
  <si>
    <t>VM-10</t>
  </si>
  <si>
    <t xml:space="preserve">Inspection in HFTD and HFRA supporting key vegetation management initiatives </t>
  </si>
  <si>
    <t>VM-11</t>
  </si>
  <si>
    <t>Enhance and refine Focus Tree Inspection – Areas of Concern (AOC)</t>
  </si>
  <si>
    <t>8.2.2.1</t>
  </si>
  <si>
    <t>VM Transmission and Distribution Inspections</t>
  </si>
  <si>
    <t>VM-12</t>
  </si>
  <si>
    <t>Evaluate emerging technologies</t>
  </si>
  <si>
    <t>VM-20</t>
  </si>
  <si>
    <t>Record Keeping Enhancement (VMOM, TRI)</t>
  </si>
  <si>
    <t>VM-21</t>
  </si>
  <si>
    <t>FTI Record Keeping Enhancement</t>
  </si>
  <si>
    <t>Total</t>
  </si>
  <si>
    <t>OPEX HFTD</t>
  </si>
  <si>
    <t>CAPEX HFTD</t>
  </si>
  <si>
    <t>2023-2025 WMP Initiatve Name</t>
  </si>
  <si>
    <t>2023 Actual Expenditure HFTD (in 1,000s)</t>
  </si>
  <si>
    <t>.</t>
  </si>
  <si>
    <t>Threshold for change
(greater than 10%)</t>
  </si>
  <si>
    <t>..</t>
  </si>
  <si>
    <t>No (PCC Costs)</t>
  </si>
  <si>
    <t>Yes (1:1)</t>
  </si>
  <si>
    <t>Yes (49A work)</t>
  </si>
  <si>
    <t>Yes (2AR work)</t>
  </si>
  <si>
    <t>8.1.2.10.1</t>
  </si>
  <si>
    <t>Asking LOB Dana Edwards for Split from VM-01</t>
  </si>
  <si>
    <t>Reached out to LOB for allocation from VM-22</t>
  </si>
  <si>
    <t>Reached out to LOB for info</t>
  </si>
  <si>
    <t>Reached out to LOB Nicole de la Torre for info</t>
  </si>
  <si>
    <t>See Note</t>
  </si>
  <si>
    <t xml:space="preserve">Initiative 8.2.2.2 for 2023 included only Routine and Second Patrol.  VMOM and all the other transitional programs were embedded within Fall-In Mitigation (8.2.3.4).  </t>
  </si>
  <si>
    <t>Since modifications related to VM-19 thru VM-21 were part of a revision process that occurred the second half of 2023, the definitions of spend or tracking mechanisms were not modified accordingly.  This focus has really been specific to the start of this year.  All that said, for VM-19 &amp; VM-20, there was a minimal amount of time and effort in completing the ask so any costs would be immaterial and already embedded within what has been reported. </t>
  </si>
  <si>
    <t>2023 Actual Expenditure (in 1,000s)</t>
  </si>
  <si>
    <t>Was able to achieve execution efficiencies by bundling fuse replacements with other projects, reducing the overall cost while completing the targeted units.</t>
  </si>
  <si>
    <t xml:space="preserve">VMOM achieved a lower unit cost than originally planned, as well as a lower number of trees to mitigate were identified during the inspections than originally planned. </t>
  </si>
  <si>
    <t>PG&amp;E's original 2023 financial forecast for LiDAR included the total projected cost for the vendor contract, which sought to do additional LiDAR inspections above and beyond the VM-01 target. The $8.6 million actual expenditure represents the cost of PG&amp;E completing the VM-01 target.</t>
  </si>
  <si>
    <t>Costs significantly lower than planned, due to internal resource replacing contractor. Enhanced switchyard inspections lower than planned attributed to System Inspection’s ability to inspect more efficiently requiring less hours from System Inspection and Hydro O&amp;M resources.</t>
  </si>
  <si>
    <t>Increased precipitation in 2023 resulted in increase vegetation growth requiring crews to conduct brush clearing multiple times at the same location to maintain adequate defensible space.</t>
  </si>
  <si>
    <t>The initial 2023 forecasts for transmission second patrol used a high level forecast based on helicopter based patrols in 2022. The actual expenditures reflect PG&amp;E's use of additional patrol technology (e.g. LiDAR) and increased volume of inspections.</t>
  </si>
  <si>
    <t>Variance is attributable to increased requirements and demand, which included increasing demand on O&amp;M support including Live Help Desk, additional licenses purchased for end users of Routine/2nd Patrol, implementation of VC Pole Clearing Program to meet regulatory commitments, requirements and user story writing in addition to the PMO and Focus Tree Inspection enhancements.
The costs associated with completing the VM-20 and VM-21 objectives have been captured here as part of the development costs of the overall One VM application.</t>
  </si>
  <si>
    <t>Capital 2023 WMP Forecast vs Actual Overview</t>
  </si>
  <si>
    <t>Expense 2023 WMP Forecast vs Actual Overview</t>
  </si>
  <si>
    <t>2023 Planned Budget (as reported in the WMP in 1,000s)</t>
  </si>
  <si>
    <t>PG&amp;E was able to achieve operational efficiencies. There were some scope changes from replacement to removal only, which the cost is lower due to not replacing with SCADA enable devices.</t>
  </si>
  <si>
    <t>Targets met; Increased volume of overhead miles completed compared to the original plan coupled with higher units cost led to overall expenditures</t>
  </si>
  <si>
    <t>No</t>
  </si>
  <si>
    <t>Reduced costs by collaboratively identifying efficiencies and leveraging existing clearances.</t>
  </si>
  <si>
    <t>Variance from approved budget due to higher unit cost, unexpected cost transfers from IMT in 2022; and additional audit support costs by Exponent</t>
  </si>
  <si>
    <t>The EFD and DFA programs did not have annual deployment targets in 2023. The EFD program focused on completing carryover work from prior years, incurring a total cost of $644K. While both EFD and DFA planned to advance engineering and readiness activities, resource constraints limited combined spending to $180K. The Line Sensor program successfully achieved its target of 40 circuits and spent approximately $3.0M. As a result of lower-than-planned spending across the portfolio, the program returned $1.9M in November, with an additional $1.8M reduced through the Flash forecasting process.</t>
  </si>
  <si>
    <t>$157k underrun driven by lower IT support labor costs related to AWS migration between GeoMart Cloud and Meteorology.</t>
  </si>
  <si>
    <t>The variance is driven by the program’s initial status as a pilot initiative. Because operational metrics, unit volumes, and targets were not previously defined, the initial budget was a preliminary estimate. Actual costs exceeded these initial projections as the pilot transitioned into active operations. Additionally, AI-03 actuals were originally pulled using all HFTD costs, which resulted in total expenditures of $7,165,123. However, the validated 2023 AI-03 expenditure directly attributable to WMP activities was $3,755,992.18. The difference of $3,409,130.82 represents costs associated with CPI and other non-WMP programmatic activities that were included in the broader HFTD cost population but were not directly attributable to AI-03 WMP execution.</t>
  </si>
  <si>
    <t>In 2023, PG&amp;E successfully completed all 1,700 targeted WMP units. The variance between planned and actual spending was primarily attributable to the accounting treatment of HFTD work orders, which are tracked and charged at the circuit level and encompass both HFTD and NHFTD structures. Consequently, expenditures associated with NHFTD structures were recorded under these circuit work orders, resulting in the observed spending variance.</t>
  </si>
  <si>
    <t>Target Met; The unit variance is attributable to the implementation of Atomic Maps in 2023, which introduced enhanced image-processing capabilities and improved asset identification accuracy. These process changes increased the team's ability to identify and complete eligible work, resulting in 53 completed units compared to 52 units reflected in the original forecast</t>
  </si>
  <si>
    <t>Targets met; The unit variance is attributable to the implementation of Atomic Maps in 2023, which enhanced the accuracy and consistency of component identification and review activities. The improved identification process increased the volume of eligible work completed during the year, resulting in 34 completed units compared to the original forecast of 0 units.</t>
  </si>
  <si>
    <t>GM-01 was created through the Revision Notice process and increased the scope of the program resulting in higher costs</t>
  </si>
  <si>
    <t>GM-09 was updated during through the Revision Notice resulting increased scope and additional cost.</t>
  </si>
  <si>
    <t>Planned Budget was not separately assigned from Distribution Routine program. [Actual was less than internal targets primarily as a result of a delay in completing 1254C work .  The One VM platform was not set up to maintain record of evidence or support invoicing.]</t>
  </si>
  <si>
    <t>Focused Tree Inspections original forecast was based on high level estimates as the scope of the program was being developed. The actual costs in FTI stem from completing 266.6 circuit miles, while future years will be 1,500 circuit miles.</t>
  </si>
  <si>
    <t>Tree Removal Inventory unit cost assumptions for the budget were based on historical Enhanced Veg Mgmt (EVM) unit pricing.  Actual unit pricing and units came in lower than planned.</t>
  </si>
  <si>
    <t xml:space="preserve">Budget forecasts are based on best available information, and vegetation growth varies annually based on weather and enviromental conditions. As a result the amount of vegetation work needed varies from year to year. Also, Project Mgmt Organization costs significantly lower than planned due to internal resources replacing contractors. </t>
  </si>
  <si>
    <t>Planned budget was not aligned with the annual cost of completing inspections for VM-13. Actual expenditure represents the cost of inspections to complete the VM-13 target.</t>
  </si>
  <si>
    <t>WMP budget was not aligned with the cost of completing work for VM-15. Actual expenditure represents the cost to complete the VM-15 target.</t>
  </si>
  <si>
    <t>Primarily attributable to additional tree work identified based on revised inspection procedure to include non-dead and dying units.</t>
  </si>
  <si>
    <t xml:space="preserve">Bain costs were removed from actual WMP costs. For remaining variance, work was completed at less cost due to mid-year reorganization allocating a higher budget than needed.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</si>
</sst>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_);[Red]\(&quot;$&quot;#,##0\)"/>
    <numFmt numFmtId="43" formatCode="_(* #,##0.00_);_(* \(#,##0.00\);_(* &quot;-&quot;??_);_(@_)"/>
    <numFmt numFmtId="164" formatCode="&quot;$&quot;#,##0.00"/>
    <numFmt numFmtId="165" formatCode="&quot;$&quot;#,##0"/>
    <numFmt numFmtId="166" formatCode="_(* #,##0_);_(* \(#,##0\);_(* &quot;-&quot;??_);_(@_)"/>
  </numFmts>
  <fonts count="11"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b/>
      <sz val="10"/>
      <color theme="0"/>
      <name val="Arial"/>
      <family val="2"/>
    </font>
    <font>
      <b/>
      <i/>
      <sz val="10"/>
      <name val="Arial"/>
      <family val="2"/>
    </font>
    <font>
      <b/>
      <sz val="10"/>
      <name val="Arial"/>
      <family val="2"/>
    </font>
    <font>
      <b/>
      <sz val="14"/>
      <color theme="0"/>
      <name val="Arial"/>
      <family val="2"/>
    </font>
    <font>
      <sz val="10"/>
      <name val="Arial"/>
      <family val="2"/>
    </font>
    <font>
      <sz val="11"/>
      <color theme="1"/>
      <name val="Calibri"/>
      <family val="2"/>
      <scheme val="minor"/>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mediumDashed">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right/>
      <top style="thin">
        <color indexed="64"/>
      </top>
      <bottom style="medium">
        <color auto="1"/>
      </bottom>
      <diagonal/>
    </border>
    <border>
      <left/>
      <right style="thin">
        <color auto="1"/>
      </right>
      <top/>
      <bottom/>
      <diagonal/>
    </border>
  </borders>
  <cellStyleXfs count="2">
    <xf numFmtId="0" fontId="0" fillId="0" borderId="0"/>
    <xf numFmtId="43" fontId="9" fillId="0" borderId="0" applyFont="0" applyFill="0" applyBorder="0" applyAlignment="0" applyProtection="0"/>
  </cellStyleXfs>
  <cellXfs count="65">
    <xf numFmtId="0" fontId="0" fillId="0" borderId="0" xfId="0"/>
    <xf numFmtId="0" fontId="0" fillId="2" borderId="1" xfId="0" applyFill="1" applyBorder="1" applyAlignment="1">
      <alignment horizontal="left"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left" vertical="center" wrapText="1"/>
    </xf>
    <xf numFmtId="0" fontId="0" fillId="2" borderId="1" xfId="0" applyFill="1" applyBorder="1" applyAlignment="1">
      <alignment horizontal="center" vertical="center"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164" fontId="0" fillId="0" borderId="1" xfId="0" applyNumberFormat="1" applyBorder="1"/>
    <xf numFmtId="0" fontId="0" fillId="0" borderId="1" xfId="0" applyBorder="1" applyAlignment="1">
      <alignment horizontal="center" vertical="center" wrapText="1"/>
    </xf>
    <xf numFmtId="0" fontId="5" fillId="0" borderId="0" xfId="0" applyFont="1" applyAlignment="1">
      <alignment vertical="center"/>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4" fillId="3" borderId="2" xfId="0" applyFont="1" applyFill="1" applyBorder="1" applyAlignment="1">
      <alignment horizontal="left" vertical="center"/>
    </xf>
    <xf numFmtId="0" fontId="4" fillId="3" borderId="1" xfId="0" applyFont="1" applyFill="1" applyBorder="1" applyAlignment="1">
      <alignment horizontal="center" vertical="center" wrapText="1"/>
    </xf>
    <xf numFmtId="0" fontId="0" fillId="0" borderId="0" xfId="0" applyAlignment="1">
      <alignment horizontal="center"/>
    </xf>
    <xf numFmtId="0" fontId="1" fillId="0" borderId="0" xfId="0" applyFont="1"/>
    <xf numFmtId="6" fontId="1" fillId="0" borderId="11" xfId="0" applyNumberFormat="1" applyFont="1" applyBorder="1"/>
    <xf numFmtId="164" fontId="0" fillId="0" borderId="1" xfId="0" applyNumberFormat="1" applyBorder="1" applyAlignment="1">
      <alignment horizontal="center"/>
    </xf>
    <xf numFmtId="0" fontId="0" fillId="0" borderId="0" xfId="0" applyAlignment="1">
      <alignment wrapText="1"/>
    </xf>
    <xf numFmtId="0" fontId="4" fillId="3" borderId="8"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2" borderId="8" xfId="0" applyFill="1" applyBorder="1" applyAlignment="1">
      <alignment horizontal="center" vertical="center"/>
    </xf>
    <xf numFmtId="0" fontId="4" fillId="3" borderId="6" xfId="0" applyFont="1" applyFill="1" applyBorder="1" applyAlignment="1">
      <alignment horizontal="center" vertical="center" wrapText="1"/>
    </xf>
    <xf numFmtId="6" fontId="8" fillId="4" borderId="6" xfId="0" applyNumberFormat="1" applyFont="1" applyFill="1" applyBorder="1" applyAlignment="1">
      <alignment horizontal="left" vertical="center" wrapText="1"/>
    </xf>
    <xf numFmtId="0" fontId="0" fillId="2" borderId="0" xfId="0" applyFill="1" applyAlignment="1">
      <alignment horizontal="center"/>
    </xf>
    <xf numFmtId="0" fontId="0" fillId="2" borderId="12" xfId="0" applyFill="1" applyBorder="1" applyAlignment="1">
      <alignment horizontal="center" vertical="center"/>
    </xf>
    <xf numFmtId="0" fontId="0" fillId="2" borderId="10" xfId="0" applyFill="1" applyBorder="1" applyAlignment="1">
      <alignment horizontal="left" vertical="top" wrapText="1"/>
    </xf>
    <xf numFmtId="0" fontId="0" fillId="2" borderId="10" xfId="0" applyFill="1" applyBorder="1" applyAlignment="1">
      <alignment horizontal="center" vertical="center"/>
    </xf>
    <xf numFmtId="0" fontId="0" fillId="2" borderId="10" xfId="0" applyFill="1" applyBorder="1" applyAlignment="1">
      <alignment horizontal="left" vertical="center" wrapText="1"/>
    </xf>
    <xf numFmtId="0" fontId="3" fillId="2" borderId="10" xfId="0" applyFont="1" applyFill="1" applyBorder="1" applyAlignment="1">
      <alignment vertical="top" wrapText="1"/>
    </xf>
    <xf numFmtId="0" fontId="0" fillId="0" borderId="10" xfId="0" applyBorder="1" applyAlignment="1">
      <alignment horizontal="center"/>
    </xf>
    <xf numFmtId="0" fontId="0" fillId="0" borderId="10" xfId="0" applyBorder="1"/>
    <xf numFmtId="0" fontId="8" fillId="4" borderId="9" xfId="0" applyFont="1" applyFill="1" applyBorder="1" applyAlignment="1">
      <alignment horizontal="left" vertical="center" wrapText="1"/>
    </xf>
    <xf numFmtId="165" fontId="0" fillId="0" borderId="1" xfId="0" applyNumberFormat="1" applyBorder="1" applyAlignment="1">
      <alignment horizontal="center"/>
    </xf>
    <xf numFmtId="165" fontId="0" fillId="0" borderId="10" xfId="0" applyNumberFormat="1" applyBorder="1" applyAlignment="1">
      <alignment horizontal="center"/>
    </xf>
    <xf numFmtId="165" fontId="0" fillId="0" borderId="1" xfId="0" applyNumberFormat="1" applyBorder="1"/>
    <xf numFmtId="165" fontId="0" fillId="5" borderId="1" xfId="0" applyNumberFormat="1" applyFill="1" applyBorder="1" applyAlignment="1">
      <alignment horizontal="center"/>
    </xf>
    <xf numFmtId="0" fontId="0" fillId="6" borderId="1" xfId="0" applyFill="1" applyBorder="1" applyAlignment="1">
      <alignment horizontal="left" vertical="center" wrapText="1"/>
    </xf>
    <xf numFmtId="0" fontId="0" fillId="6" borderId="1" xfId="0" applyFill="1" applyBorder="1" applyAlignment="1">
      <alignment horizontal="left" vertical="top" wrapText="1"/>
    </xf>
    <xf numFmtId="0" fontId="0" fillId="7" borderId="1" xfId="0" applyFill="1" applyBorder="1" applyAlignment="1">
      <alignment horizontal="left" vertical="center" wrapText="1"/>
    </xf>
    <xf numFmtId="0" fontId="3" fillId="7" borderId="1" xfId="0" applyFont="1" applyFill="1" applyBorder="1" applyAlignment="1">
      <alignment vertical="top" wrapText="1"/>
    </xf>
    <xf numFmtId="0" fontId="0" fillId="0" borderId="0" xfId="0" applyAlignment="1">
      <alignment vertical="center"/>
    </xf>
    <xf numFmtId="0" fontId="3" fillId="6" borderId="1" xfId="0" applyFont="1" applyFill="1" applyBorder="1" applyAlignment="1">
      <alignment vertical="top" wrapText="1"/>
    </xf>
    <xf numFmtId="165" fontId="2" fillId="5" borderId="1" xfId="0" applyNumberFormat="1" applyFont="1" applyFill="1" applyBorder="1" applyAlignment="1">
      <alignment horizontal="center"/>
    </xf>
    <xf numFmtId="0" fontId="0" fillId="0" borderId="0" xfId="0" quotePrefix="1" applyAlignment="1">
      <alignment wrapText="1"/>
    </xf>
    <xf numFmtId="165" fontId="0" fillId="0" borderId="0" xfId="0" applyNumberFormat="1"/>
    <xf numFmtId="166" fontId="0" fillId="0" borderId="0" xfId="1" applyNumberFormat="1" applyFont="1" applyAlignment="1">
      <alignment horizontal="center"/>
    </xf>
    <xf numFmtId="166" fontId="0" fillId="0" borderId="0" xfId="1" applyNumberFormat="1" applyFont="1" applyFill="1" applyAlignment="1">
      <alignment horizontal="center"/>
    </xf>
    <xf numFmtId="0" fontId="0" fillId="0" borderId="0" xfId="0" applyAlignment="1">
      <alignment vertical="top" wrapText="1"/>
    </xf>
    <xf numFmtId="166" fontId="0" fillId="0" borderId="0" xfId="0" applyNumberFormat="1"/>
    <xf numFmtId="0" fontId="3" fillId="0" borderId="0" xfId="0" applyFont="1" applyAlignment="1">
      <alignment wrapText="1"/>
    </xf>
    <xf numFmtId="0" fontId="7" fillId="8" borderId="0" xfId="0" applyFont="1" applyFill="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cellXfs>
  <cellStyles count="2">
    <cellStyle name="Comma" xfId="1" builtinId="3"/>
    <cellStyle name="Normal" xfId="0" builtinId="0"/>
  </cellStyles>
  <dxfs count="7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dxf>
    <dxf>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wrapText="0" indent="0" justifyLastLine="0" shrinkToFit="0" readingOrder="0"/>
    </dxf>
    <dxf>
      <alignment horizontal="left" vertical="top" textRotation="0" wrapText="1"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dxf>
    <dxf>
      <alignment horizontal="center" vertical="center" textRotation="0" wrapText="0" indent="0" justifyLastLine="0" shrinkToFit="0" readingOrder="0"/>
    </dxf>
    <dxf>
      <alignment horizontal="left" vertical="center" textRotation="0" wrapText="1" indent="0" justifyLastLine="0" shrinkToFit="0" readingOrder="0"/>
    </dxf>
    <dxf>
      <alignment horizontal="center" vertical="center" textRotation="0" wrapText="0" indent="0" justifyLastLine="0" shrinkToFit="0" readingOrder="0"/>
    </dxf>
    <dxf>
      <alignment horizontal="left" vertical="top" textRotation="0" wrapText="1" indent="0" justifyLastLine="0" shrinkToFit="0" readingOrder="0"/>
    </dxf>
    <dxf>
      <alignment horizontal="center" vertical="center" textRotation="0" wrapText="0" indent="0" justifyLastLine="0" shrinkToFit="0" readingOrder="0"/>
    </dxf>
    <dxf>
      <numFmt numFmtId="0" formatCode="General"/>
      <alignment horizontal="general" vertical="bottom" textRotation="0" wrapText="1" indent="0" justifyLastLine="0" shrinkToFit="0" readingOrder="0"/>
    </dxf>
    <dxf>
      <numFmt numFmtId="0" formatCode="General"/>
      <alignment horizontal="center" textRotation="0" indent="0" justifyLastLine="0" shrinkToFit="0" readingOrder="0"/>
    </dxf>
    <dxf>
      <numFmt numFmtId="166" formatCode="_(* #,##0_);_(* \(#,##0\);_(* &quot;-&quot;??_);_(@_)"/>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fill>
        <patternFill patternType="none">
          <fgColor indexed="64"/>
          <bgColor auto="1"/>
        </patternFill>
      </fill>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left style="thin">
          <color auto="1"/>
        </left>
        <right style="mediumDashed">
          <color auto="1"/>
        </right>
      </border>
    </dxf>
    <dxf>
      <fill>
        <patternFill patternType="none">
          <fgColor rgb="FF000000"/>
          <bgColor auto="1"/>
        </patternFill>
      </fill>
    </dxf>
    <dxf>
      <numFmt numFmtId="0" formatCode="General"/>
      <alignment horizontal="general" vertical="bottom" textRotation="0" wrapText="1" indent="0" justifyLastLine="0" shrinkToFit="0" readingOrder="0"/>
    </dxf>
    <dxf>
      <numFmt numFmtId="0" formatCode="General"/>
      <alignment horizontal="center" textRotation="0" indent="0" justifyLastLine="0" shrinkToFit="0" readingOrder="0"/>
    </dxf>
    <dxf>
      <numFmt numFmtId="166" formatCode="_(* #,##0_);_(* \(#,##0\);_(* &quot;-&quot;??_);_(@_)"/>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numFmt numFmtId="166" formatCode="_(* #,##0_);_(* \(#,##0\);_(* &quot;-&quot;??_);_(@_)"/>
      <alignment horizontal="center" vertical="bottom" textRotation="0" wrapText="0" indent="0" justifyLastLine="0" shrinkToFit="0" readingOrder="0"/>
    </dxf>
    <dxf>
      <fill>
        <patternFill patternType="none">
          <fgColor indexed="64"/>
          <bgColor auto="1"/>
        </patternFill>
      </fill>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left style="thin">
          <color auto="1"/>
        </left>
        <right style="mediumDashed">
          <color auto="1"/>
        </right>
      </border>
    </dxf>
    <dxf>
      <fill>
        <patternFill patternType="none">
          <fgColor rgb="FF000000"/>
          <bgColor auto="1"/>
        </patternFill>
      </fill>
    </dxf>
    <dxf>
      <font>
        <b val="0"/>
        <i val="0"/>
        <strike val="0"/>
        <condense val="0"/>
        <extend val="0"/>
        <outline val="0"/>
        <shadow val="0"/>
        <u val="none"/>
        <vertAlign val="baseline"/>
        <sz val="10"/>
        <color auto="1"/>
        <name val="Arial"/>
        <family val="2"/>
        <scheme val="none"/>
      </font>
      <fill>
        <patternFill patternType="solid">
          <fgColor indexed="64"/>
          <bgColor theme="8" tint="0.59999389629810485"/>
        </patternFill>
      </fill>
      <alignment horizontal="left" vertical="center" textRotation="0" wrapText="1"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auto="1"/>
        <name val="Arial"/>
        <family val="2"/>
        <scheme val="none"/>
      </font>
      <numFmt numFmtId="10" formatCode="&quot;$&quot;#,##0_);[Red]\(&quot;$&quot;#,##0\)"/>
      <fill>
        <patternFill patternType="solid">
          <fgColor indexed="64"/>
          <bgColor theme="8" tint="0.59999389629810485"/>
        </patternFill>
      </fill>
      <alignment horizontal="left" vertical="center" textRotation="0" wrapText="1" indent="0" justifyLastLine="0" shrinkToFit="0" readingOrder="0"/>
      <border diagonalUp="0" diagonalDown="0">
        <left style="thin">
          <color auto="1"/>
        </left>
        <right/>
        <top style="thin">
          <color auto="1"/>
        </top>
        <bottom style="thin">
          <color auto="1"/>
        </bottom>
        <vertical/>
        <horizontal/>
      </border>
    </dxf>
    <dxf>
      <border diagonalUp="0" diagonalDown="0" outline="0">
        <left style="thin">
          <color auto="1"/>
        </left>
        <right style="thin">
          <color auto="1"/>
        </right>
        <top/>
        <bottom/>
      </border>
    </dxf>
    <dxf>
      <numFmt numFmtId="164" formatCode="&quot;$&quot;#,##0.00"/>
      <border diagonalUp="0" diagonalDown="0">
        <left style="thin">
          <color auto="1"/>
        </left>
        <right style="thin">
          <color auto="1"/>
        </right>
        <top style="thin">
          <color auto="1"/>
        </top>
        <bottom style="thin">
          <color auto="1"/>
        </bottom>
        <vertical/>
        <horizontal/>
      </border>
    </dxf>
    <dxf>
      <alignment horizontal="center" vertical="bottom" textRotation="0" wrapText="0" indent="0" justifyLastLine="0" shrinkToFit="0" readingOrder="0"/>
      <border diagonalUp="0" diagonalDown="0" outline="0">
        <left style="thin">
          <color auto="1"/>
        </left>
        <right style="thin">
          <color auto="1"/>
        </right>
        <top/>
        <bottom/>
      </border>
    </dxf>
    <dxf>
      <numFmt numFmtId="164" formatCode="&quot;$&quot;#,##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5" formatCode="&quot;$&quot;#,##0"/>
      <alignment horizontal="center" vertical="bottom" textRotation="0" wrapText="0" indent="0" justifyLastLine="0" shrinkToFit="0" readingOrder="0"/>
      <border diagonalUp="0" diagonalDown="0" outline="0">
        <left style="thin">
          <color auto="1"/>
        </left>
        <right style="thin">
          <color auto="1"/>
        </right>
        <top/>
        <bottom/>
      </border>
    </dxf>
    <dxf>
      <numFmt numFmtId="164" formatCode="&quot;$&quot;#,##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numFmt numFmtId="165" formatCode="&quot;$&quot;#,##0"/>
      <alignment horizontal="center" vertical="bottom" textRotation="0" wrapText="0" indent="0" justifyLastLine="0" shrinkToFit="0" readingOrder="0"/>
      <border diagonalUp="0" diagonalDown="0" outline="0">
        <left style="thin">
          <color auto="1"/>
        </left>
        <right style="thin">
          <color auto="1"/>
        </right>
        <top/>
        <bottom/>
      </border>
    </dxf>
    <dxf>
      <numFmt numFmtId="164" formatCode="&quot;$&quot;#,##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numFmt numFmtId="165" formatCode="&quot;$&quot;#,##0"/>
      <alignment horizontal="center" vertical="bottom" textRotation="0" wrapText="0" indent="0" justifyLastLine="0" shrinkToFit="0" readingOrder="0"/>
      <border diagonalUp="0" diagonalDown="0" outline="0">
        <left style="thin">
          <color auto="1"/>
        </left>
        <right style="thin">
          <color auto="1"/>
        </right>
        <top/>
        <bottom/>
      </border>
    </dxf>
    <dxf>
      <numFmt numFmtId="164" formatCode="&quot;$&quot;#,##0.00"/>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bottom/>
      </border>
    </dxf>
    <dxf>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style="thin">
          <color auto="1"/>
        </right>
        <top/>
        <bottom/>
      </border>
    </dxf>
    <dxf>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bottom/>
      </border>
    </dxf>
    <dxf>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outline="0">
        <left style="thin">
          <color auto="1"/>
        </left>
        <right style="thin">
          <color auto="1"/>
        </right>
        <top/>
        <bottom/>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center" vertical="center" textRotation="0" wrapText="0" indent="0" justifyLastLine="0" shrinkToFit="0" readingOrder="0"/>
      <border diagonalUp="0" diagonalDown="0" outline="0">
        <left/>
        <right style="thin">
          <color auto="1"/>
        </right>
        <top/>
        <bottom/>
      </border>
    </dxf>
    <dxf>
      <fill>
        <patternFill patternType="solid">
          <fgColor indexed="64"/>
          <bgColor theme="0"/>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mediumDashed">
          <color auto="1"/>
        </right>
      </border>
    </dxf>
  </dxfs>
  <tableStyles count="1" defaultTableStyle="TableStyleMedium2" defaultPivotStyle="PivotStyleLight16">
    <tableStyle name="Invisible" pivot="0" table="0" count="0" xr9:uid="{C4A8157A-2770-4CB1-85DA-5F6A045F675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person displayName="Bhatt, Hitesh" id="{15D94097-C68F-4C42-8473-FDC8471D6C85}" userId="S::H2B0@pge.com::d4e485dd-7c4e-4f6d-821c-36d6539e168a" providerId="AD"/>
  <person displayName="Bhatti, Kamran" id="{B16F4FCB-01DD-4126-9A68-B05A23C5F494}" userId="S::K6BO@pge.com::c0137547-be8a-4b7a-81f5-bfa9b4a0d6d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5C7685-C2AB-4391-B15D-99873CEC411F}" name="Table3523" displayName="Table3523" ref="B5:L87" totalsRowShown="0" totalsRowDxfId="48" tableBorderDxfId="47" dataCellStyle="Normal">
  <autoFilter ref="B5:L87" xr:uid="{C7CE250D-061E-4D58-AD62-80835350FBF7}"/>
  <tableColumns count="11">
    <tableColumn id="1" xr3:uid="{FD06E8A1-6919-426F-8D12-3870716D32DC}" name="Target / _x000a_Target-Quarterly / Objective" totalsRowDxfId="26" dataCellStyle="Normal"/>
    <tableColumn id="2" xr3:uid="{E4E8B1D9-87FA-4F15-84D4-8B86C1BD8FA5}" name="2023-2025 WMP Category" dataDxfId="46" totalsRowDxfId="25" dataCellStyle="Normal"/>
    <tableColumn id="3" xr3:uid="{CF3B7BCC-52B8-4D1E-B974-A91C3FD3D927}" name="2023-2025 WMP  Section #" totalsRowDxfId="24" dataCellStyle="Normal"/>
    <tableColumn id="4" xr3:uid="{F4F8FA30-01D1-4F64-ABF9-979DF4C4FF80}" name="2023-2025 WMP Section Name" dataDxfId="45" totalsRowDxfId="23" dataCellStyle="Normal"/>
    <tableColumn id="5" xr3:uid="{65AD1014-F3C9-4192-9640-90A9F4091CA1}" name="Utility Initiative Tracking ID" dataDxfId="44" totalsRowDxfId="22" dataCellStyle="Normal"/>
    <tableColumn id="6" xr3:uid="{224E8966-21A9-4E82-B203-7775011BF173}" name="2023-2025 WMP Initiative Name" dataDxfId="43" totalsRowDxfId="21" dataCellStyle="Normal"/>
    <tableColumn id="7" xr3:uid="{E3028C1B-22E1-4A46-954F-D9EB3C779D01}" name="2023 Planned Budget (as reported in the WMP in 1,000s)" dataDxfId="42" totalsRowDxfId="20" dataCellStyle="Comma"/>
    <tableColumn id="8" xr3:uid="{A49A6B30-6C43-4B59-90F9-C748830B1C6D}" name="2023 Actual Expenditure (in 1,000s)" dataDxfId="41" totalsRowDxfId="19" dataCellStyle="Comma"/>
    <tableColumn id="9" xr3:uid="{6B0D8286-413A-4222-94DC-CBA2CF8C97F9}" name="Variance" dataDxfId="40" totalsRowDxfId="18" dataCellStyle="Comma"/>
    <tableColumn id="11" xr3:uid="{26AF16FD-0F0C-4082-AA7E-771ABE7011E5}" name="Met Threshold for Variance Explanation_x000a_(greater than 10%)" dataDxfId="39" totalsRowDxfId="17" dataCellStyle="Normal"/>
    <tableColumn id="13" xr3:uid="{95E5E349-A263-43CD-9641-FF9385274B79}" name="Detailed explanation of the reason for the discrepancy" dataDxfId="38" totalsRowDxfId="16" dataCellStyle="Norm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5A3B310-8C07-44AD-8072-EABF84878293}" name="Table356" displayName="Table356" ref="B5:L87" totalsRowShown="0" totalsRowDxfId="37" tableBorderDxfId="36" dataCellStyle="Normal">
  <autoFilter ref="B5:L87" xr:uid="{C7CE250D-061E-4D58-AD62-80835350FBF7}"/>
  <tableColumns count="11">
    <tableColumn id="1" xr3:uid="{A31A8F7B-CFCB-45E5-8875-6F5968F2F002}" name="Target / _x000a_Target-Quarterly / Objective" totalsRowDxfId="15" dataCellStyle="Normal"/>
    <tableColumn id="2" xr3:uid="{CA6EAF88-6552-4521-ABA9-AF7929CA490B}" name="2023-2025 WMP Category" dataDxfId="35" totalsRowDxfId="14" dataCellStyle="Normal"/>
    <tableColumn id="3" xr3:uid="{7A84C955-E523-497E-9F3B-9A361DE3C1DA}" name="2023-2025 WMP  Section #" totalsRowDxfId="13" dataCellStyle="Normal"/>
    <tableColumn id="4" xr3:uid="{5EAE4074-E1C2-4ED8-B013-1331F379D3D7}" name="2023-2025 WMP Section Name" dataDxfId="34" totalsRowDxfId="12" dataCellStyle="Normal"/>
    <tableColumn id="5" xr3:uid="{8E90AC84-D98D-493B-A7E2-7E47D452B2B7}" name="Utility Initiative Tracking ID" dataDxfId="33" totalsRowDxfId="11" dataCellStyle="Normal"/>
    <tableColumn id="6" xr3:uid="{A6E9E87F-FC8F-4DCD-941D-34CE9C741275}" name="2023-2025 WMP Initiative Name" dataDxfId="32" totalsRowDxfId="10" dataCellStyle="Normal"/>
    <tableColumn id="7" xr3:uid="{EB9B1BD5-58B8-4718-ACEC-1DA1404821B8}" name="2023 Planned Budget (as reported in the WMP in 1,000s)" dataDxfId="31" totalsRowDxfId="9" dataCellStyle="Comma"/>
    <tableColumn id="8" xr3:uid="{0BE36C16-A29E-4665-971F-5ED4831D0DC1}" name="2023 Actual Expenditure (in 1,000s)" dataDxfId="30" totalsRowDxfId="8" dataCellStyle="Comma"/>
    <tableColumn id="9" xr3:uid="{D0A467F4-A812-4E56-AEA9-90C591A04DF5}" name="Variance" dataDxfId="29" totalsRowDxfId="7" dataCellStyle="Comma"/>
    <tableColumn id="11" xr3:uid="{A8D4FE1F-A492-4BF8-862A-9823F9DE5892}" name="Met Threshold for Variance Explanation_x000a_(greater than 10%)" dataDxfId="28" totalsRowDxfId="6" dataCellStyle="Normal"/>
    <tableColumn id="13" xr3:uid="{75950607-DE3C-415C-BB7B-268FD76BF8F7}" name="Detailed explanation of the reason for the discrepancy" dataDxfId="27" totalsRowDxfId="5" dataCellStyle="Norma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E6167-8055-4BD6-8E6C-BE756CA4C540}" name="Table3" displayName="Table3" ref="B6:N89" totalsRowCount="1" tableBorderDxfId="75">
  <autoFilter ref="B6:N88" xr:uid="{1B1E6167-8055-4BD6-8E6C-BE756CA4C540}"/>
  <tableColumns count="13">
    <tableColumn id="1" xr3:uid="{5319BC46-930D-4D88-87C8-21356CE4D93F}" name="Target / _x000a_Target-Quarterly / Objective" totalsRowLabel="Total" dataDxfId="74" totalsRowDxfId="73"/>
    <tableColumn id="2" xr3:uid="{BC8B0C84-C3D5-415B-9096-A52B7D9F3A4E}" name="2023-2025 WMP Category" dataDxfId="72" totalsRowDxfId="71"/>
    <tableColumn id="3" xr3:uid="{D93E3689-DFDC-40F0-8AF1-3EC405FF635B}" name="2023-2025 WMP  Section #" dataDxfId="70" totalsRowDxfId="69"/>
    <tableColumn id="4" xr3:uid="{E47A9992-B652-4DDA-991B-A77D14AD5CBA}" name="2023-2025 WMP Section Name" dataDxfId="68" totalsRowDxfId="67"/>
    <tableColumn id="5" xr3:uid="{39EC017E-D206-4E11-93C9-A1797CDDE4A4}" name="Utility Initiative Tracking ID" dataDxfId="66" totalsRowDxfId="65"/>
    <tableColumn id="6" xr3:uid="{B31C4556-EA3C-4A91-B2E3-34B00F0558E4}" name="2023-2025 WMP Initiatve Name" dataDxfId="64" totalsRowDxfId="63"/>
    <tableColumn id="7" xr3:uid="{87589C60-807F-4144-9EB1-EFF0277D681B}" name="2023 Planned Budget (as reported in the WMP Errata in 1,000s)" totalsRowFunction="sum" dataDxfId="62" totalsRowDxfId="61"/>
    <tableColumn id="8" xr3:uid="{CE3AE343-D2EA-492E-A69F-3653A948016F}" name="2023 Actual Expenditure HFTD (in 1,000s)" totalsRowFunction="sum" dataDxfId="60" totalsRowDxfId="59"/>
    <tableColumn id="9" xr3:uid="{578DCA90-2297-4FA2-A0F8-0C937C42D0AE}" name="Variance" totalsRowFunction="sum" dataDxfId="58" totalsRowDxfId="57">
      <calculatedColumnFormula>IFERROR(I7-H7,"")</calculatedColumnFormula>
    </tableColumn>
    <tableColumn id="10" xr3:uid="{61B3F7BE-9030-4694-9366-09004149F3BF}" name="." dataDxfId="56" totalsRowDxfId="55"/>
    <tableColumn id="11" xr3:uid="{14397D0F-2240-4E82-A25D-00A0A323B6EA}" name="Threshold for change_x000a_(greater than 10%)" dataDxfId="54" totalsRowDxfId="53">
      <calculatedColumnFormula>IFERROR(IF(ABS(J7/H7)&gt;0.1,"meet","not met"),"")</calculatedColumnFormula>
    </tableColumn>
    <tableColumn id="12" xr3:uid="{EED83E7D-6C06-48EF-A12B-04AF01E044F9}" name=".." dataDxfId="52" totalsRowDxfId="51">
      <calculatedColumnFormula>I7/(SUM(I6:I7)*(H6))</calculatedColumnFormula>
    </tableColumn>
    <tableColumn id="13" xr3:uid="{5223EF5A-5CAC-45C1-910B-3F7758625C75}" name="Detailed explanation of the reason for the discrepancy" totalsRowFunction="count" dataDxfId="50" totalsRowDxfId="49"/>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6" dT="2024-01-31T21:51:36.65" personId="{15D94097-C68F-4C42-8473-FDC8471D6C85}" id="{74376041-2AF5-4479-AF0D-1D58CF8D9291}">
    <text>Free text variance explanation where difference between the actual expenditure and planned budget is more than 10% (no dollar threshold)</text>
  </threadedComment>
  <threadedComment ref="I9" dT="2024-02-24T21:54:21.49" personId="{B16F4FCB-01DD-4126-9A68-B05A23C5F494}" id="{7E8892B0-6621-40C0-AFB9-B0F9EC2B2F84}">
    <text>OPEX Only</text>
  </threadedComment>
  <threadedComment ref="G42" dT="2024-02-26T05:13:37.52" personId="{B16F4FCB-01DD-4126-9A68-B05A23C5F494}" id="{2E401C2B-69D2-4310-A9EF-8284F89B221A}">
    <text>CAPEX only</text>
  </threadedComment>
  <threadedComment ref="I43" dT="2024-02-22T06:00:34.48" personId="{B16F4FCB-01DD-4126-9A68-B05A23C5F494}" id="{B45B57A4-2953-410B-9E60-0D362D1C4429}">
    <text>Both CAPEX &amp; OPEX</text>
  </threadedComment>
  <threadedComment ref="G55" dT="2024-02-25T22:38:51.28" personId="{B16F4FCB-01DD-4126-9A68-B05A23C5F494}" id="{157B811B-8782-4DF3-954F-CB569E847B1C}">
    <text>Both CAPEX &amp; OPEX Totals</text>
  </threadedComment>
  <threadedComment ref="I55" dT="2024-02-22T07:13:15.79" personId="{B16F4FCB-01DD-4126-9A68-B05A23C5F494}" id="{76233823-6D0A-4C5B-856F-90F07B9DBA9E}">
    <text>Both CAPEX &amp; OPEX</text>
  </threadedComment>
  <threadedComment ref="G56" dT="2024-02-25T22:55:54.19" personId="{B16F4FCB-01DD-4126-9A68-B05A23C5F494}" id="{1E5EC649-BEEF-4C9E-9B1C-05410936A2FC}">
    <text>CAPEX Only</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C3026-B688-443E-ADBD-7998C9B852EF}">
  <dimension ref="B1:L108"/>
  <sheetViews>
    <sheetView topLeftCell="D1" zoomScale="85" zoomScaleNormal="85" workbookViewId="0">
      <pane ySplit="5" topLeftCell="A84" activePane="bottomLeft" state="frozen"/>
      <selection pane="bottomLeft" activeCell="H91" sqref="H91"/>
    </sheetView>
  </sheetViews>
  <sheetFormatPr defaultColWidth="9.21875" defaultRowHeight="15" customHeight="1" x14ac:dyDescent="0.3"/>
  <cols>
    <col min="1" max="1" width="2.21875" customWidth="1"/>
    <col min="2" max="2" width="21.21875" customWidth="1"/>
    <col min="3" max="3" width="22.77734375" customWidth="1"/>
    <col min="4" max="4" width="14.21875" customWidth="1"/>
    <col min="5" max="5" width="30.21875" customWidth="1"/>
    <col min="6" max="6" width="19.21875" bestFit="1" customWidth="1"/>
    <col min="7" max="7" width="31.77734375" customWidth="1"/>
    <col min="8" max="8" width="22" customWidth="1"/>
    <col min="9" max="9" width="23.77734375" customWidth="1"/>
    <col min="10" max="10" width="16.21875" customWidth="1"/>
    <col min="11" max="11" width="19.77734375" style="22" customWidth="1"/>
    <col min="12" max="12" width="59.5546875" customWidth="1"/>
  </cols>
  <sheetData>
    <row r="1" spans="2:12" ht="14.4" x14ac:dyDescent="0.3"/>
    <row r="2" spans="2:12" ht="14.4" x14ac:dyDescent="0.3"/>
    <row r="3" spans="2:12" ht="17.399999999999999" x14ac:dyDescent="0.3">
      <c r="B3" s="59" t="s">
        <v>312</v>
      </c>
      <c r="C3" s="59"/>
      <c r="D3" s="59"/>
      <c r="E3" s="59"/>
      <c r="F3" s="59"/>
      <c r="G3" s="59"/>
      <c r="H3" s="59"/>
      <c r="I3" s="59"/>
      <c r="J3" s="59"/>
      <c r="K3" s="59"/>
      <c r="L3" s="59"/>
    </row>
    <row r="4" spans="2:12" ht="14.4" x14ac:dyDescent="0.3">
      <c r="C4" s="13" t="s">
        <v>1</v>
      </c>
    </row>
    <row r="5" spans="2:12" ht="48.75" customHeight="1" x14ac:dyDescent="0.3">
      <c r="B5" s="27" t="s">
        <v>2</v>
      </c>
      <c r="C5" s="21" t="s">
        <v>3</v>
      </c>
      <c r="D5" s="21" t="s">
        <v>4</v>
      </c>
      <c r="E5" s="21" t="s">
        <v>5</v>
      </c>
      <c r="F5" s="21" t="s">
        <v>6</v>
      </c>
      <c r="G5" s="21" t="s">
        <v>7</v>
      </c>
      <c r="H5" s="21" t="s">
        <v>313</v>
      </c>
      <c r="I5" s="21" t="s">
        <v>303</v>
      </c>
      <c r="J5" s="21" t="s">
        <v>9</v>
      </c>
      <c r="K5" s="21" t="s">
        <v>10</v>
      </c>
      <c r="L5" s="30" t="s">
        <v>11</v>
      </c>
    </row>
    <row r="6" spans="2:12" ht="28.8" x14ac:dyDescent="0.3">
      <c r="B6" t="s">
        <v>41</v>
      </c>
      <c r="C6" s="26" t="s">
        <v>13</v>
      </c>
      <c r="D6" t="s">
        <v>221</v>
      </c>
      <c r="E6" s="26" t="s">
        <v>222</v>
      </c>
      <c r="F6" s="22" t="s">
        <v>223</v>
      </c>
      <c r="G6" s="26" t="s">
        <v>224</v>
      </c>
      <c r="H6" s="54">
        <v>0</v>
      </c>
      <c r="I6" s="54">
        <v>0</v>
      </c>
      <c r="J6" s="54">
        <v>0</v>
      </c>
      <c r="K6" s="22" t="s">
        <v>316</v>
      </c>
      <c r="L6" s="26"/>
    </row>
    <row r="7" spans="2:12" ht="28.8" x14ac:dyDescent="0.3">
      <c r="B7" t="s">
        <v>18</v>
      </c>
      <c r="C7" s="26" t="s">
        <v>13</v>
      </c>
      <c r="D7" t="s">
        <v>85</v>
      </c>
      <c r="E7" s="26" t="s">
        <v>86</v>
      </c>
      <c r="F7" s="22" t="s">
        <v>87</v>
      </c>
      <c r="G7" s="26" t="s">
        <v>88</v>
      </c>
      <c r="H7" s="54">
        <v>8375.44</v>
      </c>
      <c r="I7" s="54">
        <v>8667.69218</v>
      </c>
      <c r="J7" s="54">
        <v>292.2521799999995</v>
      </c>
      <c r="K7" s="22" t="s">
        <v>316</v>
      </c>
      <c r="L7" s="26"/>
    </row>
    <row r="8" spans="2:12" ht="172.8" x14ac:dyDescent="0.3">
      <c r="B8" t="s">
        <v>41</v>
      </c>
      <c r="C8" s="26" t="s">
        <v>13</v>
      </c>
      <c r="D8" t="s">
        <v>173</v>
      </c>
      <c r="E8" s="26" t="s">
        <v>174</v>
      </c>
      <c r="F8" s="22" t="s">
        <v>175</v>
      </c>
      <c r="G8" s="26" t="s">
        <v>176</v>
      </c>
      <c r="H8" s="54">
        <v>6189.4</v>
      </c>
      <c r="I8" s="54">
        <v>7165.1228700000001</v>
      </c>
      <c r="J8" s="54">
        <v>975.72287000000051</v>
      </c>
      <c r="K8" s="22" t="s">
        <v>24</v>
      </c>
      <c r="L8" s="26" t="s">
        <v>321</v>
      </c>
    </row>
    <row r="9" spans="2:12" ht="28.8" x14ac:dyDescent="0.3">
      <c r="B9" t="s">
        <v>18</v>
      </c>
      <c r="C9" s="26" t="s">
        <v>13</v>
      </c>
      <c r="D9" t="s">
        <v>125</v>
      </c>
      <c r="E9" s="26" t="s">
        <v>126</v>
      </c>
      <c r="F9" s="22" t="s">
        <v>127</v>
      </c>
      <c r="G9" s="26" t="s">
        <v>128</v>
      </c>
      <c r="H9" s="54">
        <v>16913.46</v>
      </c>
      <c r="I9" s="54">
        <v>16894.163990000001</v>
      </c>
      <c r="J9" s="54">
        <v>-19.296009999998205</v>
      </c>
      <c r="K9" s="22" t="s">
        <v>316</v>
      </c>
      <c r="L9" s="26"/>
    </row>
    <row r="10" spans="2:12" ht="100.8" x14ac:dyDescent="0.3">
      <c r="B10" t="s">
        <v>18</v>
      </c>
      <c r="C10" s="26" t="s">
        <v>13</v>
      </c>
      <c r="D10" t="s">
        <v>153</v>
      </c>
      <c r="E10" s="26" t="s">
        <v>154</v>
      </c>
      <c r="F10" s="22" t="s">
        <v>155</v>
      </c>
      <c r="G10" s="26" t="s">
        <v>156</v>
      </c>
      <c r="H10" s="54">
        <v>2187.9195</v>
      </c>
      <c r="I10" s="54">
        <v>2937.2744699999998</v>
      </c>
      <c r="J10" s="54">
        <v>749.35496999999987</v>
      </c>
      <c r="K10" s="22" t="s">
        <v>24</v>
      </c>
      <c r="L10" s="26" t="s">
        <v>322</v>
      </c>
    </row>
    <row r="11" spans="2:12" ht="28.8" x14ac:dyDescent="0.3">
      <c r="B11" t="s">
        <v>18</v>
      </c>
      <c r="C11" s="26" t="s">
        <v>13</v>
      </c>
      <c r="D11" t="s">
        <v>141</v>
      </c>
      <c r="E11" s="26" t="s">
        <v>142</v>
      </c>
      <c r="F11" s="22" t="s">
        <v>143</v>
      </c>
      <c r="G11" s="26" t="s">
        <v>144</v>
      </c>
      <c r="H11" s="54">
        <v>988.72809951208706</v>
      </c>
      <c r="I11" s="54">
        <v>988.99686999999903</v>
      </c>
      <c r="J11" s="54">
        <v>0.26877048791197922</v>
      </c>
      <c r="K11" s="22" t="s">
        <v>316</v>
      </c>
      <c r="L11" s="26"/>
    </row>
    <row r="12" spans="2:12" ht="28.8" x14ac:dyDescent="0.3">
      <c r="B12" t="s">
        <v>18</v>
      </c>
      <c r="C12" s="26" t="s">
        <v>13</v>
      </c>
      <c r="D12" t="s">
        <v>177</v>
      </c>
      <c r="E12" s="26" t="s">
        <v>178</v>
      </c>
      <c r="F12" s="22" t="s">
        <v>179</v>
      </c>
      <c r="G12" s="26" t="s">
        <v>180</v>
      </c>
      <c r="H12" s="54">
        <v>25611.481599999999</v>
      </c>
      <c r="I12" s="54">
        <v>27906.4560000001</v>
      </c>
      <c r="J12" s="54">
        <v>2294.974400000101</v>
      </c>
      <c r="K12" s="22" t="s">
        <v>316</v>
      </c>
      <c r="L12" s="56"/>
    </row>
    <row r="13" spans="2:12" ht="86.4" x14ac:dyDescent="0.3">
      <c r="B13" t="s">
        <v>18</v>
      </c>
      <c r="C13" s="26" t="s">
        <v>13</v>
      </c>
      <c r="D13" t="s">
        <v>73</v>
      </c>
      <c r="E13" s="26" t="s">
        <v>74</v>
      </c>
      <c r="F13" s="22" t="s">
        <v>75</v>
      </c>
      <c r="G13" s="26" t="s">
        <v>76</v>
      </c>
      <c r="H13" s="54">
        <v>2826.03</v>
      </c>
      <c r="I13" s="54">
        <v>1083.53422</v>
      </c>
      <c r="J13" s="54">
        <v>-1742.4957800000002</v>
      </c>
      <c r="K13" s="22" t="s">
        <v>24</v>
      </c>
      <c r="L13" s="26" t="s">
        <v>323</v>
      </c>
    </row>
    <row r="14" spans="2:12" ht="86.4" x14ac:dyDescent="0.3">
      <c r="B14" t="s">
        <v>18</v>
      </c>
      <c r="C14" s="26" t="s">
        <v>13</v>
      </c>
      <c r="D14" t="s">
        <v>73</v>
      </c>
      <c r="E14" s="26" t="s">
        <v>74</v>
      </c>
      <c r="F14" s="22" t="s">
        <v>89</v>
      </c>
      <c r="G14" s="26" t="s">
        <v>90</v>
      </c>
      <c r="H14" s="54">
        <v>2596.9</v>
      </c>
      <c r="I14" s="54">
        <v>1605.86214</v>
      </c>
      <c r="J14" s="54">
        <v>-991.03786000000014</v>
      </c>
      <c r="K14" s="22" t="s">
        <v>24</v>
      </c>
      <c r="L14" s="26" t="s">
        <v>324</v>
      </c>
    </row>
    <row r="15" spans="2:12" ht="72" x14ac:dyDescent="0.3">
      <c r="B15" t="s">
        <v>18</v>
      </c>
      <c r="C15" s="26" t="s">
        <v>13</v>
      </c>
      <c r="D15" t="s">
        <v>73</v>
      </c>
      <c r="E15" s="26" t="s">
        <v>74</v>
      </c>
      <c r="F15" s="22" t="s">
        <v>107</v>
      </c>
      <c r="G15" s="26" t="s">
        <v>108</v>
      </c>
      <c r="H15" s="54">
        <v>1181.67999999733</v>
      </c>
      <c r="I15" s="54">
        <v>757.29961333246797</v>
      </c>
      <c r="J15" s="54">
        <v>-424.38038666486204</v>
      </c>
      <c r="K15" s="22" t="s">
        <v>24</v>
      </c>
      <c r="L15" s="26" t="s">
        <v>307</v>
      </c>
    </row>
    <row r="16" spans="2:12" ht="28.8" x14ac:dyDescent="0.3">
      <c r="B16" t="s">
        <v>41</v>
      </c>
      <c r="C16" s="26" t="s">
        <v>13</v>
      </c>
      <c r="D16" t="s">
        <v>129</v>
      </c>
      <c r="E16" s="26" t="s">
        <v>130</v>
      </c>
      <c r="F16" s="22" t="s">
        <v>131</v>
      </c>
      <c r="G16" s="26" t="s">
        <v>132</v>
      </c>
      <c r="H16" s="54">
        <v>0</v>
      </c>
      <c r="I16" s="54">
        <v>0</v>
      </c>
      <c r="J16" s="54">
        <v>0</v>
      </c>
      <c r="K16" s="22" t="s">
        <v>316</v>
      </c>
      <c r="L16" s="26"/>
    </row>
    <row r="17" spans="2:12" ht="28.8" x14ac:dyDescent="0.3">
      <c r="B17" t="s">
        <v>41</v>
      </c>
      <c r="C17" s="26" t="s">
        <v>42</v>
      </c>
      <c r="D17" t="s">
        <v>43</v>
      </c>
      <c r="E17" s="26" t="s">
        <v>44</v>
      </c>
      <c r="F17" s="22" t="s">
        <v>45</v>
      </c>
      <c r="G17" s="26" t="s">
        <v>46</v>
      </c>
      <c r="H17" s="55">
        <v>0</v>
      </c>
      <c r="I17" s="55">
        <v>0</v>
      </c>
      <c r="J17" s="55">
        <v>0</v>
      </c>
      <c r="K17" s="22" t="s">
        <v>316</v>
      </c>
      <c r="L17" s="26"/>
    </row>
    <row r="18" spans="2:12" ht="28.8" x14ac:dyDescent="0.3">
      <c r="B18" t="s">
        <v>18</v>
      </c>
      <c r="C18" s="26" t="s">
        <v>42</v>
      </c>
      <c r="D18" t="s">
        <v>111</v>
      </c>
      <c r="E18" s="26" t="s">
        <v>44</v>
      </c>
      <c r="F18" s="22" t="s">
        <v>112</v>
      </c>
      <c r="G18" s="26" t="s">
        <v>113</v>
      </c>
      <c r="H18" s="55">
        <v>0</v>
      </c>
      <c r="I18" s="55">
        <v>0</v>
      </c>
      <c r="J18" s="55">
        <v>0</v>
      </c>
      <c r="K18" s="22" t="s">
        <v>316</v>
      </c>
      <c r="L18" s="26"/>
    </row>
    <row r="19" spans="2:12" ht="28.8" x14ac:dyDescent="0.3">
      <c r="B19" t="s">
        <v>99</v>
      </c>
      <c r="C19" s="26" t="s">
        <v>42</v>
      </c>
      <c r="D19" t="s">
        <v>100</v>
      </c>
      <c r="E19" s="26" t="s">
        <v>44</v>
      </c>
      <c r="F19" s="22" t="s">
        <v>101</v>
      </c>
      <c r="G19" s="26" t="s">
        <v>102</v>
      </c>
      <c r="H19" s="55">
        <v>0</v>
      </c>
      <c r="I19" s="55">
        <v>0</v>
      </c>
      <c r="J19" s="55">
        <v>0</v>
      </c>
      <c r="K19" s="22" t="s">
        <v>316</v>
      </c>
      <c r="L19" s="26"/>
    </row>
    <row r="20" spans="2:12" ht="28.8" x14ac:dyDescent="0.3">
      <c r="B20" t="s">
        <v>99</v>
      </c>
      <c r="C20" s="26" t="s">
        <v>42</v>
      </c>
      <c r="D20" t="s">
        <v>122</v>
      </c>
      <c r="E20" s="26" t="s">
        <v>44</v>
      </c>
      <c r="F20" s="22" t="s">
        <v>123</v>
      </c>
      <c r="G20" s="26" t="s">
        <v>124</v>
      </c>
      <c r="H20" s="55">
        <v>0</v>
      </c>
      <c r="I20" s="55">
        <v>0</v>
      </c>
      <c r="J20" s="55">
        <v>0</v>
      </c>
      <c r="K20" s="22" t="s">
        <v>316</v>
      </c>
      <c r="L20" s="26"/>
    </row>
    <row r="21" spans="2:12" ht="28.8" x14ac:dyDescent="0.3">
      <c r="B21" t="s">
        <v>41</v>
      </c>
      <c r="C21" s="26" t="s">
        <v>60</v>
      </c>
      <c r="D21" t="s">
        <v>206</v>
      </c>
      <c r="E21" s="26" t="s">
        <v>207</v>
      </c>
      <c r="F21" s="22" t="s">
        <v>208</v>
      </c>
      <c r="G21" s="26" t="s">
        <v>209</v>
      </c>
      <c r="H21" s="55">
        <v>0</v>
      </c>
      <c r="I21" s="55">
        <v>0</v>
      </c>
      <c r="J21" s="55">
        <v>0</v>
      </c>
      <c r="K21" s="22" t="s">
        <v>316</v>
      </c>
      <c r="L21" s="26"/>
    </row>
    <row r="22" spans="2:12" ht="28.8" x14ac:dyDescent="0.3">
      <c r="B22" t="s">
        <v>41</v>
      </c>
      <c r="C22" s="26" t="s">
        <v>60</v>
      </c>
      <c r="D22" t="s">
        <v>61</v>
      </c>
      <c r="E22" s="26" t="s">
        <v>62</v>
      </c>
      <c r="F22" s="22" t="s">
        <v>63</v>
      </c>
      <c r="G22" s="26" t="s">
        <v>64</v>
      </c>
      <c r="H22" s="55">
        <v>0</v>
      </c>
      <c r="I22" s="55">
        <v>0</v>
      </c>
      <c r="J22" s="55">
        <v>0</v>
      </c>
      <c r="K22" s="22" t="s">
        <v>316</v>
      </c>
      <c r="L22" s="26"/>
    </row>
    <row r="23" spans="2:12" ht="43.2" x14ac:dyDescent="0.3">
      <c r="B23" t="s">
        <v>41</v>
      </c>
      <c r="C23" s="26" t="s">
        <v>60</v>
      </c>
      <c r="D23" t="s">
        <v>61</v>
      </c>
      <c r="E23" s="26" t="s">
        <v>62</v>
      </c>
      <c r="F23" s="22" t="s">
        <v>210</v>
      </c>
      <c r="G23" s="26" t="s">
        <v>211</v>
      </c>
      <c r="H23" s="54">
        <v>0</v>
      </c>
      <c r="I23" s="54">
        <v>0</v>
      </c>
      <c r="J23" s="54">
        <v>0</v>
      </c>
      <c r="K23" s="22" t="s">
        <v>316</v>
      </c>
      <c r="L23" s="26"/>
    </row>
    <row r="24" spans="2:12" ht="43.2" x14ac:dyDescent="0.3">
      <c r="B24" t="s">
        <v>12</v>
      </c>
      <c r="C24" s="26" t="s">
        <v>60</v>
      </c>
      <c r="D24" t="s">
        <v>61</v>
      </c>
      <c r="E24" s="26" t="s">
        <v>62</v>
      </c>
      <c r="F24" s="22" t="s">
        <v>213</v>
      </c>
      <c r="G24" s="26" t="s">
        <v>214</v>
      </c>
      <c r="H24" s="54">
        <v>0</v>
      </c>
      <c r="I24" s="54">
        <v>0</v>
      </c>
      <c r="J24" s="54">
        <v>0</v>
      </c>
      <c r="K24" s="22" t="s">
        <v>316</v>
      </c>
      <c r="L24" s="26"/>
    </row>
    <row r="25" spans="2:12" ht="28.8" x14ac:dyDescent="0.3">
      <c r="B25" t="s">
        <v>99</v>
      </c>
      <c r="C25" s="26" t="s">
        <v>60</v>
      </c>
      <c r="D25" t="s">
        <v>61</v>
      </c>
      <c r="E25" s="26" t="s">
        <v>62</v>
      </c>
      <c r="F25" s="22" t="s">
        <v>215</v>
      </c>
      <c r="G25" s="26" t="s">
        <v>216</v>
      </c>
      <c r="H25" s="54">
        <v>0</v>
      </c>
      <c r="I25" s="54">
        <v>0</v>
      </c>
      <c r="J25" s="54">
        <v>0</v>
      </c>
      <c r="K25" s="22" t="s">
        <v>316</v>
      </c>
      <c r="L25" s="26"/>
    </row>
    <row r="26" spans="2:12" ht="28.8" x14ac:dyDescent="0.3">
      <c r="B26" t="s">
        <v>99</v>
      </c>
      <c r="C26" s="26" t="s">
        <v>60</v>
      </c>
      <c r="D26" t="s">
        <v>61</v>
      </c>
      <c r="E26" s="26" t="s">
        <v>62</v>
      </c>
      <c r="F26" s="22" t="s">
        <v>217</v>
      </c>
      <c r="G26" s="26" t="s">
        <v>218</v>
      </c>
      <c r="H26" s="54">
        <v>0</v>
      </c>
      <c r="I26" s="54">
        <v>0</v>
      </c>
      <c r="J26" s="54">
        <v>0</v>
      </c>
      <c r="K26" s="22" t="s">
        <v>316</v>
      </c>
      <c r="L26" s="26"/>
    </row>
    <row r="27" spans="2:12" ht="14.4" x14ac:dyDescent="0.3">
      <c r="B27" t="s">
        <v>99</v>
      </c>
      <c r="C27" s="26" t="s">
        <v>60</v>
      </c>
      <c r="D27" t="s">
        <v>61</v>
      </c>
      <c r="E27" s="26" t="s">
        <v>62</v>
      </c>
      <c r="F27" s="22" t="s">
        <v>219</v>
      </c>
      <c r="G27" s="26" t="s">
        <v>220</v>
      </c>
      <c r="H27" s="54">
        <v>0</v>
      </c>
      <c r="I27" s="54">
        <v>0</v>
      </c>
      <c r="J27" s="54">
        <v>0</v>
      </c>
      <c r="K27" s="22" t="s">
        <v>316</v>
      </c>
      <c r="L27" s="26"/>
    </row>
    <row r="28" spans="2:12" ht="28.8" x14ac:dyDescent="0.3">
      <c r="B28" t="s">
        <v>12</v>
      </c>
      <c r="C28" s="26" t="s">
        <v>13</v>
      </c>
      <c r="D28" t="s">
        <v>199</v>
      </c>
      <c r="E28" s="26" t="s">
        <v>200</v>
      </c>
      <c r="F28" s="22" t="s">
        <v>201</v>
      </c>
      <c r="G28" s="26" t="s">
        <v>202</v>
      </c>
      <c r="H28" s="54">
        <v>0</v>
      </c>
      <c r="I28" s="54">
        <v>0</v>
      </c>
      <c r="J28" s="54">
        <v>0</v>
      </c>
      <c r="K28" s="22" t="s">
        <v>316</v>
      </c>
      <c r="L28" s="26"/>
    </row>
    <row r="29" spans="2:12" ht="28.8" x14ac:dyDescent="0.3">
      <c r="B29" t="s">
        <v>41</v>
      </c>
      <c r="C29" s="26" t="s">
        <v>13</v>
      </c>
      <c r="D29" t="s">
        <v>199</v>
      </c>
      <c r="E29" s="26" t="s">
        <v>200</v>
      </c>
      <c r="F29" s="22" t="s">
        <v>225</v>
      </c>
      <c r="G29" s="26" t="s">
        <v>226</v>
      </c>
      <c r="H29" s="54">
        <v>0</v>
      </c>
      <c r="I29" s="54">
        <v>0</v>
      </c>
      <c r="J29" s="54">
        <v>0</v>
      </c>
      <c r="K29" s="22" t="s">
        <v>316</v>
      </c>
      <c r="L29" s="26"/>
    </row>
    <row r="30" spans="2:12" ht="57.6" x14ac:dyDescent="0.3">
      <c r="B30" t="s">
        <v>41</v>
      </c>
      <c r="C30" s="26" t="s">
        <v>13</v>
      </c>
      <c r="D30" t="s">
        <v>199</v>
      </c>
      <c r="E30" s="26" t="s">
        <v>200</v>
      </c>
      <c r="F30" s="22" t="s">
        <v>227</v>
      </c>
      <c r="G30" s="26" t="s">
        <v>228</v>
      </c>
      <c r="H30" s="54">
        <v>0</v>
      </c>
      <c r="I30" s="54">
        <v>0</v>
      </c>
      <c r="J30" s="54">
        <v>0</v>
      </c>
      <c r="K30" s="22" t="s">
        <v>316</v>
      </c>
      <c r="L30" s="26"/>
    </row>
    <row r="31" spans="2:12" ht="28.8" x14ac:dyDescent="0.3">
      <c r="B31" t="s">
        <v>12</v>
      </c>
      <c r="C31" s="26" t="s">
        <v>13</v>
      </c>
      <c r="D31" t="s">
        <v>14</v>
      </c>
      <c r="E31" s="26" t="s">
        <v>15</v>
      </c>
      <c r="F31" s="22" t="s">
        <v>16</v>
      </c>
      <c r="G31" s="26" t="s">
        <v>17</v>
      </c>
      <c r="H31" s="54">
        <v>0</v>
      </c>
      <c r="I31" s="54">
        <v>0</v>
      </c>
      <c r="J31" s="54">
        <v>0</v>
      </c>
      <c r="K31" s="22" t="s">
        <v>316</v>
      </c>
      <c r="L31" s="26"/>
    </row>
    <row r="32" spans="2:12" ht="28.8" x14ac:dyDescent="0.3">
      <c r="B32" t="s">
        <v>12</v>
      </c>
      <c r="C32" s="26" t="s">
        <v>13</v>
      </c>
      <c r="D32" t="s">
        <v>65</v>
      </c>
      <c r="E32" s="26" t="s">
        <v>66</v>
      </c>
      <c r="F32" s="22" t="s">
        <v>164</v>
      </c>
      <c r="G32" s="26" t="s">
        <v>165</v>
      </c>
      <c r="H32" s="54">
        <v>0</v>
      </c>
      <c r="I32" s="54">
        <v>0</v>
      </c>
      <c r="J32" s="54">
        <v>0</v>
      </c>
      <c r="K32" s="22" t="s">
        <v>316</v>
      </c>
      <c r="L32" s="26"/>
    </row>
    <row r="33" spans="2:12" ht="28.8" x14ac:dyDescent="0.3">
      <c r="B33" t="s">
        <v>12</v>
      </c>
      <c r="C33" s="26" t="s">
        <v>13</v>
      </c>
      <c r="D33" t="s">
        <v>65</v>
      </c>
      <c r="E33" s="26" t="s">
        <v>66</v>
      </c>
      <c r="F33" s="22" t="s">
        <v>67</v>
      </c>
      <c r="G33" s="26" t="s">
        <v>68</v>
      </c>
      <c r="H33" s="54">
        <v>0</v>
      </c>
      <c r="I33" s="54">
        <v>0</v>
      </c>
      <c r="J33" s="54">
        <v>0</v>
      </c>
      <c r="K33" s="22" t="s">
        <v>316</v>
      </c>
      <c r="L33" s="26"/>
    </row>
    <row r="34" spans="2:12" ht="43.2" x14ac:dyDescent="0.3">
      <c r="B34" t="s">
        <v>12</v>
      </c>
      <c r="C34" s="26" t="s">
        <v>13</v>
      </c>
      <c r="D34" t="s">
        <v>103</v>
      </c>
      <c r="E34" s="26" t="s">
        <v>104</v>
      </c>
      <c r="F34" s="22" t="s">
        <v>105</v>
      </c>
      <c r="G34" s="26" t="s">
        <v>106</v>
      </c>
      <c r="H34" s="54">
        <v>0</v>
      </c>
      <c r="I34" s="54">
        <v>0</v>
      </c>
      <c r="J34" s="54">
        <v>0</v>
      </c>
      <c r="K34" s="22" t="s">
        <v>316</v>
      </c>
      <c r="L34" s="26"/>
    </row>
    <row r="35" spans="2:12" ht="28.8" x14ac:dyDescent="0.3">
      <c r="B35" t="s">
        <v>12</v>
      </c>
      <c r="C35" s="26" t="s">
        <v>13</v>
      </c>
      <c r="D35" t="s">
        <v>149</v>
      </c>
      <c r="E35" s="26" t="s">
        <v>150</v>
      </c>
      <c r="F35" s="22" t="s">
        <v>151</v>
      </c>
      <c r="G35" s="26" t="s">
        <v>152</v>
      </c>
      <c r="H35" s="54">
        <v>0</v>
      </c>
      <c r="I35" s="54">
        <v>0</v>
      </c>
      <c r="J35" s="54">
        <v>0</v>
      </c>
      <c r="K35" s="22" t="s">
        <v>316</v>
      </c>
      <c r="L35" s="26"/>
    </row>
    <row r="36" spans="2:12" ht="28.8" x14ac:dyDescent="0.3">
      <c r="B36" t="s">
        <v>12</v>
      </c>
      <c r="C36" s="26" t="s">
        <v>13</v>
      </c>
      <c r="D36" t="s">
        <v>81</v>
      </c>
      <c r="E36" s="26" t="s">
        <v>82</v>
      </c>
      <c r="F36" s="22" t="s">
        <v>83</v>
      </c>
      <c r="G36" s="26" t="s">
        <v>84</v>
      </c>
      <c r="H36" s="54">
        <v>0</v>
      </c>
      <c r="I36" s="54">
        <v>0</v>
      </c>
      <c r="J36" s="54">
        <v>0</v>
      </c>
      <c r="K36" s="22" t="s">
        <v>316</v>
      </c>
      <c r="L36" s="26"/>
    </row>
    <row r="37" spans="2:12" ht="28.8" x14ac:dyDescent="0.3">
      <c r="B37" t="s">
        <v>12</v>
      </c>
      <c r="C37" s="26" t="s">
        <v>13</v>
      </c>
      <c r="D37" t="s">
        <v>37</v>
      </c>
      <c r="E37" s="26" t="s">
        <v>38</v>
      </c>
      <c r="F37" s="22" t="s">
        <v>39</v>
      </c>
      <c r="G37" s="26" t="s">
        <v>40</v>
      </c>
      <c r="H37" s="54">
        <v>0</v>
      </c>
      <c r="I37" s="54">
        <v>0</v>
      </c>
      <c r="J37" s="54">
        <v>0</v>
      </c>
      <c r="K37" s="22" t="s">
        <v>316</v>
      </c>
      <c r="L37" s="26"/>
    </row>
    <row r="38" spans="2:12" ht="28.8" x14ac:dyDescent="0.3">
      <c r="B38" t="s">
        <v>12</v>
      </c>
      <c r="C38" s="26" t="s">
        <v>13</v>
      </c>
      <c r="D38" t="s">
        <v>160</v>
      </c>
      <c r="E38" s="26" t="s">
        <v>161</v>
      </c>
      <c r="F38" s="22" t="s">
        <v>162</v>
      </c>
      <c r="G38" s="26" t="s">
        <v>163</v>
      </c>
      <c r="H38" s="54">
        <v>2944.37</v>
      </c>
      <c r="I38" s="54">
        <v>8483.4330399999999</v>
      </c>
      <c r="J38" s="54">
        <v>5539.06304</v>
      </c>
      <c r="K38" s="22" t="s">
        <v>24</v>
      </c>
      <c r="L38" s="26" t="s">
        <v>325</v>
      </c>
    </row>
    <row r="39" spans="2:12" ht="28.8" x14ac:dyDescent="0.3">
      <c r="B39" t="s">
        <v>12</v>
      </c>
      <c r="C39" s="26" t="s">
        <v>13</v>
      </c>
      <c r="D39" t="s">
        <v>184</v>
      </c>
      <c r="E39" s="26" t="s">
        <v>185</v>
      </c>
      <c r="F39" s="22" t="s">
        <v>186</v>
      </c>
      <c r="G39" s="26" t="s">
        <v>187</v>
      </c>
      <c r="H39" s="55">
        <v>0</v>
      </c>
      <c r="I39" s="55">
        <v>0</v>
      </c>
      <c r="J39" s="55">
        <v>0</v>
      </c>
      <c r="K39" s="22" t="s">
        <v>316</v>
      </c>
      <c r="L39" s="26"/>
    </row>
    <row r="40" spans="2:12" ht="28.8" x14ac:dyDescent="0.3">
      <c r="B40" t="s">
        <v>12</v>
      </c>
      <c r="C40" s="26" t="s">
        <v>13</v>
      </c>
      <c r="D40" t="s">
        <v>25</v>
      </c>
      <c r="E40" s="26" t="s">
        <v>26</v>
      </c>
      <c r="F40" s="22" t="s">
        <v>27</v>
      </c>
      <c r="G40" s="26" t="s">
        <v>28</v>
      </c>
      <c r="H40" s="55">
        <v>0</v>
      </c>
      <c r="I40" s="55">
        <v>0</v>
      </c>
      <c r="J40" s="55">
        <v>0</v>
      </c>
      <c r="K40" s="22" t="s">
        <v>316</v>
      </c>
      <c r="L40" s="26"/>
    </row>
    <row r="41" spans="2:12" ht="28.8" x14ac:dyDescent="0.3">
      <c r="B41" t="s">
        <v>12</v>
      </c>
      <c r="C41" s="26" t="s">
        <v>13</v>
      </c>
      <c r="D41" t="s">
        <v>69</v>
      </c>
      <c r="E41" s="26" t="s">
        <v>70</v>
      </c>
      <c r="F41" s="22" t="s">
        <v>71</v>
      </c>
      <c r="G41" s="26" t="s">
        <v>72</v>
      </c>
      <c r="H41" s="54">
        <v>0</v>
      </c>
      <c r="I41" s="54">
        <v>0</v>
      </c>
      <c r="J41" s="54">
        <v>0</v>
      </c>
      <c r="K41" s="22" t="s">
        <v>316</v>
      </c>
      <c r="L41" s="26"/>
    </row>
    <row r="42" spans="2:12" ht="28.8" x14ac:dyDescent="0.3">
      <c r="B42" t="s">
        <v>99</v>
      </c>
      <c r="C42" s="26" t="s">
        <v>13</v>
      </c>
      <c r="D42" t="s">
        <v>229</v>
      </c>
      <c r="E42" s="26" t="s">
        <v>230</v>
      </c>
      <c r="F42" s="22" t="s">
        <v>231</v>
      </c>
      <c r="G42" s="26" t="s">
        <v>232</v>
      </c>
      <c r="H42" s="54">
        <v>0</v>
      </c>
      <c r="I42" s="54">
        <v>0</v>
      </c>
      <c r="J42" s="54">
        <v>0</v>
      </c>
      <c r="K42" s="22" t="s">
        <v>316</v>
      </c>
      <c r="L42" s="26"/>
    </row>
    <row r="43" spans="2:12" ht="28.8" x14ac:dyDescent="0.3">
      <c r="B43" t="s">
        <v>99</v>
      </c>
      <c r="C43" s="26" t="s">
        <v>13</v>
      </c>
      <c r="D43" t="s">
        <v>25</v>
      </c>
      <c r="E43" s="26" t="s">
        <v>26</v>
      </c>
      <c r="F43" s="22" t="s">
        <v>233</v>
      </c>
      <c r="G43" s="26" t="s">
        <v>234</v>
      </c>
      <c r="H43" s="54">
        <v>0</v>
      </c>
      <c r="I43" s="54">
        <v>0</v>
      </c>
      <c r="J43" s="54">
        <v>0</v>
      </c>
      <c r="K43" s="22" t="s">
        <v>316</v>
      </c>
      <c r="L43" s="26"/>
    </row>
    <row r="44" spans="2:12" ht="28.8" x14ac:dyDescent="0.3">
      <c r="B44" t="s">
        <v>12</v>
      </c>
      <c r="C44" s="26" t="s">
        <v>13</v>
      </c>
      <c r="D44" t="s">
        <v>188</v>
      </c>
      <c r="E44" s="26" t="s">
        <v>189</v>
      </c>
      <c r="F44" s="22" t="s">
        <v>190</v>
      </c>
      <c r="G44" s="26" t="s">
        <v>191</v>
      </c>
      <c r="H44" s="54">
        <v>23500</v>
      </c>
      <c r="I44" s="54">
        <v>32182.17323</v>
      </c>
      <c r="J44" s="54">
        <v>8682.1732300000003</v>
      </c>
      <c r="K44" s="22" t="s">
        <v>24</v>
      </c>
      <c r="L44" s="26" t="s">
        <v>326</v>
      </c>
    </row>
    <row r="45" spans="2:12" ht="43.2" x14ac:dyDescent="0.3">
      <c r="B45" t="s">
        <v>41</v>
      </c>
      <c r="C45" s="26" t="s">
        <v>118</v>
      </c>
      <c r="D45" t="s">
        <v>235</v>
      </c>
      <c r="E45" s="26" t="s">
        <v>134</v>
      </c>
      <c r="F45" s="22" t="s">
        <v>236</v>
      </c>
      <c r="G45" s="26" t="s">
        <v>237</v>
      </c>
      <c r="H45" s="54">
        <v>0</v>
      </c>
      <c r="I45" s="54">
        <v>0</v>
      </c>
      <c r="J45" s="54">
        <v>0</v>
      </c>
      <c r="K45" s="22" t="s">
        <v>316</v>
      </c>
      <c r="L45" s="26"/>
    </row>
    <row r="46" spans="2:12" ht="43.2" x14ac:dyDescent="0.3">
      <c r="B46" t="s">
        <v>41</v>
      </c>
      <c r="C46" s="26" t="s">
        <v>118</v>
      </c>
      <c r="D46" t="s">
        <v>235</v>
      </c>
      <c r="E46" s="26" t="s">
        <v>134</v>
      </c>
      <c r="F46" s="22" t="s">
        <v>238</v>
      </c>
      <c r="G46" s="26" t="s">
        <v>239</v>
      </c>
      <c r="H46" s="54">
        <v>0</v>
      </c>
      <c r="I46" s="54">
        <v>0</v>
      </c>
      <c r="J46" s="54">
        <v>0</v>
      </c>
      <c r="K46" s="22" t="s">
        <v>316</v>
      </c>
      <c r="L46" s="26"/>
    </row>
    <row r="47" spans="2:12" ht="43.2" x14ac:dyDescent="0.3">
      <c r="B47" t="s">
        <v>99</v>
      </c>
      <c r="C47" s="26" t="s">
        <v>118</v>
      </c>
      <c r="D47" t="s">
        <v>100</v>
      </c>
      <c r="E47" s="26" t="s">
        <v>119</v>
      </c>
      <c r="F47" s="22" t="s">
        <v>240</v>
      </c>
      <c r="G47" s="26" t="s">
        <v>241</v>
      </c>
      <c r="H47" s="54">
        <v>0</v>
      </c>
      <c r="I47" s="54">
        <v>0</v>
      </c>
      <c r="J47" s="54">
        <v>0</v>
      </c>
      <c r="K47" s="22" t="s">
        <v>316</v>
      </c>
      <c r="L47" s="26"/>
    </row>
    <row r="48" spans="2:12" ht="86.4" x14ac:dyDescent="0.3">
      <c r="B48" t="s">
        <v>12</v>
      </c>
      <c r="C48" s="26" t="s">
        <v>118</v>
      </c>
      <c r="D48" t="s">
        <v>100</v>
      </c>
      <c r="E48" s="26" t="s">
        <v>119</v>
      </c>
      <c r="F48" s="22" t="s">
        <v>120</v>
      </c>
      <c r="G48" s="26" t="s">
        <v>121</v>
      </c>
      <c r="H48" s="54">
        <v>14799.99</v>
      </c>
      <c r="I48" s="54">
        <v>14610.02362</v>
      </c>
      <c r="J48" s="54">
        <v>-189.96637999999984</v>
      </c>
      <c r="K48" s="22" t="s">
        <v>316</v>
      </c>
      <c r="L48" s="26"/>
    </row>
    <row r="49" spans="2:12" ht="86.4" x14ac:dyDescent="0.3">
      <c r="B49" t="s">
        <v>12</v>
      </c>
      <c r="C49" s="26" t="s">
        <v>118</v>
      </c>
      <c r="D49" t="s">
        <v>242</v>
      </c>
      <c r="E49" s="26" t="s">
        <v>243</v>
      </c>
      <c r="F49" s="22" t="s">
        <v>244</v>
      </c>
      <c r="G49" s="26" t="s">
        <v>245</v>
      </c>
      <c r="H49" s="54">
        <v>0</v>
      </c>
      <c r="I49" s="54">
        <v>0</v>
      </c>
      <c r="J49" s="54">
        <v>0</v>
      </c>
      <c r="K49" s="22" t="s">
        <v>316</v>
      </c>
      <c r="L49" s="26"/>
    </row>
    <row r="50" spans="2:12" ht="43.2" x14ac:dyDescent="0.3">
      <c r="B50" t="s">
        <v>99</v>
      </c>
      <c r="C50" s="26" t="s">
        <v>118</v>
      </c>
      <c r="D50" t="s">
        <v>133</v>
      </c>
      <c r="E50" s="26" t="s">
        <v>134</v>
      </c>
      <c r="F50" s="22" t="s">
        <v>246</v>
      </c>
      <c r="G50" s="26" t="s">
        <v>247</v>
      </c>
      <c r="H50" s="54">
        <v>0</v>
      </c>
      <c r="I50" s="54">
        <v>0</v>
      </c>
      <c r="J50" s="54">
        <v>0</v>
      </c>
      <c r="K50" s="22" t="s">
        <v>316</v>
      </c>
      <c r="L50" s="26"/>
    </row>
    <row r="51" spans="2:12" ht="43.2" x14ac:dyDescent="0.3">
      <c r="B51" t="s">
        <v>99</v>
      </c>
      <c r="C51" s="26" t="s">
        <v>118</v>
      </c>
      <c r="D51" t="s">
        <v>133</v>
      </c>
      <c r="E51" s="26" t="s">
        <v>134</v>
      </c>
      <c r="F51" s="22" t="s">
        <v>248</v>
      </c>
      <c r="G51" s="26" t="s">
        <v>249</v>
      </c>
      <c r="H51" s="54">
        <v>0</v>
      </c>
      <c r="I51" s="54">
        <v>0</v>
      </c>
      <c r="J51" s="54">
        <v>0</v>
      </c>
      <c r="K51" s="22" t="s">
        <v>316</v>
      </c>
      <c r="L51" s="26"/>
    </row>
    <row r="52" spans="2:12" ht="43.2" x14ac:dyDescent="0.3">
      <c r="B52" t="s">
        <v>41</v>
      </c>
      <c r="C52" s="26" t="s">
        <v>118</v>
      </c>
      <c r="D52" t="s">
        <v>133</v>
      </c>
      <c r="E52" s="26" t="s">
        <v>134</v>
      </c>
      <c r="F52" s="22" t="s">
        <v>250</v>
      </c>
      <c r="G52" s="26" t="s">
        <v>251</v>
      </c>
      <c r="H52" s="54">
        <v>0</v>
      </c>
      <c r="I52" s="54">
        <v>0</v>
      </c>
      <c r="J52" s="54">
        <v>0</v>
      </c>
      <c r="K52" s="22" t="s">
        <v>316</v>
      </c>
      <c r="L52" s="26"/>
    </row>
    <row r="53" spans="2:12" ht="43.2" x14ac:dyDescent="0.3">
      <c r="B53" t="s">
        <v>41</v>
      </c>
      <c r="C53" s="26" t="s">
        <v>118</v>
      </c>
      <c r="D53" t="s">
        <v>133</v>
      </c>
      <c r="E53" s="26" t="s">
        <v>134</v>
      </c>
      <c r="F53" s="22" t="s">
        <v>135</v>
      </c>
      <c r="G53" s="26" t="s">
        <v>136</v>
      </c>
      <c r="H53" s="54">
        <v>0</v>
      </c>
      <c r="I53" s="54">
        <v>0</v>
      </c>
      <c r="J53" s="54">
        <v>0</v>
      </c>
      <c r="K53" s="22" t="s">
        <v>316</v>
      </c>
      <c r="L53" s="26"/>
    </row>
    <row r="54" spans="2:12" ht="28.8" x14ac:dyDescent="0.3">
      <c r="B54" t="s">
        <v>41</v>
      </c>
      <c r="C54" s="26" t="s">
        <v>51</v>
      </c>
      <c r="D54" t="s">
        <v>137</v>
      </c>
      <c r="E54" s="26" t="s">
        <v>138</v>
      </c>
      <c r="F54" s="22" t="s">
        <v>139</v>
      </c>
      <c r="G54" s="26" t="s">
        <v>140</v>
      </c>
      <c r="H54" s="54">
        <v>0</v>
      </c>
      <c r="I54" s="54">
        <v>0</v>
      </c>
      <c r="J54" s="54">
        <v>0</v>
      </c>
      <c r="K54" s="22" t="s">
        <v>316</v>
      </c>
      <c r="L54" s="26"/>
    </row>
    <row r="55" spans="2:12" ht="43.2" x14ac:dyDescent="0.3">
      <c r="B55" t="s">
        <v>12</v>
      </c>
      <c r="C55" s="26" t="s">
        <v>51</v>
      </c>
      <c r="D55" t="s">
        <v>52</v>
      </c>
      <c r="E55" s="26" t="s">
        <v>53</v>
      </c>
      <c r="F55" s="22" t="s">
        <v>54</v>
      </c>
      <c r="G55" s="26" t="s">
        <v>55</v>
      </c>
      <c r="H55" s="54">
        <v>0</v>
      </c>
      <c r="I55" s="54">
        <v>0</v>
      </c>
      <c r="J55" s="54">
        <v>0</v>
      </c>
      <c r="K55" s="22" t="s">
        <v>316</v>
      </c>
      <c r="L55" s="26"/>
    </row>
    <row r="56" spans="2:12" ht="28.8" x14ac:dyDescent="0.3">
      <c r="B56" t="s">
        <v>41</v>
      </c>
      <c r="C56" s="26" t="s">
        <v>51</v>
      </c>
      <c r="D56" t="s">
        <v>91</v>
      </c>
      <c r="E56" s="26" t="s">
        <v>92</v>
      </c>
      <c r="F56" s="22" t="s">
        <v>252</v>
      </c>
      <c r="G56" s="26" t="s">
        <v>253</v>
      </c>
      <c r="H56" s="54">
        <v>0</v>
      </c>
      <c r="I56" s="54">
        <v>0</v>
      </c>
      <c r="J56" s="54">
        <v>0</v>
      </c>
      <c r="K56" s="22" t="s">
        <v>316</v>
      </c>
      <c r="L56" s="26"/>
    </row>
    <row r="57" spans="2:12" ht="28.8" x14ac:dyDescent="0.3">
      <c r="B57" t="s">
        <v>41</v>
      </c>
      <c r="C57" s="26" t="s">
        <v>51</v>
      </c>
      <c r="D57" t="s">
        <v>181</v>
      </c>
      <c r="E57" s="26" t="s">
        <v>138</v>
      </c>
      <c r="F57" s="22" t="s">
        <v>182</v>
      </c>
      <c r="G57" s="26" t="s">
        <v>183</v>
      </c>
      <c r="H57" s="54">
        <v>150.47999999999999</v>
      </c>
      <c r="I57" s="54">
        <v>140.97380000000001</v>
      </c>
      <c r="J57" s="54">
        <v>-9.5061999999999784</v>
      </c>
      <c r="K57" s="22" t="s">
        <v>316</v>
      </c>
      <c r="L57" s="26"/>
    </row>
    <row r="58" spans="2:12" ht="28.8" x14ac:dyDescent="0.3">
      <c r="B58" t="s">
        <v>41</v>
      </c>
      <c r="C58" s="26" t="s">
        <v>51</v>
      </c>
      <c r="D58" t="s">
        <v>181</v>
      </c>
      <c r="E58" s="26" t="s">
        <v>138</v>
      </c>
      <c r="F58" s="22" t="s">
        <v>254</v>
      </c>
      <c r="G58" s="26" t="s">
        <v>255</v>
      </c>
      <c r="H58" s="54">
        <v>2389.2199999999998</v>
      </c>
      <c r="I58" s="54">
        <v>2027.5802900000001</v>
      </c>
      <c r="J58" s="54">
        <v>-361.6397099999997</v>
      </c>
      <c r="K58" s="22" t="s">
        <v>24</v>
      </c>
      <c r="L58" s="26" t="s">
        <v>320</v>
      </c>
    </row>
    <row r="59" spans="2:12" ht="28.8" x14ac:dyDescent="0.3">
      <c r="B59" t="s">
        <v>99</v>
      </c>
      <c r="C59" s="26" t="s">
        <v>51</v>
      </c>
      <c r="D59" t="s">
        <v>181</v>
      </c>
      <c r="E59" s="26" t="s">
        <v>138</v>
      </c>
      <c r="F59" s="22" t="s">
        <v>256</v>
      </c>
      <c r="G59" s="26" t="s">
        <v>257</v>
      </c>
      <c r="H59" s="54">
        <v>0</v>
      </c>
      <c r="I59" s="54">
        <v>0</v>
      </c>
      <c r="J59" s="54">
        <v>0</v>
      </c>
      <c r="K59" s="22" t="s">
        <v>316</v>
      </c>
      <c r="L59" s="26"/>
    </row>
    <row r="60" spans="2:12" ht="28.8" x14ac:dyDescent="0.3">
      <c r="B60" t="s">
        <v>41</v>
      </c>
      <c r="C60" s="26" t="s">
        <v>51</v>
      </c>
      <c r="D60" t="s">
        <v>137</v>
      </c>
      <c r="E60" s="26" t="s">
        <v>138</v>
      </c>
      <c r="F60" s="22" t="s">
        <v>258</v>
      </c>
      <c r="G60" s="26" t="s">
        <v>259</v>
      </c>
      <c r="H60" s="54">
        <v>0</v>
      </c>
      <c r="I60" s="54">
        <v>0</v>
      </c>
      <c r="J60" s="54">
        <v>0</v>
      </c>
      <c r="K60" s="22" t="s">
        <v>316</v>
      </c>
      <c r="L60" s="26"/>
    </row>
    <row r="61" spans="2:12" ht="28.8" x14ac:dyDescent="0.3">
      <c r="B61" t="s">
        <v>99</v>
      </c>
      <c r="C61" s="26" t="s">
        <v>51</v>
      </c>
      <c r="D61" t="s">
        <v>137</v>
      </c>
      <c r="E61" s="26" t="s">
        <v>138</v>
      </c>
      <c r="F61" s="22" t="s">
        <v>260</v>
      </c>
      <c r="G61" s="26" t="s">
        <v>261</v>
      </c>
      <c r="H61" s="54">
        <v>0</v>
      </c>
      <c r="I61" s="54">
        <v>0</v>
      </c>
      <c r="J61" s="54">
        <v>0</v>
      </c>
      <c r="K61" s="22" t="s">
        <v>316</v>
      </c>
      <c r="L61" s="26"/>
    </row>
    <row r="62" spans="2:12" ht="28.8" x14ac:dyDescent="0.3">
      <c r="B62" t="s">
        <v>41</v>
      </c>
      <c r="C62" s="26" t="s">
        <v>51</v>
      </c>
      <c r="D62" t="s">
        <v>137</v>
      </c>
      <c r="E62" s="26" t="s">
        <v>138</v>
      </c>
      <c r="F62" s="22" t="s">
        <v>262</v>
      </c>
      <c r="G62" s="26" t="s">
        <v>253</v>
      </c>
      <c r="H62" s="54">
        <v>0</v>
      </c>
      <c r="I62" s="54">
        <v>0</v>
      </c>
      <c r="J62" s="54">
        <v>0</v>
      </c>
      <c r="K62" s="22" t="s">
        <v>316</v>
      </c>
      <c r="L62" s="26"/>
    </row>
    <row r="63" spans="2:12" ht="28.8" x14ac:dyDescent="0.3">
      <c r="B63" t="s">
        <v>12</v>
      </c>
      <c r="C63" s="26" t="s">
        <v>51</v>
      </c>
      <c r="D63" t="s">
        <v>91</v>
      </c>
      <c r="E63" s="26" t="s">
        <v>92</v>
      </c>
      <c r="F63" s="22" t="s">
        <v>93</v>
      </c>
      <c r="G63" s="26" t="s">
        <v>94</v>
      </c>
      <c r="H63" s="54">
        <v>0</v>
      </c>
      <c r="I63" s="54">
        <v>0</v>
      </c>
      <c r="J63" s="54">
        <v>0</v>
      </c>
      <c r="K63" s="22" t="s">
        <v>316</v>
      </c>
      <c r="L63" s="26"/>
    </row>
    <row r="64" spans="2:12" ht="28.8" x14ac:dyDescent="0.3">
      <c r="B64" t="s">
        <v>12</v>
      </c>
      <c r="C64" s="26" t="s">
        <v>51</v>
      </c>
      <c r="D64" t="s">
        <v>91</v>
      </c>
      <c r="E64" s="26" t="s">
        <v>92</v>
      </c>
      <c r="F64" s="22" t="s">
        <v>109</v>
      </c>
      <c r="G64" s="26" t="s">
        <v>110</v>
      </c>
      <c r="H64" s="54">
        <v>0</v>
      </c>
      <c r="I64" s="54">
        <v>0</v>
      </c>
      <c r="J64" s="54">
        <v>0</v>
      </c>
      <c r="K64" s="22" t="s">
        <v>316</v>
      </c>
      <c r="L64" s="26"/>
    </row>
    <row r="65" spans="2:12" ht="28.8" x14ac:dyDescent="0.3">
      <c r="B65" t="s">
        <v>99</v>
      </c>
      <c r="C65" s="26" t="s">
        <v>51</v>
      </c>
      <c r="D65" t="s">
        <v>137</v>
      </c>
      <c r="E65" s="26" t="s">
        <v>138</v>
      </c>
      <c r="F65" s="22" t="s">
        <v>263</v>
      </c>
      <c r="G65" s="26" t="s">
        <v>264</v>
      </c>
      <c r="H65" s="54">
        <v>0</v>
      </c>
      <c r="I65" s="54">
        <v>0</v>
      </c>
      <c r="J65" s="54">
        <v>0</v>
      </c>
      <c r="K65" s="22" t="s">
        <v>316</v>
      </c>
      <c r="L65" s="26"/>
    </row>
    <row r="66" spans="2:12" ht="72" x14ac:dyDescent="0.3">
      <c r="B66" t="s">
        <v>18</v>
      </c>
      <c r="C66" s="26" t="s">
        <v>19</v>
      </c>
      <c r="D66" t="s">
        <v>77</v>
      </c>
      <c r="E66" s="26" t="s">
        <v>78</v>
      </c>
      <c r="F66" s="22" t="s">
        <v>79</v>
      </c>
      <c r="G66" s="26" t="s">
        <v>80</v>
      </c>
      <c r="H66" s="54">
        <v>4556.1517917126403</v>
      </c>
      <c r="I66" s="54">
        <v>8575.3027600000005</v>
      </c>
      <c r="J66" s="54">
        <v>4019.1509682873602</v>
      </c>
      <c r="K66" s="22" t="s">
        <v>24</v>
      </c>
      <c r="L66" s="26" t="s">
        <v>306</v>
      </c>
    </row>
    <row r="67" spans="2:12" ht="57.6" x14ac:dyDescent="0.3">
      <c r="B67" t="s">
        <v>18</v>
      </c>
      <c r="C67" s="26" t="s">
        <v>19</v>
      </c>
      <c r="D67" t="s">
        <v>114</v>
      </c>
      <c r="E67" s="26" t="s">
        <v>115</v>
      </c>
      <c r="F67" s="22" t="s">
        <v>116</v>
      </c>
      <c r="G67" s="26" t="s">
        <v>117</v>
      </c>
      <c r="H67" s="54">
        <v>0</v>
      </c>
      <c r="I67" s="54">
        <v>28067.678911404</v>
      </c>
      <c r="J67" s="54">
        <v>28067.678911404</v>
      </c>
      <c r="K67" s="22" t="s">
        <v>24</v>
      </c>
      <c r="L67" s="26" t="s">
        <v>327</v>
      </c>
    </row>
    <row r="68" spans="2:12" ht="57.6" x14ac:dyDescent="0.3">
      <c r="B68" t="s">
        <v>18</v>
      </c>
      <c r="C68" s="26" t="s">
        <v>19</v>
      </c>
      <c r="D68" t="s">
        <v>20</v>
      </c>
      <c r="E68" s="26" t="s">
        <v>21</v>
      </c>
      <c r="F68" s="22" t="s">
        <v>22</v>
      </c>
      <c r="G68" s="26" t="s">
        <v>23</v>
      </c>
      <c r="H68" s="54">
        <v>82902.740000000005</v>
      </c>
      <c r="I68" s="54">
        <v>9814.0973400000003</v>
      </c>
      <c r="J68" s="54">
        <v>-73088.642660000012</v>
      </c>
      <c r="K68" s="22" t="s">
        <v>24</v>
      </c>
      <c r="L68" s="26" t="s">
        <v>328</v>
      </c>
    </row>
    <row r="69" spans="2:12" ht="43.2" x14ac:dyDescent="0.3">
      <c r="B69" t="s">
        <v>18</v>
      </c>
      <c r="C69" s="26" t="s">
        <v>19</v>
      </c>
      <c r="D69" t="s">
        <v>29</v>
      </c>
      <c r="E69" s="26" t="s">
        <v>30</v>
      </c>
      <c r="F69" s="22" t="s">
        <v>31</v>
      </c>
      <c r="G69" s="26" t="s">
        <v>32</v>
      </c>
      <c r="H69" s="54">
        <v>56541.08</v>
      </c>
      <c r="I69" s="54">
        <v>74072.275710000002</v>
      </c>
      <c r="J69" s="54">
        <v>17531.19571</v>
      </c>
      <c r="K69" s="22" t="s">
        <v>24</v>
      </c>
      <c r="L69" s="26" t="s">
        <v>329</v>
      </c>
    </row>
    <row r="70" spans="2:12" ht="43.2" x14ac:dyDescent="0.3">
      <c r="B70" t="s">
        <v>18</v>
      </c>
      <c r="C70" s="26" t="s">
        <v>19</v>
      </c>
      <c r="D70" t="s">
        <v>95</v>
      </c>
      <c r="E70" s="26" t="s">
        <v>96</v>
      </c>
      <c r="F70" s="22" t="s">
        <v>147</v>
      </c>
      <c r="G70" s="26" t="s">
        <v>148</v>
      </c>
      <c r="H70" s="54">
        <v>2521.75</v>
      </c>
      <c r="I70" s="54">
        <v>3427.0752600000001</v>
      </c>
      <c r="J70" s="54">
        <v>905.32526000000007</v>
      </c>
      <c r="K70" s="22" t="s">
        <v>24</v>
      </c>
      <c r="L70" s="26" t="s">
        <v>308</v>
      </c>
    </row>
    <row r="71" spans="2:12" ht="43.2" x14ac:dyDescent="0.3">
      <c r="B71" t="s">
        <v>18</v>
      </c>
      <c r="C71" s="26" t="s">
        <v>19</v>
      </c>
      <c r="D71" t="s">
        <v>95</v>
      </c>
      <c r="E71" s="26" t="s">
        <v>96</v>
      </c>
      <c r="F71" s="22" t="s">
        <v>145</v>
      </c>
      <c r="G71" s="26" t="s">
        <v>146</v>
      </c>
      <c r="H71" s="54">
        <v>0</v>
      </c>
      <c r="I71" s="54">
        <v>763.68744000000004</v>
      </c>
      <c r="J71" s="54">
        <v>763.68744000000004</v>
      </c>
      <c r="K71" s="22" t="s">
        <v>24</v>
      </c>
      <c r="L71" s="26" t="s">
        <v>308</v>
      </c>
    </row>
    <row r="72" spans="2:12" ht="72" x14ac:dyDescent="0.3">
      <c r="B72" t="s">
        <v>18</v>
      </c>
      <c r="C72" s="26" t="s">
        <v>19</v>
      </c>
      <c r="D72" t="s">
        <v>95</v>
      </c>
      <c r="E72" s="26" t="s">
        <v>96</v>
      </c>
      <c r="F72" s="22" t="s">
        <v>97</v>
      </c>
      <c r="G72" s="26" t="s">
        <v>98</v>
      </c>
      <c r="H72" s="54">
        <v>1906.67999999733</v>
      </c>
      <c r="I72" s="54">
        <v>1694.2942233332485</v>
      </c>
      <c r="J72" s="54">
        <v>-212.3857766640815</v>
      </c>
      <c r="K72" s="22" t="s">
        <v>24</v>
      </c>
      <c r="L72" s="26" t="s">
        <v>330</v>
      </c>
    </row>
    <row r="73" spans="2:12" ht="28.8" x14ac:dyDescent="0.3">
      <c r="B73" t="s">
        <v>12</v>
      </c>
      <c r="C73" s="26" t="s">
        <v>19</v>
      </c>
      <c r="D73" t="s">
        <v>169</v>
      </c>
      <c r="E73" s="26" t="s">
        <v>170</v>
      </c>
      <c r="F73" s="22" t="s">
        <v>171</v>
      </c>
      <c r="G73" s="26" t="s">
        <v>172</v>
      </c>
      <c r="H73" s="54">
        <v>12994.5</v>
      </c>
      <c r="I73" s="54">
        <v>14222.64077</v>
      </c>
      <c r="J73" s="54">
        <v>1228.14077</v>
      </c>
      <c r="K73" s="22" t="s">
        <v>316</v>
      </c>
      <c r="L73" s="26"/>
    </row>
    <row r="74" spans="2:12" ht="28.8" x14ac:dyDescent="0.3">
      <c r="B74" t="s">
        <v>41</v>
      </c>
      <c r="C74" s="26" t="s">
        <v>19</v>
      </c>
      <c r="D74" t="s">
        <v>265</v>
      </c>
      <c r="E74" s="26" t="s">
        <v>266</v>
      </c>
      <c r="F74" s="22" t="s">
        <v>267</v>
      </c>
      <c r="G74" s="26" t="s">
        <v>268</v>
      </c>
      <c r="H74" s="54">
        <v>0</v>
      </c>
      <c r="I74" s="54">
        <v>0</v>
      </c>
      <c r="J74" s="54">
        <v>0</v>
      </c>
      <c r="K74" s="22" t="s">
        <v>316</v>
      </c>
      <c r="L74" s="26"/>
    </row>
    <row r="75" spans="2:12" ht="43.2" x14ac:dyDescent="0.3">
      <c r="B75" t="s">
        <v>99</v>
      </c>
      <c r="C75" s="26" t="s">
        <v>19</v>
      </c>
      <c r="D75" t="s">
        <v>269</v>
      </c>
      <c r="E75" s="26" t="s">
        <v>270</v>
      </c>
      <c r="F75" s="22" t="s">
        <v>271</v>
      </c>
      <c r="G75" s="26" t="s">
        <v>272</v>
      </c>
      <c r="H75" s="54">
        <v>0</v>
      </c>
      <c r="I75" s="54">
        <v>0</v>
      </c>
      <c r="J75" s="54">
        <v>0</v>
      </c>
      <c r="K75" s="22" t="s">
        <v>316</v>
      </c>
      <c r="L75" s="26"/>
    </row>
    <row r="76" spans="2:12" ht="28.8" x14ac:dyDescent="0.3">
      <c r="B76" t="s">
        <v>99</v>
      </c>
      <c r="C76" s="26" t="s">
        <v>19</v>
      </c>
      <c r="D76" t="s">
        <v>20</v>
      </c>
      <c r="E76" s="26" t="s">
        <v>21</v>
      </c>
      <c r="F76" s="22" t="s">
        <v>273</v>
      </c>
      <c r="G76" s="26" t="s">
        <v>274</v>
      </c>
      <c r="H76" s="54">
        <v>0</v>
      </c>
      <c r="I76" s="54">
        <v>0</v>
      </c>
      <c r="J76" s="54">
        <v>0</v>
      </c>
      <c r="K76" s="22" t="s">
        <v>316</v>
      </c>
      <c r="L76" s="26"/>
    </row>
    <row r="77" spans="2:12" ht="28.8" x14ac:dyDescent="0.3">
      <c r="B77" t="s">
        <v>99</v>
      </c>
      <c r="C77" s="26" t="s">
        <v>19</v>
      </c>
      <c r="D77" t="s">
        <v>275</v>
      </c>
      <c r="E77" s="26" t="s">
        <v>276</v>
      </c>
      <c r="F77" s="22" t="s">
        <v>277</v>
      </c>
      <c r="G77" s="26" t="s">
        <v>278</v>
      </c>
      <c r="H77" s="54">
        <v>0</v>
      </c>
      <c r="I77" s="54">
        <v>0</v>
      </c>
      <c r="J77" s="54">
        <v>0</v>
      </c>
      <c r="K77" s="22" t="s">
        <v>316</v>
      </c>
      <c r="L77" s="26"/>
    </row>
    <row r="78" spans="2:12" ht="43.2" x14ac:dyDescent="0.3">
      <c r="B78" t="s">
        <v>18</v>
      </c>
      <c r="C78" s="26" t="s">
        <v>19</v>
      </c>
      <c r="D78" t="s">
        <v>77</v>
      </c>
      <c r="E78" s="26" t="s">
        <v>157</v>
      </c>
      <c r="F78" s="22" t="s">
        <v>158</v>
      </c>
      <c r="G78" s="26" t="s">
        <v>159</v>
      </c>
      <c r="H78" s="54">
        <v>10160.61302451926</v>
      </c>
      <c r="I78" s="54">
        <v>23798.349129999959</v>
      </c>
      <c r="J78" s="54">
        <v>13637.736105480699</v>
      </c>
      <c r="K78" s="22" t="s">
        <v>24</v>
      </c>
      <c r="L78" s="26" t="s">
        <v>331</v>
      </c>
    </row>
    <row r="79" spans="2:12" ht="57.6" x14ac:dyDescent="0.3">
      <c r="B79" t="s">
        <v>18</v>
      </c>
      <c r="C79" s="26" t="s">
        <v>19</v>
      </c>
      <c r="D79" t="s">
        <v>166</v>
      </c>
      <c r="E79" s="26" t="s">
        <v>167</v>
      </c>
      <c r="F79" s="22" t="s">
        <v>168</v>
      </c>
      <c r="G79" s="26" t="s">
        <v>167</v>
      </c>
      <c r="H79" s="54">
        <v>0</v>
      </c>
      <c r="I79" s="54">
        <v>4210.2597100000003</v>
      </c>
      <c r="J79" s="54">
        <v>4210.2597100000003</v>
      </c>
      <c r="K79" s="22" t="s">
        <v>24</v>
      </c>
      <c r="L79" s="26" t="s">
        <v>309</v>
      </c>
    </row>
    <row r="80" spans="2:12" ht="43.2" x14ac:dyDescent="0.3">
      <c r="B80" t="s">
        <v>18</v>
      </c>
      <c r="C80" s="26" t="s">
        <v>19</v>
      </c>
      <c r="D80" t="s">
        <v>47</v>
      </c>
      <c r="E80" s="26" t="s">
        <v>48</v>
      </c>
      <c r="F80" s="22" t="s">
        <v>49</v>
      </c>
      <c r="G80" s="26" t="s">
        <v>50</v>
      </c>
      <c r="H80" s="54">
        <v>6060.5283769900798</v>
      </c>
      <c r="I80" s="54">
        <v>9252.6944299999996</v>
      </c>
      <c r="J80" s="54">
        <v>3192.1660530099198</v>
      </c>
      <c r="K80" s="22" t="s">
        <v>24</v>
      </c>
      <c r="L80" s="26" t="s">
        <v>332</v>
      </c>
    </row>
    <row r="81" spans="2:12" ht="28.8" x14ac:dyDescent="0.3">
      <c r="B81" t="s">
        <v>18</v>
      </c>
      <c r="C81" s="26" t="s">
        <v>19</v>
      </c>
      <c r="D81" t="s">
        <v>203</v>
      </c>
      <c r="E81" s="26" t="s">
        <v>204</v>
      </c>
      <c r="F81" s="22" t="s">
        <v>205</v>
      </c>
      <c r="G81" s="26" t="s">
        <v>204</v>
      </c>
      <c r="H81" s="54">
        <v>756745.34000000008</v>
      </c>
      <c r="I81" s="54">
        <v>785722.94432000001</v>
      </c>
      <c r="J81" s="54">
        <v>28977.604319999926</v>
      </c>
      <c r="K81" s="22" t="s">
        <v>316</v>
      </c>
      <c r="L81" s="26"/>
    </row>
    <row r="82" spans="2:12" ht="28.8" x14ac:dyDescent="0.3">
      <c r="B82" t="s">
        <v>18</v>
      </c>
      <c r="C82" s="26" t="s">
        <v>19</v>
      </c>
      <c r="D82" t="s">
        <v>196</v>
      </c>
      <c r="E82" s="26" t="s">
        <v>197</v>
      </c>
      <c r="F82" s="22" t="s">
        <v>198</v>
      </c>
      <c r="G82" s="26" t="s">
        <v>197</v>
      </c>
      <c r="H82" s="54">
        <v>95250.89</v>
      </c>
      <c r="I82" s="54">
        <v>129232.85928</v>
      </c>
      <c r="J82" s="54">
        <v>33981.969280000005</v>
      </c>
      <c r="K82" s="22" t="s">
        <v>24</v>
      </c>
      <c r="L82" s="26" t="s">
        <v>333</v>
      </c>
    </row>
    <row r="83" spans="2:12" ht="43.2" x14ac:dyDescent="0.3">
      <c r="B83" t="s">
        <v>18</v>
      </c>
      <c r="C83" s="26" t="s">
        <v>19</v>
      </c>
      <c r="D83" t="s">
        <v>33</v>
      </c>
      <c r="E83" s="26" t="s">
        <v>34</v>
      </c>
      <c r="F83" s="22" t="s">
        <v>35</v>
      </c>
      <c r="G83" s="26" t="s">
        <v>36</v>
      </c>
      <c r="H83" s="54">
        <v>23351.25</v>
      </c>
      <c r="I83" s="54">
        <v>13279.931649999999</v>
      </c>
      <c r="J83" s="54">
        <v>-10071.318350000001</v>
      </c>
      <c r="K83" s="22" t="s">
        <v>24</v>
      </c>
      <c r="L83" s="26" t="s">
        <v>305</v>
      </c>
    </row>
    <row r="84" spans="2:12" ht="144" x14ac:dyDescent="0.3">
      <c r="B84" t="s">
        <v>41</v>
      </c>
      <c r="C84" s="26" t="s">
        <v>19</v>
      </c>
      <c r="D84" t="s">
        <v>192</v>
      </c>
      <c r="E84" s="26" t="s">
        <v>193</v>
      </c>
      <c r="F84" s="22" t="s">
        <v>194</v>
      </c>
      <c r="G84" s="26" t="s">
        <v>195</v>
      </c>
      <c r="H84" s="54">
        <v>0</v>
      </c>
      <c r="I84" s="54">
        <v>35281.104319999999</v>
      </c>
      <c r="J84" s="54">
        <v>35281.104319999999</v>
      </c>
      <c r="K84" s="22" t="s">
        <v>24</v>
      </c>
      <c r="L84" s="56" t="s">
        <v>310</v>
      </c>
    </row>
    <row r="85" spans="2:12" ht="28.8" x14ac:dyDescent="0.3">
      <c r="B85" t="s">
        <v>41</v>
      </c>
      <c r="C85" s="26" t="s">
        <v>19</v>
      </c>
      <c r="D85" t="s">
        <v>192</v>
      </c>
      <c r="E85" s="26" t="s">
        <v>193</v>
      </c>
      <c r="F85" s="22" t="s">
        <v>279</v>
      </c>
      <c r="G85" s="26" t="s">
        <v>280</v>
      </c>
      <c r="H85" s="54">
        <v>0</v>
      </c>
      <c r="I85" s="54">
        <v>0</v>
      </c>
      <c r="J85" s="54">
        <v>0</v>
      </c>
      <c r="K85" s="22" t="s">
        <v>316</v>
      </c>
      <c r="L85" s="26"/>
    </row>
    <row r="86" spans="2:12" ht="28.8" x14ac:dyDescent="0.3">
      <c r="B86" t="s">
        <v>41</v>
      </c>
      <c r="C86" s="26" t="s">
        <v>19</v>
      </c>
      <c r="D86" t="s">
        <v>20</v>
      </c>
      <c r="E86" s="26" t="s">
        <v>21</v>
      </c>
      <c r="F86" s="22" t="s">
        <v>281</v>
      </c>
      <c r="G86" s="26" t="s">
        <v>282</v>
      </c>
      <c r="H86" s="54">
        <v>0</v>
      </c>
      <c r="I86" s="54">
        <v>0</v>
      </c>
      <c r="J86" s="54">
        <v>0</v>
      </c>
      <c r="K86" s="22" t="s">
        <v>316</v>
      </c>
      <c r="L86" s="26"/>
    </row>
    <row r="87" spans="2:12" ht="43.2" x14ac:dyDescent="0.3">
      <c r="B87" t="s">
        <v>12</v>
      </c>
      <c r="C87" s="26" t="s">
        <v>19</v>
      </c>
      <c r="D87" t="s">
        <v>56</v>
      </c>
      <c r="E87" s="26" t="s">
        <v>57</v>
      </c>
      <c r="F87" s="22" t="s">
        <v>58</v>
      </c>
      <c r="G87" s="26" t="s">
        <v>59</v>
      </c>
      <c r="H87" s="54">
        <v>44989.04</v>
      </c>
      <c r="I87" s="54">
        <v>30207.766320000002</v>
      </c>
      <c r="J87" s="54">
        <v>-14781.273679999998</v>
      </c>
      <c r="K87" s="22" t="s">
        <v>24</v>
      </c>
      <c r="L87" s="26" t="s">
        <v>334</v>
      </c>
    </row>
    <row r="88" spans="2:12" ht="14.4" x14ac:dyDescent="0.3">
      <c r="J88" s="57"/>
    </row>
    <row r="89" spans="2:12" ht="14.4" x14ac:dyDescent="0.3"/>
    <row r="90" spans="2:12" ht="14.4" x14ac:dyDescent="0.3"/>
    <row r="91" spans="2:12" ht="14.4" x14ac:dyDescent="0.3"/>
    <row r="92" spans="2:12" ht="14.4" x14ac:dyDescent="0.3"/>
    <row r="93" spans="2:12" ht="14.4" x14ac:dyDescent="0.3"/>
    <row r="94" spans="2:12" ht="14.4" x14ac:dyDescent="0.3"/>
    <row r="95" spans="2:12" ht="14.4" x14ac:dyDescent="0.3"/>
    <row r="96" spans="2:12" ht="14.4" x14ac:dyDescent="0.3"/>
    <row r="97" spans="5:5" ht="14.4" x14ac:dyDescent="0.3"/>
    <row r="98" spans="5:5" ht="14.4" x14ac:dyDescent="0.3"/>
    <row r="99" spans="5:5" ht="14.4" x14ac:dyDescent="0.3"/>
    <row r="100" spans="5:5" ht="14.4" x14ac:dyDescent="0.3"/>
    <row r="101" spans="5:5" ht="14.4" x14ac:dyDescent="0.3"/>
    <row r="102" spans="5:5" ht="14.4" x14ac:dyDescent="0.3"/>
    <row r="103" spans="5:5" ht="14.4" x14ac:dyDescent="0.3"/>
    <row r="104" spans="5:5" ht="14.4" x14ac:dyDescent="0.3"/>
    <row r="105" spans="5:5" ht="14.4" x14ac:dyDescent="0.3"/>
    <row r="106" spans="5:5" ht="14.4" x14ac:dyDescent="0.3"/>
    <row r="107" spans="5:5" ht="14.4" x14ac:dyDescent="0.3"/>
    <row r="108" spans="5:5" ht="14.4" x14ac:dyDescent="0.3">
      <c r="E108" s="23"/>
    </row>
  </sheetData>
  <mergeCells count="1">
    <mergeCell ref="B3:L3"/>
  </mergeCells>
  <conditionalFormatting sqref="C4">
    <cfRule type="duplicateValues" dxfId="4" priority="1"/>
  </conditionalFormatting>
  <conditionalFormatting sqref="F6:F87">
    <cfRule type="duplicateValues" dxfId="3" priority="2"/>
  </conditionalFormatting>
  <pageMargins left="0.7" right="0.7" top="0.75" bottom="0.75" header="0.3" footer="0.3"/>
  <pageSetup orientation="portrait" r:id="rId1"/>
  <headerFooter>
    <oddFooter>&amp;C&amp;1#&amp;"Calibri"&amp;10&amp;K000000Internal</oddFooter>
  </headerFooter>
  <customProperties>
    <customPr name="_pios_id" r:id="rId2"/>
  </customProperties>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2204-761F-409A-B6E1-29494FD52A2B}">
  <dimension ref="B3:L107"/>
  <sheetViews>
    <sheetView tabSelected="1" topLeftCell="D1" zoomScale="90" zoomScaleNormal="90" workbookViewId="0">
      <pane ySplit="5" topLeftCell="A81" activePane="bottomLeft" state="frozen"/>
      <selection pane="bottomLeft" activeCell="H88" sqref="H88:J88"/>
    </sheetView>
  </sheetViews>
  <sheetFormatPr defaultColWidth="9.21875" defaultRowHeight="14.4" x14ac:dyDescent="0.3"/>
  <cols>
    <col min="2" max="2" width="21.21875" customWidth="1"/>
    <col min="3" max="3" width="22.77734375" customWidth="1"/>
    <col min="4" max="4" width="15.77734375" bestFit="1" customWidth="1"/>
    <col min="5" max="5" width="30.21875" customWidth="1"/>
    <col min="6" max="6" width="19.21875" bestFit="1" customWidth="1"/>
    <col min="7" max="7" width="31.77734375" customWidth="1"/>
    <col min="8" max="8" width="22" customWidth="1"/>
    <col min="9" max="9" width="23.77734375" customWidth="1"/>
    <col min="10" max="10" width="16.21875" bestFit="1" customWidth="1"/>
    <col min="11" max="11" width="20.21875" style="22" customWidth="1"/>
    <col min="12" max="12" width="59.5546875" customWidth="1"/>
  </cols>
  <sheetData>
    <row r="3" spans="2:12" ht="17.399999999999999" x14ac:dyDescent="0.3">
      <c r="B3" s="59" t="s">
        <v>311</v>
      </c>
      <c r="C3" s="59"/>
      <c r="D3" s="59"/>
      <c r="E3" s="59"/>
      <c r="F3" s="59"/>
      <c r="G3" s="59"/>
      <c r="H3" s="59"/>
      <c r="I3" s="59"/>
      <c r="J3" s="59"/>
      <c r="K3" s="59"/>
      <c r="L3" s="59"/>
    </row>
    <row r="4" spans="2:12" x14ac:dyDescent="0.3">
      <c r="C4" s="13" t="s">
        <v>1</v>
      </c>
    </row>
    <row r="5" spans="2:12" ht="48.75" customHeight="1" x14ac:dyDescent="0.3">
      <c r="B5" s="27" t="s">
        <v>2</v>
      </c>
      <c r="C5" s="21" t="s">
        <v>3</v>
      </c>
      <c r="D5" s="21" t="s">
        <v>4</v>
      </c>
      <c r="E5" s="21" t="s">
        <v>5</v>
      </c>
      <c r="F5" s="21" t="s">
        <v>6</v>
      </c>
      <c r="G5" s="21" t="s">
        <v>7</v>
      </c>
      <c r="H5" s="21" t="s">
        <v>313</v>
      </c>
      <c r="I5" s="21" t="s">
        <v>303</v>
      </c>
      <c r="J5" s="21" t="s">
        <v>9</v>
      </c>
      <c r="K5" s="21" t="s">
        <v>10</v>
      </c>
      <c r="L5" s="30" t="s">
        <v>11</v>
      </c>
    </row>
    <row r="6" spans="2:12" ht="28.8" x14ac:dyDescent="0.3">
      <c r="B6" t="s">
        <v>41</v>
      </c>
      <c r="C6" s="26" t="s">
        <v>13</v>
      </c>
      <c r="D6" t="s">
        <v>221</v>
      </c>
      <c r="E6" s="26" t="s">
        <v>222</v>
      </c>
      <c r="F6" s="22" t="s">
        <v>223</v>
      </c>
      <c r="G6" s="26" t="s">
        <v>224</v>
      </c>
      <c r="H6" s="54">
        <v>0</v>
      </c>
      <c r="I6" s="54">
        <v>0</v>
      </c>
      <c r="J6" s="54">
        <v>0</v>
      </c>
      <c r="L6" s="26"/>
    </row>
    <row r="7" spans="2:12" ht="28.8" x14ac:dyDescent="0.3">
      <c r="B7" t="s">
        <v>18</v>
      </c>
      <c r="C7" s="26" t="s">
        <v>13</v>
      </c>
      <c r="D7" t="s">
        <v>85</v>
      </c>
      <c r="E7" s="26" t="s">
        <v>86</v>
      </c>
      <c r="F7" s="22" t="s">
        <v>87</v>
      </c>
      <c r="G7" s="26" t="s">
        <v>88</v>
      </c>
      <c r="H7" s="54">
        <v>0</v>
      </c>
      <c r="I7" s="54">
        <v>0</v>
      </c>
      <c r="J7" s="54">
        <v>0</v>
      </c>
      <c r="L7" s="26"/>
    </row>
    <row r="8" spans="2:12" ht="28.8" x14ac:dyDescent="0.3">
      <c r="B8" t="s">
        <v>41</v>
      </c>
      <c r="C8" s="26" t="s">
        <v>13</v>
      </c>
      <c r="D8" t="s">
        <v>173</v>
      </c>
      <c r="E8" s="26" t="s">
        <v>174</v>
      </c>
      <c r="F8" s="22" t="s">
        <v>175</v>
      </c>
      <c r="G8" s="26" t="s">
        <v>176</v>
      </c>
      <c r="H8" s="54">
        <v>0</v>
      </c>
      <c r="I8" s="54">
        <v>0</v>
      </c>
      <c r="J8" s="54">
        <v>0</v>
      </c>
      <c r="L8" s="26"/>
    </row>
    <row r="9" spans="2:12" ht="28.8" x14ac:dyDescent="0.3">
      <c r="B9" t="s">
        <v>18</v>
      </c>
      <c r="C9" s="26" t="s">
        <v>13</v>
      </c>
      <c r="D9" t="s">
        <v>125</v>
      </c>
      <c r="E9" s="26" t="s">
        <v>126</v>
      </c>
      <c r="F9" s="22" t="s">
        <v>127</v>
      </c>
      <c r="G9" s="26" t="s">
        <v>128</v>
      </c>
      <c r="H9" s="54">
        <v>0</v>
      </c>
      <c r="I9" s="54">
        <v>0</v>
      </c>
      <c r="J9" s="54">
        <v>0</v>
      </c>
      <c r="L9" s="26"/>
    </row>
    <row r="10" spans="2:12" ht="28.8" x14ac:dyDescent="0.3">
      <c r="B10" t="s">
        <v>18</v>
      </c>
      <c r="C10" s="26" t="s">
        <v>13</v>
      </c>
      <c r="D10" t="s">
        <v>153</v>
      </c>
      <c r="E10" s="26" t="s">
        <v>154</v>
      </c>
      <c r="F10" s="22" t="s">
        <v>155</v>
      </c>
      <c r="G10" s="26" t="s">
        <v>156</v>
      </c>
      <c r="H10" s="54">
        <v>0</v>
      </c>
      <c r="I10" s="54">
        <v>0</v>
      </c>
      <c r="J10" s="54">
        <v>0</v>
      </c>
      <c r="L10" s="26"/>
    </row>
    <row r="11" spans="2:12" ht="28.8" x14ac:dyDescent="0.3">
      <c r="B11" t="s">
        <v>18</v>
      </c>
      <c r="C11" s="26" t="s">
        <v>13</v>
      </c>
      <c r="D11" t="s">
        <v>141</v>
      </c>
      <c r="E11" s="26" t="s">
        <v>142</v>
      </c>
      <c r="F11" s="22" t="s">
        <v>143</v>
      </c>
      <c r="G11" s="26" t="s">
        <v>144</v>
      </c>
      <c r="H11" s="54">
        <v>0</v>
      </c>
      <c r="I11" s="54">
        <v>0</v>
      </c>
      <c r="J11" s="54">
        <v>0</v>
      </c>
      <c r="L11" s="26"/>
    </row>
    <row r="12" spans="2:12" ht="28.8" x14ac:dyDescent="0.3">
      <c r="B12" t="s">
        <v>18</v>
      </c>
      <c r="C12" s="26" t="s">
        <v>13</v>
      </c>
      <c r="D12" t="s">
        <v>177</v>
      </c>
      <c r="E12" s="26" t="s">
        <v>178</v>
      </c>
      <c r="F12" s="22" t="s">
        <v>179</v>
      </c>
      <c r="G12" s="26" t="s">
        <v>180</v>
      </c>
      <c r="H12" s="54">
        <v>0</v>
      </c>
      <c r="I12" s="54">
        <v>0</v>
      </c>
      <c r="J12" s="54">
        <v>0</v>
      </c>
      <c r="L12" s="26"/>
    </row>
    <row r="13" spans="2:12" ht="28.8" x14ac:dyDescent="0.3">
      <c r="B13" t="s">
        <v>18</v>
      </c>
      <c r="C13" s="26" t="s">
        <v>13</v>
      </c>
      <c r="D13" t="s">
        <v>73</v>
      </c>
      <c r="E13" s="26" t="s">
        <v>74</v>
      </c>
      <c r="F13" s="22" t="s">
        <v>75</v>
      </c>
      <c r="G13" s="26" t="s">
        <v>76</v>
      </c>
      <c r="H13" s="54">
        <v>0</v>
      </c>
      <c r="I13" s="54">
        <v>0</v>
      </c>
      <c r="J13" s="54">
        <v>0</v>
      </c>
      <c r="L13" s="26"/>
    </row>
    <row r="14" spans="2:12" ht="28.8" x14ac:dyDescent="0.3">
      <c r="B14" t="s">
        <v>18</v>
      </c>
      <c r="C14" s="26" t="s">
        <v>13</v>
      </c>
      <c r="D14" t="s">
        <v>73</v>
      </c>
      <c r="E14" s="26" t="s">
        <v>74</v>
      </c>
      <c r="F14" s="22" t="s">
        <v>89</v>
      </c>
      <c r="G14" s="26" t="s">
        <v>90</v>
      </c>
      <c r="H14" s="54">
        <v>0</v>
      </c>
      <c r="I14" s="54">
        <v>0</v>
      </c>
      <c r="J14" s="54">
        <v>0</v>
      </c>
      <c r="L14" s="26"/>
    </row>
    <row r="15" spans="2:12" ht="43.2" x14ac:dyDescent="0.3">
      <c r="B15" t="s">
        <v>18</v>
      </c>
      <c r="C15" s="26" t="s">
        <v>13</v>
      </c>
      <c r="D15" t="s">
        <v>73</v>
      </c>
      <c r="E15" s="26" t="s">
        <v>74</v>
      </c>
      <c r="F15" s="22" t="s">
        <v>107</v>
      </c>
      <c r="G15" s="26" t="s">
        <v>108</v>
      </c>
      <c r="H15" s="54">
        <v>0</v>
      </c>
      <c r="I15" s="54">
        <v>0</v>
      </c>
      <c r="J15" s="54">
        <v>0</v>
      </c>
      <c r="L15" s="26"/>
    </row>
    <row r="16" spans="2:12" ht="28.8" x14ac:dyDescent="0.3">
      <c r="B16" t="s">
        <v>41</v>
      </c>
      <c r="C16" s="26" t="s">
        <v>13</v>
      </c>
      <c r="D16" t="s">
        <v>129</v>
      </c>
      <c r="E16" s="26" t="s">
        <v>130</v>
      </c>
      <c r="F16" s="22" t="s">
        <v>131</v>
      </c>
      <c r="G16" s="26" t="s">
        <v>132</v>
      </c>
      <c r="H16" s="54">
        <v>0</v>
      </c>
      <c r="I16" s="54">
        <v>0</v>
      </c>
      <c r="J16" s="54">
        <v>0</v>
      </c>
      <c r="L16" s="26"/>
    </row>
    <row r="17" spans="2:12" ht="28.8" x14ac:dyDescent="0.3">
      <c r="B17" t="s">
        <v>41</v>
      </c>
      <c r="C17" s="26" t="s">
        <v>42</v>
      </c>
      <c r="D17" t="s">
        <v>43</v>
      </c>
      <c r="E17" s="26" t="s">
        <v>44</v>
      </c>
      <c r="F17" s="22" t="s">
        <v>45</v>
      </c>
      <c r="G17" s="26" t="s">
        <v>46</v>
      </c>
      <c r="H17" s="54">
        <v>0</v>
      </c>
      <c r="I17" s="54">
        <v>0</v>
      </c>
      <c r="J17" s="54">
        <v>0</v>
      </c>
      <c r="L17" s="52"/>
    </row>
    <row r="18" spans="2:12" ht="28.8" x14ac:dyDescent="0.3">
      <c r="B18" t="s">
        <v>18</v>
      </c>
      <c r="C18" s="26" t="s">
        <v>42</v>
      </c>
      <c r="D18" t="s">
        <v>111</v>
      </c>
      <c r="E18" s="26" t="s">
        <v>44</v>
      </c>
      <c r="F18" s="22" t="s">
        <v>112</v>
      </c>
      <c r="G18" s="26" t="s">
        <v>113</v>
      </c>
      <c r="H18" s="54">
        <v>0</v>
      </c>
      <c r="I18" s="54">
        <v>0</v>
      </c>
      <c r="J18" s="54">
        <v>0</v>
      </c>
      <c r="L18" s="26"/>
    </row>
    <row r="19" spans="2:12" ht="28.8" x14ac:dyDescent="0.3">
      <c r="B19" t="s">
        <v>99</v>
      </c>
      <c r="C19" s="26" t="s">
        <v>42</v>
      </c>
      <c r="D19" t="s">
        <v>100</v>
      </c>
      <c r="E19" s="26" t="s">
        <v>44</v>
      </c>
      <c r="F19" s="22" t="s">
        <v>101</v>
      </c>
      <c r="G19" s="26" t="s">
        <v>102</v>
      </c>
      <c r="H19" s="55">
        <v>0</v>
      </c>
      <c r="I19" s="55">
        <v>0</v>
      </c>
      <c r="J19" s="55">
        <v>0</v>
      </c>
      <c r="L19" s="26"/>
    </row>
    <row r="20" spans="2:12" ht="28.8" x14ac:dyDescent="0.3">
      <c r="B20" t="s">
        <v>99</v>
      </c>
      <c r="C20" s="26" t="s">
        <v>42</v>
      </c>
      <c r="D20" t="s">
        <v>122</v>
      </c>
      <c r="E20" s="26" t="s">
        <v>44</v>
      </c>
      <c r="F20" s="22" t="s">
        <v>123</v>
      </c>
      <c r="G20" s="26" t="s">
        <v>124</v>
      </c>
      <c r="H20" s="54">
        <v>0</v>
      </c>
      <c r="I20" s="54">
        <v>0</v>
      </c>
      <c r="J20" s="54">
        <v>0</v>
      </c>
      <c r="L20" s="26"/>
    </row>
    <row r="21" spans="2:12" ht="28.8" x14ac:dyDescent="0.3">
      <c r="B21" t="s">
        <v>41</v>
      </c>
      <c r="C21" s="26" t="s">
        <v>60</v>
      </c>
      <c r="D21" t="s">
        <v>206</v>
      </c>
      <c r="E21" s="26" t="s">
        <v>207</v>
      </c>
      <c r="F21" s="22" t="s">
        <v>208</v>
      </c>
      <c r="G21" s="26" t="s">
        <v>209</v>
      </c>
      <c r="H21" s="54">
        <v>0</v>
      </c>
      <c r="I21" s="54">
        <v>0</v>
      </c>
      <c r="J21" s="54">
        <v>0</v>
      </c>
      <c r="L21" s="26"/>
    </row>
    <row r="22" spans="2:12" ht="28.8" x14ac:dyDescent="0.3">
      <c r="B22" t="s">
        <v>41</v>
      </c>
      <c r="C22" s="26" t="s">
        <v>60</v>
      </c>
      <c r="D22" t="s">
        <v>61</v>
      </c>
      <c r="E22" s="26" t="s">
        <v>62</v>
      </c>
      <c r="F22" s="22" t="s">
        <v>63</v>
      </c>
      <c r="G22" s="26" t="s">
        <v>64</v>
      </c>
      <c r="H22" s="54">
        <v>0</v>
      </c>
      <c r="I22" s="54">
        <v>0</v>
      </c>
      <c r="J22" s="54">
        <v>0</v>
      </c>
      <c r="L22" s="52"/>
    </row>
    <row r="23" spans="2:12" ht="43.2" x14ac:dyDescent="0.3">
      <c r="B23" t="s">
        <v>41</v>
      </c>
      <c r="C23" s="26" t="s">
        <v>60</v>
      </c>
      <c r="D23" t="s">
        <v>61</v>
      </c>
      <c r="E23" s="26" t="s">
        <v>62</v>
      </c>
      <c r="F23" s="22" t="s">
        <v>210</v>
      </c>
      <c r="G23" s="26" t="s">
        <v>211</v>
      </c>
      <c r="H23" s="54">
        <v>0</v>
      </c>
      <c r="I23" s="54">
        <v>0</v>
      </c>
      <c r="J23" s="54">
        <v>0</v>
      </c>
      <c r="L23" s="26"/>
    </row>
    <row r="24" spans="2:12" ht="43.2" x14ac:dyDescent="0.3">
      <c r="B24" t="s">
        <v>12</v>
      </c>
      <c r="C24" s="26" t="s">
        <v>60</v>
      </c>
      <c r="D24" t="s">
        <v>61</v>
      </c>
      <c r="E24" s="26" t="s">
        <v>62</v>
      </c>
      <c r="F24" s="22" t="s">
        <v>213</v>
      </c>
      <c r="G24" s="26" t="s">
        <v>214</v>
      </c>
      <c r="H24" s="54">
        <v>0</v>
      </c>
      <c r="I24" s="54">
        <v>0</v>
      </c>
      <c r="J24" s="54">
        <v>0</v>
      </c>
      <c r="L24" s="26"/>
    </row>
    <row r="25" spans="2:12" ht="28.8" x14ac:dyDescent="0.3">
      <c r="B25" t="s">
        <v>99</v>
      </c>
      <c r="C25" s="26" t="s">
        <v>60</v>
      </c>
      <c r="D25" t="s">
        <v>61</v>
      </c>
      <c r="E25" s="26" t="s">
        <v>62</v>
      </c>
      <c r="F25" s="22" t="s">
        <v>215</v>
      </c>
      <c r="G25" s="26" t="s">
        <v>216</v>
      </c>
      <c r="H25" s="54">
        <v>0</v>
      </c>
      <c r="I25" s="54">
        <v>0</v>
      </c>
      <c r="J25" s="54">
        <v>0</v>
      </c>
      <c r="L25" s="26"/>
    </row>
    <row r="26" spans="2:12" ht="28.8" x14ac:dyDescent="0.3">
      <c r="B26" t="s">
        <v>99</v>
      </c>
      <c r="C26" s="26" t="s">
        <v>60</v>
      </c>
      <c r="D26" t="s">
        <v>61</v>
      </c>
      <c r="E26" s="26" t="s">
        <v>62</v>
      </c>
      <c r="F26" s="22" t="s">
        <v>217</v>
      </c>
      <c r="G26" s="26" t="s">
        <v>218</v>
      </c>
      <c r="H26" s="54">
        <v>0</v>
      </c>
      <c r="I26" s="54">
        <v>0</v>
      </c>
      <c r="J26" s="54">
        <v>0</v>
      </c>
      <c r="L26" s="26"/>
    </row>
    <row r="27" spans="2:12" x14ac:dyDescent="0.3">
      <c r="B27" t="s">
        <v>99</v>
      </c>
      <c r="C27" s="26" t="s">
        <v>60</v>
      </c>
      <c r="D27" t="s">
        <v>61</v>
      </c>
      <c r="E27" s="26" t="s">
        <v>62</v>
      </c>
      <c r="F27" s="22" t="s">
        <v>219</v>
      </c>
      <c r="G27" s="26" t="s">
        <v>220</v>
      </c>
      <c r="H27" s="54">
        <v>0</v>
      </c>
      <c r="I27" s="54">
        <v>0</v>
      </c>
      <c r="J27" s="54">
        <v>0</v>
      </c>
      <c r="L27" s="26"/>
    </row>
    <row r="28" spans="2:12" ht="43.2" x14ac:dyDescent="0.3">
      <c r="B28" t="s">
        <v>12</v>
      </c>
      <c r="C28" s="26" t="s">
        <v>13</v>
      </c>
      <c r="D28" t="s">
        <v>199</v>
      </c>
      <c r="E28" s="26" t="s">
        <v>200</v>
      </c>
      <c r="F28" s="22" t="s">
        <v>201</v>
      </c>
      <c r="G28" s="26" t="s">
        <v>202</v>
      </c>
      <c r="H28" s="54">
        <v>55151.168786968803</v>
      </c>
      <c r="I28" s="54">
        <v>124605.59815946101</v>
      </c>
      <c r="J28" s="54">
        <v>69454.429372492203</v>
      </c>
      <c r="K28" s="22" t="s">
        <v>24</v>
      </c>
      <c r="L28" s="26" t="s">
        <v>315</v>
      </c>
    </row>
    <row r="29" spans="2:12" ht="28.8" x14ac:dyDescent="0.3">
      <c r="B29" t="s">
        <v>41</v>
      </c>
      <c r="C29" s="26" t="s">
        <v>13</v>
      </c>
      <c r="D29" t="s">
        <v>199</v>
      </c>
      <c r="E29" s="26" t="s">
        <v>200</v>
      </c>
      <c r="F29" s="22" t="s">
        <v>225</v>
      </c>
      <c r="G29" s="26" t="s">
        <v>226</v>
      </c>
      <c r="H29" s="54">
        <v>0</v>
      </c>
      <c r="I29" s="54">
        <v>0</v>
      </c>
      <c r="J29" s="54">
        <v>0</v>
      </c>
      <c r="L29" s="26"/>
    </row>
    <row r="30" spans="2:12" ht="57.6" x14ac:dyDescent="0.3">
      <c r="B30" t="s">
        <v>41</v>
      </c>
      <c r="C30" s="26" t="s">
        <v>13</v>
      </c>
      <c r="D30" t="s">
        <v>199</v>
      </c>
      <c r="E30" s="26" t="s">
        <v>200</v>
      </c>
      <c r="F30" s="22" t="s">
        <v>227</v>
      </c>
      <c r="G30" s="26" t="s">
        <v>228</v>
      </c>
      <c r="H30" s="54">
        <v>0</v>
      </c>
      <c r="I30" s="54">
        <v>0</v>
      </c>
      <c r="J30" s="54">
        <v>0</v>
      </c>
      <c r="L30" s="26"/>
    </row>
    <row r="31" spans="2:12" ht="28.8" x14ac:dyDescent="0.3">
      <c r="B31" t="s">
        <v>12</v>
      </c>
      <c r="C31" s="26" t="s">
        <v>13</v>
      </c>
      <c r="D31" t="s">
        <v>14</v>
      </c>
      <c r="E31" s="26" t="s">
        <v>15</v>
      </c>
      <c r="F31" s="22" t="s">
        <v>16</v>
      </c>
      <c r="G31" s="26" t="s">
        <v>17</v>
      </c>
      <c r="H31" s="54">
        <v>1174630.9939881987</v>
      </c>
      <c r="I31" s="54">
        <v>1150910.25946032</v>
      </c>
      <c r="J31" s="54">
        <v>-23720.734527878696</v>
      </c>
      <c r="K31" s="22" t="s">
        <v>316</v>
      </c>
      <c r="L31" s="26"/>
    </row>
    <row r="32" spans="2:12" ht="28.8" x14ac:dyDescent="0.3">
      <c r="B32" t="s">
        <v>12</v>
      </c>
      <c r="C32" s="26" t="s">
        <v>13</v>
      </c>
      <c r="D32" t="s">
        <v>65</v>
      </c>
      <c r="E32" s="26" t="s">
        <v>66</v>
      </c>
      <c r="F32" s="22" t="s">
        <v>164</v>
      </c>
      <c r="G32" s="26" t="s">
        <v>165</v>
      </c>
      <c r="H32" s="54">
        <v>14134.173000000001</v>
      </c>
      <c r="I32" s="54">
        <v>14474.686460000001</v>
      </c>
      <c r="J32" s="54">
        <v>340.51346000000012</v>
      </c>
      <c r="K32" s="22" t="s">
        <v>316</v>
      </c>
      <c r="L32" s="26"/>
    </row>
    <row r="33" spans="2:12" ht="28.8" x14ac:dyDescent="0.3">
      <c r="B33" t="s">
        <v>12</v>
      </c>
      <c r="C33" s="26" t="s">
        <v>13</v>
      </c>
      <c r="D33" t="s">
        <v>65</v>
      </c>
      <c r="E33" s="26" t="s">
        <v>66</v>
      </c>
      <c r="F33" s="22" t="s">
        <v>67</v>
      </c>
      <c r="G33" s="26" t="s">
        <v>68</v>
      </c>
      <c r="H33" s="54">
        <v>5000</v>
      </c>
      <c r="I33" s="54">
        <v>2673.4164999999998</v>
      </c>
      <c r="J33" s="54">
        <v>-2326.5835000000002</v>
      </c>
      <c r="K33" s="22" t="s">
        <v>24</v>
      </c>
      <c r="L33" s="26" t="s">
        <v>317</v>
      </c>
    </row>
    <row r="34" spans="2:12" ht="43.2" x14ac:dyDescent="0.3">
      <c r="B34" t="s">
        <v>12</v>
      </c>
      <c r="C34" s="26" t="s">
        <v>13</v>
      </c>
      <c r="D34" t="s">
        <v>103</v>
      </c>
      <c r="E34" s="26" t="s">
        <v>104</v>
      </c>
      <c r="F34" s="22" t="s">
        <v>105</v>
      </c>
      <c r="G34" s="26" t="s">
        <v>106</v>
      </c>
      <c r="H34" s="54">
        <v>12678.24</v>
      </c>
      <c r="I34" s="54">
        <v>11999.88205</v>
      </c>
      <c r="J34" s="54">
        <v>-678.35794999999962</v>
      </c>
      <c r="K34" s="22" t="s">
        <v>316</v>
      </c>
      <c r="L34" s="26"/>
    </row>
    <row r="35" spans="2:12" ht="43.2" x14ac:dyDescent="0.3">
      <c r="B35" t="s">
        <v>12</v>
      </c>
      <c r="C35" s="26" t="s">
        <v>13</v>
      </c>
      <c r="D35" t="s">
        <v>149</v>
      </c>
      <c r="E35" s="26" t="s">
        <v>150</v>
      </c>
      <c r="F35" s="22" t="s">
        <v>151</v>
      </c>
      <c r="G35" s="26" t="s">
        <v>152</v>
      </c>
      <c r="H35" s="54">
        <v>3796.52</v>
      </c>
      <c r="I35" s="54">
        <v>5194.5630199999996</v>
      </c>
      <c r="J35" s="54">
        <v>1398.0430199999996</v>
      </c>
      <c r="K35" s="22" t="s">
        <v>24</v>
      </c>
      <c r="L35" s="26" t="s">
        <v>318</v>
      </c>
    </row>
    <row r="36" spans="2:12" ht="43.2" x14ac:dyDescent="0.3">
      <c r="B36" t="s">
        <v>12</v>
      </c>
      <c r="C36" s="26" t="s">
        <v>13</v>
      </c>
      <c r="D36" t="s">
        <v>81</v>
      </c>
      <c r="E36" s="26" t="s">
        <v>82</v>
      </c>
      <c r="F36" s="22" t="s">
        <v>83</v>
      </c>
      <c r="G36" s="26" t="s">
        <v>84</v>
      </c>
      <c r="H36" s="54">
        <v>3169.56</v>
      </c>
      <c r="I36" s="54">
        <v>1780.2791999999999</v>
      </c>
      <c r="J36" s="54">
        <v>-1389.2808</v>
      </c>
      <c r="K36" s="22" t="s">
        <v>24</v>
      </c>
      <c r="L36" s="26" t="s">
        <v>314</v>
      </c>
    </row>
    <row r="37" spans="2:12" ht="43.2" x14ac:dyDescent="0.3">
      <c r="B37" t="s">
        <v>12</v>
      </c>
      <c r="C37" s="26" t="s">
        <v>13</v>
      </c>
      <c r="D37" t="s">
        <v>37</v>
      </c>
      <c r="E37" s="26" t="s">
        <v>38</v>
      </c>
      <c r="F37" s="22" t="s">
        <v>39</v>
      </c>
      <c r="G37" s="26" t="s">
        <v>40</v>
      </c>
      <c r="H37" s="54">
        <v>27962.09</v>
      </c>
      <c r="I37" s="54">
        <v>18274.32242</v>
      </c>
      <c r="J37" s="54">
        <v>-9687.7675799999997</v>
      </c>
      <c r="K37" s="22" t="s">
        <v>24</v>
      </c>
      <c r="L37" s="26" t="s">
        <v>304</v>
      </c>
    </row>
    <row r="38" spans="2:12" ht="28.8" x14ac:dyDescent="0.3">
      <c r="B38" t="s">
        <v>12</v>
      </c>
      <c r="C38" s="26" t="s">
        <v>13</v>
      </c>
      <c r="D38" t="s">
        <v>160</v>
      </c>
      <c r="E38" s="26" t="s">
        <v>161</v>
      </c>
      <c r="F38" s="22" t="s">
        <v>162</v>
      </c>
      <c r="G38" s="26" t="s">
        <v>163</v>
      </c>
      <c r="H38" s="54">
        <v>0</v>
      </c>
      <c r="I38" s="54">
        <v>0</v>
      </c>
      <c r="J38" s="54">
        <v>0</v>
      </c>
      <c r="L38" s="26"/>
    </row>
    <row r="39" spans="2:12" ht="28.8" x14ac:dyDescent="0.3">
      <c r="B39" t="s">
        <v>12</v>
      </c>
      <c r="C39" s="26" t="s">
        <v>13</v>
      </c>
      <c r="D39" t="s">
        <v>184</v>
      </c>
      <c r="E39" s="26" t="s">
        <v>185</v>
      </c>
      <c r="F39" s="22" t="s">
        <v>186</v>
      </c>
      <c r="G39" s="26" t="s">
        <v>187</v>
      </c>
      <c r="H39" s="54">
        <v>0</v>
      </c>
      <c r="I39" s="54">
        <v>0</v>
      </c>
      <c r="J39" s="54">
        <v>0</v>
      </c>
      <c r="L39" s="26"/>
    </row>
    <row r="40" spans="2:12" ht="28.8" x14ac:dyDescent="0.3">
      <c r="B40" t="s">
        <v>12</v>
      </c>
      <c r="C40" s="26" t="s">
        <v>13</v>
      </c>
      <c r="D40" t="s">
        <v>25</v>
      </c>
      <c r="E40" s="26" t="s">
        <v>26</v>
      </c>
      <c r="F40" s="22" t="s">
        <v>27</v>
      </c>
      <c r="G40" s="26" t="s">
        <v>28</v>
      </c>
      <c r="H40" s="54">
        <v>0</v>
      </c>
      <c r="I40" s="54">
        <v>0</v>
      </c>
      <c r="J40" s="54">
        <v>0</v>
      </c>
      <c r="L40" s="26"/>
    </row>
    <row r="41" spans="2:12" ht="28.8" x14ac:dyDescent="0.3">
      <c r="B41" t="s">
        <v>12</v>
      </c>
      <c r="C41" s="26" t="s">
        <v>13</v>
      </c>
      <c r="D41" t="s">
        <v>69</v>
      </c>
      <c r="E41" s="26" t="s">
        <v>70</v>
      </c>
      <c r="F41" s="22" t="s">
        <v>71</v>
      </c>
      <c r="G41" s="26" t="s">
        <v>72</v>
      </c>
      <c r="H41" s="54">
        <v>27782.44</v>
      </c>
      <c r="I41" s="54">
        <v>26635.732230000001</v>
      </c>
      <c r="J41" s="54">
        <v>-1146.7077699999973</v>
      </c>
      <c r="K41" s="22" t="s">
        <v>316</v>
      </c>
      <c r="L41" s="26"/>
    </row>
    <row r="42" spans="2:12" ht="28.8" x14ac:dyDescent="0.3">
      <c r="B42" t="s">
        <v>99</v>
      </c>
      <c r="C42" s="26" t="s">
        <v>13</v>
      </c>
      <c r="D42" t="s">
        <v>229</v>
      </c>
      <c r="E42" s="26" t="s">
        <v>230</v>
      </c>
      <c r="F42" s="22" t="s">
        <v>231</v>
      </c>
      <c r="G42" s="26" t="s">
        <v>232</v>
      </c>
      <c r="H42" s="54">
        <v>0</v>
      </c>
      <c r="I42" s="54">
        <v>0</v>
      </c>
      <c r="J42" s="54">
        <v>0</v>
      </c>
      <c r="L42" s="26"/>
    </row>
    <row r="43" spans="2:12" ht="28.8" x14ac:dyDescent="0.3">
      <c r="B43" t="s">
        <v>99</v>
      </c>
      <c r="C43" s="26" t="s">
        <v>13</v>
      </c>
      <c r="D43" t="s">
        <v>25</v>
      </c>
      <c r="E43" s="26" t="s">
        <v>26</v>
      </c>
      <c r="F43" s="22" t="s">
        <v>233</v>
      </c>
      <c r="G43" s="26" t="s">
        <v>234</v>
      </c>
      <c r="H43" s="54">
        <v>0</v>
      </c>
      <c r="I43" s="54">
        <v>0</v>
      </c>
      <c r="J43" s="54">
        <v>0</v>
      </c>
      <c r="L43" s="26"/>
    </row>
    <row r="44" spans="2:12" ht="28.8" x14ac:dyDescent="0.3">
      <c r="B44" t="s">
        <v>12</v>
      </c>
      <c r="C44" s="26" t="s">
        <v>13</v>
      </c>
      <c r="D44" t="s">
        <v>188</v>
      </c>
      <c r="E44" s="26" t="s">
        <v>189</v>
      </c>
      <c r="F44" s="22" t="s">
        <v>190</v>
      </c>
      <c r="G44" s="26" t="s">
        <v>191</v>
      </c>
      <c r="H44" s="54">
        <v>0</v>
      </c>
      <c r="I44" s="54">
        <v>0</v>
      </c>
      <c r="J44" s="54">
        <v>0</v>
      </c>
      <c r="L44" s="26"/>
    </row>
    <row r="45" spans="2:12" ht="43.2" x14ac:dyDescent="0.3">
      <c r="B45" t="s">
        <v>41</v>
      </c>
      <c r="C45" s="26" t="s">
        <v>118</v>
      </c>
      <c r="D45" t="s">
        <v>235</v>
      </c>
      <c r="E45" s="26" t="s">
        <v>134</v>
      </c>
      <c r="F45" s="22" t="s">
        <v>236</v>
      </c>
      <c r="G45" s="26" t="s">
        <v>237</v>
      </c>
      <c r="H45" s="54">
        <v>0</v>
      </c>
      <c r="I45" s="54">
        <v>0</v>
      </c>
      <c r="J45" s="54">
        <v>0</v>
      </c>
      <c r="L45" s="26"/>
    </row>
    <row r="46" spans="2:12" ht="43.2" x14ac:dyDescent="0.3">
      <c r="B46" t="s">
        <v>41</v>
      </c>
      <c r="C46" s="26" t="s">
        <v>118</v>
      </c>
      <c r="D46" t="s">
        <v>235</v>
      </c>
      <c r="E46" s="26" t="s">
        <v>134</v>
      </c>
      <c r="F46" s="22" t="s">
        <v>238</v>
      </c>
      <c r="G46" s="26" t="s">
        <v>239</v>
      </c>
      <c r="H46" s="54">
        <v>0</v>
      </c>
      <c r="I46" s="54">
        <v>0</v>
      </c>
      <c r="J46" s="54">
        <v>0</v>
      </c>
      <c r="L46" s="26"/>
    </row>
    <row r="47" spans="2:12" ht="43.2" x14ac:dyDescent="0.3">
      <c r="B47" t="s">
        <v>99</v>
      </c>
      <c r="C47" s="26" t="s">
        <v>118</v>
      </c>
      <c r="D47" t="s">
        <v>100</v>
      </c>
      <c r="E47" s="26" t="s">
        <v>119</v>
      </c>
      <c r="F47" s="22" t="s">
        <v>240</v>
      </c>
      <c r="G47" s="26" t="s">
        <v>241</v>
      </c>
      <c r="H47" s="54">
        <v>0</v>
      </c>
      <c r="I47" s="54">
        <v>0</v>
      </c>
      <c r="J47" s="54">
        <v>0</v>
      </c>
      <c r="L47" s="26"/>
    </row>
    <row r="48" spans="2:12" ht="86.4" x14ac:dyDescent="0.3">
      <c r="B48" t="s">
        <v>12</v>
      </c>
      <c r="C48" s="26" t="s">
        <v>118</v>
      </c>
      <c r="D48" t="s">
        <v>100</v>
      </c>
      <c r="E48" s="26" t="s">
        <v>119</v>
      </c>
      <c r="F48" s="22" t="s">
        <v>120</v>
      </c>
      <c r="G48" s="26" t="s">
        <v>121</v>
      </c>
      <c r="H48" s="54">
        <v>0</v>
      </c>
      <c r="I48" s="54">
        <v>0</v>
      </c>
      <c r="J48" s="54">
        <v>0</v>
      </c>
      <c r="L48" s="26"/>
    </row>
    <row r="49" spans="2:12" ht="86.4" x14ac:dyDescent="0.3">
      <c r="B49" t="s">
        <v>12</v>
      </c>
      <c r="C49" s="26" t="s">
        <v>118</v>
      </c>
      <c r="D49" t="s">
        <v>242</v>
      </c>
      <c r="E49" s="26" t="s">
        <v>243</v>
      </c>
      <c r="F49" s="22" t="s">
        <v>244</v>
      </c>
      <c r="G49" s="26" t="s">
        <v>245</v>
      </c>
      <c r="H49" s="54">
        <v>0</v>
      </c>
      <c r="I49" s="54">
        <v>0</v>
      </c>
      <c r="J49" s="54">
        <v>0</v>
      </c>
      <c r="L49" s="26"/>
    </row>
    <row r="50" spans="2:12" ht="43.2" x14ac:dyDescent="0.3">
      <c r="B50" t="s">
        <v>99</v>
      </c>
      <c r="C50" s="26" t="s">
        <v>118</v>
      </c>
      <c r="D50" t="s">
        <v>133</v>
      </c>
      <c r="E50" s="26" t="s">
        <v>134</v>
      </c>
      <c r="F50" s="22" t="s">
        <v>246</v>
      </c>
      <c r="G50" s="26" t="s">
        <v>247</v>
      </c>
      <c r="H50" s="54">
        <v>0</v>
      </c>
      <c r="I50" s="54">
        <v>0</v>
      </c>
      <c r="J50" s="54">
        <v>0</v>
      </c>
      <c r="L50" s="26"/>
    </row>
    <row r="51" spans="2:12" ht="43.2" x14ac:dyDescent="0.3">
      <c r="B51" t="s">
        <v>99</v>
      </c>
      <c r="C51" s="26" t="s">
        <v>118</v>
      </c>
      <c r="D51" t="s">
        <v>133</v>
      </c>
      <c r="E51" s="26" t="s">
        <v>134</v>
      </c>
      <c r="F51" s="22" t="s">
        <v>248</v>
      </c>
      <c r="G51" s="26" t="s">
        <v>249</v>
      </c>
      <c r="H51" s="54">
        <v>0</v>
      </c>
      <c r="I51" s="54">
        <v>0</v>
      </c>
      <c r="J51" s="54">
        <v>0</v>
      </c>
      <c r="L51" s="26"/>
    </row>
    <row r="52" spans="2:12" ht="43.2" x14ac:dyDescent="0.3">
      <c r="B52" t="s">
        <v>41</v>
      </c>
      <c r="C52" s="26" t="s">
        <v>118</v>
      </c>
      <c r="D52" t="s">
        <v>133</v>
      </c>
      <c r="E52" s="26" t="s">
        <v>134</v>
      </c>
      <c r="F52" s="22" t="s">
        <v>250</v>
      </c>
      <c r="G52" s="26" t="s">
        <v>251</v>
      </c>
      <c r="H52" s="54">
        <v>0</v>
      </c>
      <c r="I52" s="54">
        <v>0</v>
      </c>
      <c r="J52" s="54">
        <v>0</v>
      </c>
      <c r="L52" s="26"/>
    </row>
    <row r="53" spans="2:12" ht="43.2" x14ac:dyDescent="0.3">
      <c r="B53" t="s">
        <v>41</v>
      </c>
      <c r="C53" s="26" t="s">
        <v>118</v>
      </c>
      <c r="D53" t="s">
        <v>133</v>
      </c>
      <c r="E53" s="26" t="s">
        <v>134</v>
      </c>
      <c r="F53" s="22" t="s">
        <v>135</v>
      </c>
      <c r="G53" s="26" t="s">
        <v>136</v>
      </c>
      <c r="H53" s="54">
        <v>0</v>
      </c>
      <c r="I53" s="54">
        <v>0</v>
      </c>
      <c r="J53" s="54">
        <v>0</v>
      </c>
      <c r="L53" s="26"/>
    </row>
    <row r="54" spans="2:12" ht="28.8" x14ac:dyDescent="0.3">
      <c r="B54" t="s">
        <v>41</v>
      </c>
      <c r="C54" s="26" t="s">
        <v>51</v>
      </c>
      <c r="D54" t="s">
        <v>137</v>
      </c>
      <c r="E54" s="26" t="s">
        <v>138</v>
      </c>
      <c r="F54" s="22" t="s">
        <v>139</v>
      </c>
      <c r="G54" s="26" t="s">
        <v>140</v>
      </c>
      <c r="H54" s="55">
        <v>0</v>
      </c>
      <c r="I54" s="55">
        <v>0</v>
      </c>
      <c r="J54" s="55">
        <v>0</v>
      </c>
      <c r="L54" s="26"/>
    </row>
    <row r="55" spans="2:12" ht="129.6" x14ac:dyDescent="0.3">
      <c r="B55" t="s">
        <v>12</v>
      </c>
      <c r="C55" s="26" t="s">
        <v>51</v>
      </c>
      <c r="D55" t="s">
        <v>52</v>
      </c>
      <c r="E55" s="26" t="s">
        <v>53</v>
      </c>
      <c r="F55" s="22" t="s">
        <v>54</v>
      </c>
      <c r="G55" s="26" t="s">
        <v>55</v>
      </c>
      <c r="H55" s="54">
        <v>6548.57</v>
      </c>
      <c r="I55" s="54">
        <v>2715.1551300000001</v>
      </c>
      <c r="J55" s="54">
        <v>-3833.4148699999996</v>
      </c>
      <c r="K55" s="22" t="s">
        <v>24</v>
      </c>
      <c r="L55" s="26" t="s">
        <v>319</v>
      </c>
    </row>
    <row r="56" spans="2:12" ht="28.8" x14ac:dyDescent="0.3">
      <c r="B56" t="s">
        <v>41</v>
      </c>
      <c r="C56" s="26" t="s">
        <v>51</v>
      </c>
      <c r="D56" t="s">
        <v>91</v>
      </c>
      <c r="E56" s="26" t="s">
        <v>92</v>
      </c>
      <c r="F56" s="22" t="s">
        <v>252</v>
      </c>
      <c r="G56" s="26" t="s">
        <v>253</v>
      </c>
      <c r="H56" s="54">
        <v>0</v>
      </c>
      <c r="I56" s="54">
        <v>0</v>
      </c>
      <c r="J56" s="54">
        <v>0</v>
      </c>
      <c r="L56" s="26"/>
    </row>
    <row r="57" spans="2:12" ht="28.8" x14ac:dyDescent="0.3">
      <c r="B57" t="s">
        <v>41</v>
      </c>
      <c r="C57" s="26" t="s">
        <v>51</v>
      </c>
      <c r="D57" t="s">
        <v>181</v>
      </c>
      <c r="E57" s="26" t="s">
        <v>138</v>
      </c>
      <c r="F57" s="22" t="s">
        <v>182</v>
      </c>
      <c r="G57" s="26" t="s">
        <v>183</v>
      </c>
      <c r="H57" s="54">
        <v>0</v>
      </c>
      <c r="I57" s="54">
        <v>0</v>
      </c>
      <c r="J57" s="54">
        <v>0</v>
      </c>
      <c r="L57" s="58"/>
    </row>
    <row r="58" spans="2:12" ht="28.8" x14ac:dyDescent="0.3">
      <c r="B58" t="s">
        <v>41</v>
      </c>
      <c r="C58" s="26" t="s">
        <v>51</v>
      </c>
      <c r="D58" t="s">
        <v>181</v>
      </c>
      <c r="E58" s="26" t="s">
        <v>138</v>
      </c>
      <c r="F58" s="22" t="s">
        <v>254</v>
      </c>
      <c r="G58" s="26" t="s">
        <v>255</v>
      </c>
      <c r="H58" s="54">
        <v>1061.4000000000001</v>
      </c>
      <c r="I58" s="54">
        <v>904.37225000000001</v>
      </c>
      <c r="J58" s="54">
        <v>-157.02775000000008</v>
      </c>
      <c r="K58" s="22" t="s">
        <v>24</v>
      </c>
      <c r="L58" s="26" t="s">
        <v>320</v>
      </c>
    </row>
    <row r="59" spans="2:12" ht="28.8" x14ac:dyDescent="0.3">
      <c r="B59" t="s">
        <v>99</v>
      </c>
      <c r="C59" s="26" t="s">
        <v>51</v>
      </c>
      <c r="D59" t="s">
        <v>181</v>
      </c>
      <c r="E59" s="26" t="s">
        <v>138</v>
      </c>
      <c r="F59" s="22" t="s">
        <v>256</v>
      </c>
      <c r="G59" s="26" t="s">
        <v>257</v>
      </c>
      <c r="H59" s="54">
        <v>0</v>
      </c>
      <c r="I59" s="54">
        <v>0</v>
      </c>
      <c r="J59" s="54">
        <v>0</v>
      </c>
      <c r="L59" s="26"/>
    </row>
    <row r="60" spans="2:12" ht="28.8" x14ac:dyDescent="0.3">
      <c r="B60" t="s">
        <v>41</v>
      </c>
      <c r="C60" s="26" t="s">
        <v>51</v>
      </c>
      <c r="D60" t="s">
        <v>137</v>
      </c>
      <c r="E60" s="26" t="s">
        <v>138</v>
      </c>
      <c r="F60" s="22" t="s">
        <v>258</v>
      </c>
      <c r="G60" s="26" t="s">
        <v>259</v>
      </c>
      <c r="H60" s="54">
        <v>0</v>
      </c>
      <c r="I60" s="54">
        <v>0</v>
      </c>
      <c r="J60" s="54">
        <v>0</v>
      </c>
      <c r="L60" s="26"/>
    </row>
    <row r="61" spans="2:12" ht="28.8" x14ac:dyDescent="0.3">
      <c r="B61" t="s">
        <v>99</v>
      </c>
      <c r="C61" s="26" t="s">
        <v>51</v>
      </c>
      <c r="D61" t="s">
        <v>137</v>
      </c>
      <c r="E61" s="26" t="s">
        <v>138</v>
      </c>
      <c r="F61" s="22" t="s">
        <v>260</v>
      </c>
      <c r="G61" s="26" t="s">
        <v>261</v>
      </c>
      <c r="H61" s="54">
        <v>0</v>
      </c>
      <c r="I61" s="54">
        <v>0</v>
      </c>
      <c r="J61" s="54">
        <v>0</v>
      </c>
      <c r="L61" s="26"/>
    </row>
    <row r="62" spans="2:12" ht="28.8" x14ac:dyDescent="0.3">
      <c r="B62" t="s">
        <v>41</v>
      </c>
      <c r="C62" s="26" t="s">
        <v>51</v>
      </c>
      <c r="D62" t="s">
        <v>137</v>
      </c>
      <c r="E62" s="26" t="s">
        <v>138</v>
      </c>
      <c r="F62" s="22" t="s">
        <v>262</v>
      </c>
      <c r="G62" s="26" t="s">
        <v>253</v>
      </c>
      <c r="H62" s="54">
        <v>0</v>
      </c>
      <c r="I62" s="54">
        <v>0</v>
      </c>
      <c r="J62" s="54">
        <v>0</v>
      </c>
      <c r="L62" s="26"/>
    </row>
    <row r="63" spans="2:12" ht="129.6" x14ac:dyDescent="0.3">
      <c r="B63" t="s">
        <v>12</v>
      </c>
      <c r="C63" s="26" t="s">
        <v>51</v>
      </c>
      <c r="D63" t="s">
        <v>91</v>
      </c>
      <c r="E63" s="26" t="s">
        <v>92</v>
      </c>
      <c r="F63" s="22" t="s">
        <v>93</v>
      </c>
      <c r="G63" s="26" t="s">
        <v>94</v>
      </c>
      <c r="H63" s="54">
        <v>999.92</v>
      </c>
      <c r="I63" s="54">
        <v>240.51920999999999</v>
      </c>
      <c r="J63" s="54">
        <v>-759.40078999999992</v>
      </c>
      <c r="K63" s="22" t="s">
        <v>24</v>
      </c>
      <c r="L63" s="26" t="s">
        <v>319</v>
      </c>
    </row>
    <row r="64" spans="2:12" ht="129.6" x14ac:dyDescent="0.3">
      <c r="B64" t="s">
        <v>12</v>
      </c>
      <c r="C64" s="26" t="s">
        <v>51</v>
      </c>
      <c r="D64" t="s">
        <v>91</v>
      </c>
      <c r="E64" s="26" t="s">
        <v>92</v>
      </c>
      <c r="F64" s="22" t="s">
        <v>109</v>
      </c>
      <c r="G64" s="26" t="s">
        <v>110</v>
      </c>
      <c r="H64" s="54">
        <v>999.66</v>
      </c>
      <c r="I64" s="54">
        <v>1148.6837700000001</v>
      </c>
      <c r="J64" s="54">
        <v>149.02377000000013</v>
      </c>
      <c r="K64" s="22" t="s">
        <v>24</v>
      </c>
      <c r="L64" s="26" t="s">
        <v>319</v>
      </c>
    </row>
    <row r="65" spans="2:12" ht="28.8" x14ac:dyDescent="0.3">
      <c r="B65" t="s">
        <v>99</v>
      </c>
      <c r="C65" s="26" t="s">
        <v>51</v>
      </c>
      <c r="D65" t="s">
        <v>137</v>
      </c>
      <c r="E65" s="26" t="s">
        <v>138</v>
      </c>
      <c r="F65" s="22" t="s">
        <v>263</v>
      </c>
      <c r="G65" s="26" t="s">
        <v>264</v>
      </c>
      <c r="H65" s="54">
        <v>0</v>
      </c>
      <c r="I65" s="54">
        <v>0</v>
      </c>
      <c r="J65" s="54">
        <v>0</v>
      </c>
      <c r="L65" s="26"/>
    </row>
    <row r="66" spans="2:12" ht="28.8" x14ac:dyDescent="0.3">
      <c r="B66" t="s">
        <v>18</v>
      </c>
      <c r="C66" s="26" t="s">
        <v>19</v>
      </c>
      <c r="D66" t="s">
        <v>77</v>
      </c>
      <c r="E66" s="26" t="s">
        <v>78</v>
      </c>
      <c r="F66" s="22" t="s">
        <v>79</v>
      </c>
      <c r="G66" s="26" t="s">
        <v>80</v>
      </c>
      <c r="H66" s="54">
        <v>0</v>
      </c>
      <c r="I66" s="54">
        <v>0</v>
      </c>
      <c r="J66" s="54">
        <v>0</v>
      </c>
      <c r="L66" s="26"/>
    </row>
    <row r="67" spans="2:12" ht="28.8" x14ac:dyDescent="0.3">
      <c r="B67" t="s">
        <v>18</v>
      </c>
      <c r="C67" s="26" t="s">
        <v>19</v>
      </c>
      <c r="D67" t="s">
        <v>114</v>
      </c>
      <c r="E67" s="26" t="s">
        <v>115</v>
      </c>
      <c r="F67" s="22" t="s">
        <v>116</v>
      </c>
      <c r="G67" s="26" t="s">
        <v>117</v>
      </c>
      <c r="H67" s="54">
        <v>0</v>
      </c>
      <c r="I67" s="54">
        <v>0</v>
      </c>
      <c r="J67" s="54">
        <v>0</v>
      </c>
      <c r="L67" s="26"/>
    </row>
    <row r="68" spans="2:12" ht="28.8" x14ac:dyDescent="0.3">
      <c r="B68" t="s">
        <v>18</v>
      </c>
      <c r="C68" s="26" t="s">
        <v>19</v>
      </c>
      <c r="D68" t="s">
        <v>20</v>
      </c>
      <c r="E68" s="26" t="s">
        <v>21</v>
      </c>
      <c r="F68" s="22" t="s">
        <v>22</v>
      </c>
      <c r="G68" s="26" t="s">
        <v>23</v>
      </c>
      <c r="H68" s="54">
        <v>0</v>
      </c>
      <c r="I68" s="54">
        <v>0</v>
      </c>
      <c r="J68" s="54">
        <v>0</v>
      </c>
      <c r="L68" s="26"/>
    </row>
    <row r="69" spans="2:12" ht="28.8" x14ac:dyDescent="0.3">
      <c r="B69" t="s">
        <v>18</v>
      </c>
      <c r="C69" s="26" t="s">
        <v>19</v>
      </c>
      <c r="D69" t="s">
        <v>29</v>
      </c>
      <c r="E69" s="26" t="s">
        <v>30</v>
      </c>
      <c r="F69" s="22" t="s">
        <v>31</v>
      </c>
      <c r="G69" s="26" t="s">
        <v>32</v>
      </c>
      <c r="H69" s="54">
        <v>0</v>
      </c>
      <c r="I69" s="54">
        <v>0</v>
      </c>
      <c r="J69" s="54">
        <v>0</v>
      </c>
      <c r="L69" s="26"/>
    </row>
    <row r="70" spans="2:12" ht="28.8" x14ac:dyDescent="0.3">
      <c r="B70" t="s">
        <v>18</v>
      </c>
      <c r="C70" s="26" t="s">
        <v>19</v>
      </c>
      <c r="D70" t="s">
        <v>95</v>
      </c>
      <c r="E70" s="26" t="s">
        <v>96</v>
      </c>
      <c r="F70" s="22" t="s">
        <v>147</v>
      </c>
      <c r="G70" s="26" t="s">
        <v>148</v>
      </c>
      <c r="H70" s="54">
        <v>0</v>
      </c>
      <c r="I70" s="54">
        <v>0</v>
      </c>
      <c r="J70" s="54">
        <v>0</v>
      </c>
      <c r="L70" s="26"/>
    </row>
    <row r="71" spans="2:12" ht="28.8" x14ac:dyDescent="0.3">
      <c r="B71" t="s">
        <v>18</v>
      </c>
      <c r="C71" s="26" t="s">
        <v>19</v>
      </c>
      <c r="D71" t="s">
        <v>95</v>
      </c>
      <c r="E71" s="26" t="s">
        <v>96</v>
      </c>
      <c r="F71" s="22" t="s">
        <v>145</v>
      </c>
      <c r="G71" s="26" t="s">
        <v>146</v>
      </c>
      <c r="H71" s="54">
        <v>0</v>
      </c>
      <c r="I71" s="54">
        <v>0</v>
      </c>
      <c r="J71" s="54">
        <v>0</v>
      </c>
      <c r="L71" s="26"/>
    </row>
    <row r="72" spans="2:12" ht="43.2" x14ac:dyDescent="0.3">
      <c r="B72" t="s">
        <v>18</v>
      </c>
      <c r="C72" s="26" t="s">
        <v>19</v>
      </c>
      <c r="D72" t="s">
        <v>95</v>
      </c>
      <c r="E72" s="26" t="s">
        <v>96</v>
      </c>
      <c r="F72" s="22" t="s">
        <v>97</v>
      </c>
      <c r="G72" s="26" t="s">
        <v>98</v>
      </c>
      <c r="H72" s="54">
        <v>0</v>
      </c>
      <c r="I72" s="54">
        <v>0</v>
      </c>
      <c r="J72" s="54">
        <v>0</v>
      </c>
      <c r="L72" s="26"/>
    </row>
    <row r="73" spans="2:12" ht="28.8" x14ac:dyDescent="0.3">
      <c r="B73" t="s">
        <v>12</v>
      </c>
      <c r="C73" s="26" t="s">
        <v>19</v>
      </c>
      <c r="D73" t="s">
        <v>169</v>
      </c>
      <c r="E73" s="26" t="s">
        <v>170</v>
      </c>
      <c r="F73" s="22" t="s">
        <v>171</v>
      </c>
      <c r="G73" s="26" t="s">
        <v>172</v>
      </c>
      <c r="H73" s="54">
        <v>0</v>
      </c>
      <c r="I73" s="54">
        <v>0</v>
      </c>
      <c r="J73" s="54">
        <v>0</v>
      </c>
      <c r="L73" s="26"/>
    </row>
    <row r="74" spans="2:12" ht="28.8" x14ac:dyDescent="0.3">
      <c r="B74" t="s">
        <v>41</v>
      </c>
      <c r="C74" s="26" t="s">
        <v>19</v>
      </c>
      <c r="D74" t="s">
        <v>265</v>
      </c>
      <c r="E74" s="26" t="s">
        <v>266</v>
      </c>
      <c r="F74" s="22" t="s">
        <v>267</v>
      </c>
      <c r="G74" s="26" t="s">
        <v>268</v>
      </c>
      <c r="H74" s="54">
        <v>0</v>
      </c>
      <c r="I74" s="54">
        <v>0</v>
      </c>
      <c r="J74" s="54">
        <v>0</v>
      </c>
      <c r="L74" s="26"/>
    </row>
    <row r="75" spans="2:12" ht="43.2" x14ac:dyDescent="0.3">
      <c r="B75" t="s">
        <v>99</v>
      </c>
      <c r="C75" s="26" t="s">
        <v>19</v>
      </c>
      <c r="D75" t="s">
        <v>269</v>
      </c>
      <c r="E75" s="26" t="s">
        <v>270</v>
      </c>
      <c r="F75" s="22" t="s">
        <v>271</v>
      </c>
      <c r="G75" s="26" t="s">
        <v>272</v>
      </c>
      <c r="H75" s="54">
        <v>0</v>
      </c>
      <c r="I75" s="54">
        <v>0</v>
      </c>
      <c r="J75" s="54">
        <v>0</v>
      </c>
      <c r="L75" s="26"/>
    </row>
    <row r="76" spans="2:12" ht="28.8" x14ac:dyDescent="0.3">
      <c r="B76" t="s">
        <v>99</v>
      </c>
      <c r="C76" s="26" t="s">
        <v>19</v>
      </c>
      <c r="D76" t="s">
        <v>20</v>
      </c>
      <c r="E76" s="26" t="s">
        <v>21</v>
      </c>
      <c r="F76" s="22" t="s">
        <v>273</v>
      </c>
      <c r="G76" s="26" t="s">
        <v>274</v>
      </c>
      <c r="H76" s="54">
        <v>0</v>
      </c>
      <c r="I76" s="54">
        <v>0</v>
      </c>
      <c r="J76" s="54">
        <v>0</v>
      </c>
      <c r="L76" s="26"/>
    </row>
    <row r="77" spans="2:12" ht="28.8" x14ac:dyDescent="0.3">
      <c r="B77" t="s">
        <v>99</v>
      </c>
      <c r="C77" s="26" t="s">
        <v>19</v>
      </c>
      <c r="D77" t="s">
        <v>275</v>
      </c>
      <c r="E77" s="26" t="s">
        <v>276</v>
      </c>
      <c r="F77" s="22" t="s">
        <v>277</v>
      </c>
      <c r="G77" s="26" t="s">
        <v>278</v>
      </c>
      <c r="H77" s="54">
        <v>0</v>
      </c>
      <c r="I77" s="54">
        <v>0</v>
      </c>
      <c r="J77" s="54">
        <v>0</v>
      </c>
      <c r="L77" s="26"/>
    </row>
    <row r="78" spans="2:12" ht="28.8" x14ac:dyDescent="0.3">
      <c r="B78" t="s">
        <v>18</v>
      </c>
      <c r="C78" s="26" t="s">
        <v>19</v>
      </c>
      <c r="D78" t="s">
        <v>77</v>
      </c>
      <c r="E78" s="26" t="s">
        <v>157</v>
      </c>
      <c r="F78" s="22" t="s">
        <v>158</v>
      </c>
      <c r="G78" s="26" t="s">
        <v>159</v>
      </c>
      <c r="H78" s="54">
        <v>0</v>
      </c>
      <c r="I78" s="54">
        <v>0</v>
      </c>
      <c r="J78" s="54">
        <v>0</v>
      </c>
      <c r="L78" s="26"/>
    </row>
    <row r="79" spans="2:12" ht="28.8" x14ac:dyDescent="0.3">
      <c r="B79" t="s">
        <v>18</v>
      </c>
      <c r="C79" s="26" t="s">
        <v>19</v>
      </c>
      <c r="D79" t="s">
        <v>166</v>
      </c>
      <c r="E79" s="26" t="s">
        <v>167</v>
      </c>
      <c r="F79" s="22" t="s">
        <v>168</v>
      </c>
      <c r="G79" s="26" t="s">
        <v>167</v>
      </c>
      <c r="H79" s="54">
        <v>0</v>
      </c>
      <c r="I79" s="54">
        <v>0</v>
      </c>
      <c r="J79" s="54">
        <v>0</v>
      </c>
      <c r="L79" s="26"/>
    </row>
    <row r="80" spans="2:12" ht="28.8" x14ac:dyDescent="0.3">
      <c r="B80" t="s">
        <v>18</v>
      </c>
      <c r="C80" s="26" t="s">
        <v>19</v>
      </c>
      <c r="D80" t="s">
        <v>47</v>
      </c>
      <c r="E80" s="26" t="s">
        <v>48</v>
      </c>
      <c r="F80" s="22" t="s">
        <v>49</v>
      </c>
      <c r="G80" s="26" t="s">
        <v>50</v>
      </c>
      <c r="H80" s="54">
        <v>0</v>
      </c>
      <c r="I80" s="54">
        <v>0</v>
      </c>
      <c r="J80" s="54">
        <v>0</v>
      </c>
      <c r="L80" s="26"/>
    </row>
    <row r="81" spans="2:12" ht="28.8" x14ac:dyDescent="0.3">
      <c r="B81" t="s">
        <v>18</v>
      </c>
      <c r="C81" s="26" t="s">
        <v>19</v>
      </c>
      <c r="D81" t="s">
        <v>203</v>
      </c>
      <c r="E81" s="26" t="s">
        <v>204</v>
      </c>
      <c r="F81" s="22" t="s">
        <v>205</v>
      </c>
      <c r="G81" s="26" t="s">
        <v>204</v>
      </c>
      <c r="H81" s="54">
        <v>0</v>
      </c>
      <c r="I81" s="54">
        <v>0</v>
      </c>
      <c r="J81" s="54">
        <v>0</v>
      </c>
      <c r="L81" s="26"/>
    </row>
    <row r="82" spans="2:12" ht="28.8" x14ac:dyDescent="0.3">
      <c r="B82" t="s">
        <v>18</v>
      </c>
      <c r="C82" s="26" t="s">
        <v>19</v>
      </c>
      <c r="D82" t="s">
        <v>196</v>
      </c>
      <c r="E82" s="26" t="s">
        <v>197</v>
      </c>
      <c r="F82" s="22" t="s">
        <v>198</v>
      </c>
      <c r="G82" s="26" t="s">
        <v>197</v>
      </c>
      <c r="H82" s="54">
        <v>0</v>
      </c>
      <c r="I82" s="54">
        <v>0</v>
      </c>
      <c r="J82" s="54">
        <v>0</v>
      </c>
      <c r="L82" s="26"/>
    </row>
    <row r="83" spans="2:12" ht="28.8" x14ac:dyDescent="0.3">
      <c r="B83" t="s">
        <v>18</v>
      </c>
      <c r="C83" s="26" t="s">
        <v>19</v>
      </c>
      <c r="D83" t="s">
        <v>33</v>
      </c>
      <c r="E83" s="26" t="s">
        <v>34</v>
      </c>
      <c r="F83" s="22" t="s">
        <v>35</v>
      </c>
      <c r="G83" s="26" t="s">
        <v>36</v>
      </c>
      <c r="H83" s="54">
        <v>0</v>
      </c>
      <c r="I83" s="54">
        <v>0</v>
      </c>
      <c r="J83" s="54">
        <v>0</v>
      </c>
      <c r="L83" s="26"/>
    </row>
    <row r="84" spans="2:12" ht="43.2" x14ac:dyDescent="0.3">
      <c r="B84" t="s">
        <v>41</v>
      </c>
      <c r="C84" s="26" t="s">
        <v>19</v>
      </c>
      <c r="D84" t="s">
        <v>192</v>
      </c>
      <c r="E84" s="26" t="s">
        <v>193</v>
      </c>
      <c r="F84" s="22" t="s">
        <v>194</v>
      </c>
      <c r="G84" s="26" t="s">
        <v>195</v>
      </c>
      <c r="H84" s="54">
        <v>0</v>
      </c>
      <c r="I84" s="54">
        <v>0</v>
      </c>
      <c r="J84" s="54">
        <v>0</v>
      </c>
      <c r="L84" s="26"/>
    </row>
    <row r="85" spans="2:12" ht="28.8" x14ac:dyDescent="0.3">
      <c r="B85" t="s">
        <v>41</v>
      </c>
      <c r="C85" s="26" t="s">
        <v>19</v>
      </c>
      <c r="D85" t="s">
        <v>192</v>
      </c>
      <c r="E85" s="26" t="s">
        <v>193</v>
      </c>
      <c r="F85" s="22" t="s">
        <v>279</v>
      </c>
      <c r="G85" s="26" t="s">
        <v>280</v>
      </c>
      <c r="H85" s="54">
        <v>0</v>
      </c>
      <c r="I85" s="54">
        <v>0</v>
      </c>
      <c r="J85" s="54">
        <v>0</v>
      </c>
      <c r="L85" s="26"/>
    </row>
    <row r="86" spans="2:12" ht="28.8" x14ac:dyDescent="0.3">
      <c r="B86" t="s">
        <v>41</v>
      </c>
      <c r="C86" s="26" t="s">
        <v>19</v>
      </c>
      <c r="D86" t="s">
        <v>20</v>
      </c>
      <c r="E86" s="26" t="s">
        <v>21</v>
      </c>
      <c r="F86" s="22" t="s">
        <v>281</v>
      </c>
      <c r="G86" s="26" t="s">
        <v>282</v>
      </c>
      <c r="H86" s="54">
        <v>0</v>
      </c>
      <c r="I86" s="54">
        <v>0</v>
      </c>
      <c r="J86" s="54">
        <v>0</v>
      </c>
      <c r="L86" s="26"/>
    </row>
    <row r="87" spans="2:12" ht="28.8" x14ac:dyDescent="0.3">
      <c r="B87" t="s">
        <v>12</v>
      </c>
      <c r="C87" s="26" t="s">
        <v>19</v>
      </c>
      <c r="D87" t="s">
        <v>56</v>
      </c>
      <c r="E87" s="26" t="s">
        <v>57</v>
      </c>
      <c r="F87" s="22" t="s">
        <v>58</v>
      </c>
      <c r="G87" s="26" t="s">
        <v>59</v>
      </c>
      <c r="H87" s="54">
        <v>0</v>
      </c>
      <c r="I87" s="54">
        <v>0</v>
      </c>
      <c r="J87" s="54">
        <v>0</v>
      </c>
      <c r="L87" s="26"/>
    </row>
    <row r="88" spans="2:12" x14ac:dyDescent="0.3">
      <c r="I88" s="53"/>
      <c r="J88" s="53"/>
    </row>
    <row r="89" spans="2:12" x14ac:dyDescent="0.3">
      <c r="K89"/>
    </row>
    <row r="90" spans="2:12" x14ac:dyDescent="0.3">
      <c r="K90"/>
    </row>
    <row r="107" spans="5:5" x14ac:dyDescent="0.3">
      <c r="E107" s="23"/>
    </row>
  </sheetData>
  <mergeCells count="1">
    <mergeCell ref="B3:L3"/>
  </mergeCells>
  <phoneticPr fontId="10" type="noConversion"/>
  <conditionalFormatting sqref="C4">
    <cfRule type="duplicateValues" dxfId="2" priority="1"/>
  </conditionalFormatting>
  <conditionalFormatting sqref="F6:F87">
    <cfRule type="duplicateValues" dxfId="1" priority="2"/>
  </conditionalFormatting>
  <pageMargins left="0.7" right="0.7" top="0.75" bottom="0.75" header="0.3" footer="0.3"/>
  <pageSetup orientation="portrait" r:id="rId1"/>
  <headerFooter>
    <oddFooter>&amp;C&amp;1#&amp;"Calibri"&amp;10&amp;K000000Internal</oddFooter>
  </headerFooter>
  <customProperties>
    <customPr name="_pios_id" r:id="rId2"/>
  </customProperties>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BF7AD-96A2-4C07-A104-51F10471D06F}">
  <dimension ref="B1:N93"/>
  <sheetViews>
    <sheetView zoomScale="90" zoomScaleNormal="90" workbookViewId="0">
      <pane ySplit="6" topLeftCell="A86" activePane="bottomLeft" state="frozen"/>
      <selection pane="bottomLeft" activeCell="J92" sqref="J92"/>
    </sheetView>
  </sheetViews>
  <sheetFormatPr defaultRowHeight="14.4" x14ac:dyDescent="0.3"/>
  <cols>
    <col min="1" max="1" width="1.77734375" customWidth="1"/>
    <col min="2" max="2" width="21.21875" customWidth="1"/>
    <col min="3" max="3" width="38.77734375" customWidth="1"/>
    <col min="4" max="4" width="12.44140625" customWidth="1"/>
    <col min="5" max="5" width="30.21875" customWidth="1"/>
    <col min="6" max="6" width="14.77734375" customWidth="1"/>
    <col min="7" max="7" width="31.77734375" customWidth="1"/>
    <col min="8" max="8" width="22" customWidth="1"/>
    <col min="9" max="9" width="23.77734375" customWidth="1"/>
    <col min="10" max="10" width="13.77734375" customWidth="1"/>
    <col min="11" max="11" width="6.21875" customWidth="1"/>
    <col min="12" max="12" width="13.77734375" customWidth="1"/>
    <col min="13" max="13" width="11.44140625" customWidth="1"/>
    <col min="14" max="14" width="59.5546875" customWidth="1"/>
  </cols>
  <sheetData>
    <row r="1" spans="2:14" x14ac:dyDescent="0.3">
      <c r="G1" t="s">
        <v>284</v>
      </c>
      <c r="H1" s="44" t="e">
        <v>#VALUE!</v>
      </c>
      <c r="I1" s="44" t="e">
        <v>#VALUE!</v>
      </c>
    </row>
    <row r="2" spans="2:14" ht="15" thickBot="1" x14ac:dyDescent="0.35">
      <c r="G2" t="s">
        <v>285</v>
      </c>
      <c r="H2" s="44" t="e">
        <v>#VALUE!</v>
      </c>
      <c r="I2" s="44" t="e">
        <v>#VALUE!</v>
      </c>
    </row>
    <row r="3" spans="2:14" ht="18" thickBot="1" x14ac:dyDescent="0.35">
      <c r="H3" s="60" t="s">
        <v>0</v>
      </c>
      <c r="I3" s="61"/>
      <c r="J3" s="61"/>
      <c r="K3" s="61"/>
      <c r="L3" s="61"/>
      <c r="M3" s="61"/>
      <c r="N3" s="62"/>
    </row>
    <row r="4" spans="2:14" x14ac:dyDescent="0.3">
      <c r="C4" s="13" t="s">
        <v>1</v>
      </c>
      <c r="H4" s="44" t="e">
        <v>#VALUE!</v>
      </c>
    </row>
    <row r="5" spans="2:14" x14ac:dyDescent="0.3">
      <c r="H5" s="63"/>
      <c r="I5" s="64"/>
      <c r="J5" s="16"/>
      <c r="K5" s="17"/>
      <c r="L5" s="18"/>
      <c r="M5" s="19"/>
      <c r="N5" s="20"/>
    </row>
    <row r="6" spans="2:14" ht="52.8" x14ac:dyDescent="0.3">
      <c r="B6" s="27" t="s">
        <v>2</v>
      </c>
      <c r="C6" s="21" t="s">
        <v>3</v>
      </c>
      <c r="D6" s="21" t="s">
        <v>4</v>
      </c>
      <c r="E6" s="21" t="s">
        <v>5</v>
      </c>
      <c r="F6" s="21" t="s">
        <v>6</v>
      </c>
      <c r="G6" s="21" t="s">
        <v>286</v>
      </c>
      <c r="H6" s="21" t="s">
        <v>8</v>
      </c>
      <c r="I6" s="21" t="s">
        <v>287</v>
      </c>
      <c r="J6" s="21" t="s">
        <v>9</v>
      </c>
      <c r="K6" s="32" t="s">
        <v>288</v>
      </c>
      <c r="L6" s="14" t="s">
        <v>289</v>
      </c>
      <c r="M6" s="15" t="s">
        <v>290</v>
      </c>
      <c r="N6" s="30" t="s">
        <v>11</v>
      </c>
    </row>
    <row r="7" spans="2:14" ht="28.8" x14ac:dyDescent="0.3">
      <c r="B7" s="28" t="s">
        <v>41</v>
      </c>
      <c r="C7" s="7" t="s">
        <v>42</v>
      </c>
      <c r="D7" s="3" t="s">
        <v>43</v>
      </c>
      <c r="E7" s="8" t="s">
        <v>44</v>
      </c>
      <c r="F7" s="3" t="s">
        <v>45</v>
      </c>
      <c r="G7" s="45" t="s">
        <v>46</v>
      </c>
      <c r="H7" s="44">
        <v>14931.79919</v>
      </c>
      <c r="I7" s="44">
        <v>11326.7317</v>
      </c>
      <c r="J7" s="41">
        <f t="shared" ref="J7:J70" si="0">IFERROR(I7-H7,"")</f>
        <v>-3605.0674899999995</v>
      </c>
      <c r="K7" s="22" t="s">
        <v>24</v>
      </c>
      <c r="L7" s="25" t="str">
        <f t="shared" ref="L7:L70" si="1">IFERROR(IF(ABS(J7/H7)&gt;0.1,"meet","not met"),"")</f>
        <v>meet</v>
      </c>
      <c r="M7" s="11"/>
      <c r="N7" s="31"/>
    </row>
    <row r="8" spans="2:14" ht="28.8" x14ac:dyDescent="0.3">
      <c r="B8" s="28" t="s">
        <v>18</v>
      </c>
      <c r="C8" s="7" t="s">
        <v>42</v>
      </c>
      <c r="D8" s="3" t="s">
        <v>111</v>
      </c>
      <c r="E8" s="4" t="s">
        <v>44</v>
      </c>
      <c r="F8" s="3" t="s">
        <v>112</v>
      </c>
      <c r="G8" s="45" t="s">
        <v>113</v>
      </c>
      <c r="H8" s="44">
        <v>11834.577649999999</v>
      </c>
      <c r="I8" s="44">
        <v>11580.847</v>
      </c>
      <c r="J8" s="41">
        <f t="shared" si="0"/>
        <v>-253.73064999999951</v>
      </c>
      <c r="K8" s="22" t="s">
        <v>24</v>
      </c>
      <c r="L8" s="25" t="str">
        <f t="shared" si="1"/>
        <v>not met</v>
      </c>
      <c r="M8" s="11"/>
      <c r="N8" s="31"/>
    </row>
    <row r="9" spans="2:14" ht="28.8" x14ac:dyDescent="0.3">
      <c r="B9" s="28" t="s">
        <v>99</v>
      </c>
      <c r="C9" s="7" t="s">
        <v>42</v>
      </c>
      <c r="D9" s="3" t="s">
        <v>100</v>
      </c>
      <c r="E9" s="4" t="s">
        <v>44</v>
      </c>
      <c r="F9" s="3" t="s">
        <v>101</v>
      </c>
      <c r="G9" s="45" t="s">
        <v>102</v>
      </c>
      <c r="H9" s="51">
        <v>23346.5805755</v>
      </c>
      <c r="I9" s="51">
        <v>9547.3862899999986</v>
      </c>
      <c r="J9" s="41">
        <f t="shared" si="0"/>
        <v>-13799.194285500002</v>
      </c>
      <c r="K9" s="22" t="s">
        <v>24</v>
      </c>
      <c r="L9" s="25" t="str">
        <f t="shared" si="1"/>
        <v>meet</v>
      </c>
      <c r="M9" s="11"/>
      <c r="N9" s="31"/>
    </row>
    <row r="10" spans="2:14" ht="28.8" x14ac:dyDescent="0.3">
      <c r="B10" s="28" t="s">
        <v>99</v>
      </c>
      <c r="C10" s="7" t="s">
        <v>42</v>
      </c>
      <c r="D10" s="3" t="s">
        <v>122</v>
      </c>
      <c r="E10" s="4" t="s">
        <v>44</v>
      </c>
      <c r="F10" s="3" t="s">
        <v>123</v>
      </c>
      <c r="G10" s="45" t="s">
        <v>124</v>
      </c>
      <c r="H10" s="44">
        <v>3496.1115100000002</v>
      </c>
      <c r="I10" s="44">
        <v>3404.9639999999999</v>
      </c>
      <c r="J10" s="41">
        <f t="shared" si="0"/>
        <v>-91.147510000000239</v>
      </c>
      <c r="K10" s="22" t="s">
        <v>24</v>
      </c>
      <c r="L10" s="25" t="str">
        <f t="shared" si="1"/>
        <v>not met</v>
      </c>
      <c r="M10" s="11"/>
      <c r="N10" s="31"/>
    </row>
    <row r="11" spans="2:14" ht="28.8" x14ac:dyDescent="0.3">
      <c r="B11" s="29" t="s">
        <v>41</v>
      </c>
      <c r="C11" s="1" t="s">
        <v>60</v>
      </c>
      <c r="D11" s="3" t="s">
        <v>206</v>
      </c>
      <c r="E11" s="4" t="s">
        <v>207</v>
      </c>
      <c r="F11" s="3" t="s">
        <v>208</v>
      </c>
      <c r="G11" s="45" t="s">
        <v>209</v>
      </c>
      <c r="H11" s="44">
        <v>8700</v>
      </c>
      <c r="I11" s="44">
        <v>7493.0564999999997</v>
      </c>
      <c r="J11" s="41">
        <f t="shared" si="0"/>
        <v>-1206.9435000000003</v>
      </c>
      <c r="K11" s="22" t="s">
        <v>24</v>
      </c>
      <c r="L11" s="25" t="str">
        <f t="shared" si="1"/>
        <v>meet</v>
      </c>
      <c r="M11" s="11"/>
      <c r="N11" s="31"/>
    </row>
    <row r="12" spans="2:14" ht="28.8" x14ac:dyDescent="0.3">
      <c r="B12" s="29" t="s">
        <v>41</v>
      </c>
      <c r="C12" s="1" t="s">
        <v>60</v>
      </c>
      <c r="D12" s="9" t="s">
        <v>61</v>
      </c>
      <c r="E12" s="10" t="s">
        <v>62</v>
      </c>
      <c r="F12" s="3" t="s">
        <v>63</v>
      </c>
      <c r="G12" s="45" t="s">
        <v>64</v>
      </c>
      <c r="H12" s="44">
        <v>4119</v>
      </c>
      <c r="I12" s="44">
        <v>10850.77441</v>
      </c>
      <c r="J12" s="41">
        <f t="shared" si="0"/>
        <v>6731.77441</v>
      </c>
      <c r="K12" s="22" t="s">
        <v>24</v>
      </c>
      <c r="L12" s="25" t="str">
        <f t="shared" si="1"/>
        <v>meet</v>
      </c>
      <c r="M12" s="11"/>
      <c r="N12" s="31"/>
    </row>
    <row r="13" spans="2:14" ht="43.2" x14ac:dyDescent="0.3">
      <c r="B13" s="29" t="s">
        <v>41</v>
      </c>
      <c r="C13" s="1" t="s">
        <v>60</v>
      </c>
      <c r="D13" s="9" t="s">
        <v>61</v>
      </c>
      <c r="E13" s="10" t="s">
        <v>62</v>
      </c>
      <c r="F13" s="3" t="s">
        <v>210</v>
      </c>
      <c r="G13" s="1" t="s">
        <v>211</v>
      </c>
      <c r="H13" s="25" t="s">
        <v>212</v>
      </c>
      <c r="I13" s="25" t="s">
        <v>212</v>
      </c>
      <c r="J13" s="41" t="str">
        <f t="shared" si="0"/>
        <v/>
      </c>
      <c r="K13" s="22" t="s">
        <v>291</v>
      </c>
      <c r="L13" s="25" t="str">
        <f t="shared" si="1"/>
        <v/>
      </c>
      <c r="M13" s="11"/>
      <c r="N13" s="31"/>
    </row>
    <row r="14" spans="2:14" ht="43.2" x14ac:dyDescent="0.3">
      <c r="B14" s="29" t="s">
        <v>12</v>
      </c>
      <c r="C14" s="1" t="s">
        <v>60</v>
      </c>
      <c r="D14" s="9" t="s">
        <v>61</v>
      </c>
      <c r="E14" s="10" t="s">
        <v>62</v>
      </c>
      <c r="F14" s="3" t="s">
        <v>213</v>
      </c>
      <c r="G14" s="7" t="s">
        <v>214</v>
      </c>
      <c r="H14" s="25" t="s">
        <v>212</v>
      </c>
      <c r="I14" s="25" t="s">
        <v>212</v>
      </c>
      <c r="J14" s="41" t="str">
        <f t="shared" si="0"/>
        <v/>
      </c>
      <c r="K14" s="22" t="s">
        <v>291</v>
      </c>
      <c r="L14" s="25" t="str">
        <f t="shared" si="1"/>
        <v/>
      </c>
      <c r="M14" s="11"/>
      <c r="N14" s="31"/>
    </row>
    <row r="15" spans="2:14" ht="28.8" x14ac:dyDescent="0.3">
      <c r="B15" s="28" t="s">
        <v>99</v>
      </c>
      <c r="C15" s="1" t="s">
        <v>60</v>
      </c>
      <c r="D15" s="9" t="s">
        <v>61</v>
      </c>
      <c r="E15" s="10" t="s">
        <v>62</v>
      </c>
      <c r="F15" s="3" t="s">
        <v>215</v>
      </c>
      <c r="G15" s="1" t="s">
        <v>216</v>
      </c>
      <c r="H15" s="25" t="s">
        <v>212</v>
      </c>
      <c r="I15" s="25" t="s">
        <v>212</v>
      </c>
      <c r="J15" s="41" t="str">
        <f t="shared" si="0"/>
        <v/>
      </c>
      <c r="K15" s="22" t="s">
        <v>291</v>
      </c>
      <c r="L15" s="25" t="str">
        <f t="shared" si="1"/>
        <v/>
      </c>
      <c r="M15" s="11"/>
      <c r="N15" s="31"/>
    </row>
    <row r="16" spans="2:14" ht="28.8" x14ac:dyDescent="0.3">
      <c r="B16" s="28" t="s">
        <v>99</v>
      </c>
      <c r="C16" s="1" t="s">
        <v>60</v>
      </c>
      <c r="D16" s="9" t="s">
        <v>61</v>
      </c>
      <c r="E16" s="10" t="s">
        <v>62</v>
      </c>
      <c r="F16" s="3" t="s">
        <v>217</v>
      </c>
      <c r="G16" s="1" t="s">
        <v>218</v>
      </c>
      <c r="H16" s="25" t="s">
        <v>212</v>
      </c>
      <c r="I16" s="25" t="s">
        <v>212</v>
      </c>
      <c r="J16" s="41" t="str">
        <f t="shared" si="0"/>
        <v/>
      </c>
      <c r="K16" s="22" t="s">
        <v>291</v>
      </c>
      <c r="L16" s="25" t="str">
        <f t="shared" si="1"/>
        <v/>
      </c>
      <c r="M16" s="11"/>
      <c r="N16" s="31"/>
    </row>
    <row r="17" spans="2:14" x14ac:dyDescent="0.3">
      <c r="B17" s="28" t="s">
        <v>99</v>
      </c>
      <c r="C17" s="1" t="s">
        <v>60</v>
      </c>
      <c r="D17" s="9" t="s">
        <v>61</v>
      </c>
      <c r="E17" s="10" t="s">
        <v>62</v>
      </c>
      <c r="F17" s="3" t="s">
        <v>219</v>
      </c>
      <c r="G17" s="1" t="s">
        <v>220</v>
      </c>
      <c r="H17" s="25" t="s">
        <v>212</v>
      </c>
      <c r="I17" s="25" t="s">
        <v>212</v>
      </c>
      <c r="J17" s="41" t="str">
        <f t="shared" si="0"/>
        <v/>
      </c>
      <c r="K17" s="22" t="s">
        <v>291</v>
      </c>
      <c r="L17" s="25" t="str">
        <f t="shared" si="1"/>
        <v/>
      </c>
      <c r="M17" s="11"/>
      <c r="N17" s="31"/>
    </row>
    <row r="18" spans="2:14" ht="28.8" x14ac:dyDescent="0.3">
      <c r="B18" s="29" t="s">
        <v>41</v>
      </c>
      <c r="C18" s="1" t="s">
        <v>13</v>
      </c>
      <c r="D18" s="2" t="s">
        <v>221</v>
      </c>
      <c r="E18" s="4" t="s">
        <v>222</v>
      </c>
      <c r="F18" s="3" t="s">
        <v>223</v>
      </c>
      <c r="G18" s="1" t="s">
        <v>224</v>
      </c>
      <c r="H18" s="25" t="s">
        <v>212</v>
      </c>
      <c r="I18" s="25" t="s">
        <v>212</v>
      </c>
      <c r="J18" s="41" t="str">
        <f t="shared" si="0"/>
        <v/>
      </c>
      <c r="K18" s="22" t="s">
        <v>291</v>
      </c>
      <c r="L18" s="25" t="str">
        <f t="shared" si="1"/>
        <v/>
      </c>
      <c r="M18" s="11"/>
      <c r="N18" s="31"/>
    </row>
    <row r="19" spans="2:14" ht="28.8" x14ac:dyDescent="0.3">
      <c r="B19" s="28" t="s">
        <v>18</v>
      </c>
      <c r="C19" s="1" t="s">
        <v>13</v>
      </c>
      <c r="D19" s="2" t="s">
        <v>85</v>
      </c>
      <c r="E19" s="1" t="s">
        <v>86</v>
      </c>
      <c r="F19" s="3" t="s">
        <v>87</v>
      </c>
      <c r="G19" s="45" t="s">
        <v>88</v>
      </c>
      <c r="H19" s="44">
        <v>10177.41325</v>
      </c>
      <c r="I19" s="44">
        <v>9168.7073299999993</v>
      </c>
      <c r="J19" s="41">
        <f t="shared" si="0"/>
        <v>-1008.7059200000003</v>
      </c>
      <c r="K19" s="22" t="s">
        <v>24</v>
      </c>
      <c r="L19" s="25" t="str">
        <f t="shared" si="1"/>
        <v>not met</v>
      </c>
      <c r="M19" s="43"/>
      <c r="N19" s="31"/>
    </row>
    <row r="20" spans="2:14" ht="28.8" x14ac:dyDescent="0.3">
      <c r="B20" s="29" t="s">
        <v>41</v>
      </c>
      <c r="C20" s="1" t="s">
        <v>13</v>
      </c>
      <c r="D20" s="3" t="s">
        <v>173</v>
      </c>
      <c r="E20" s="1" t="s">
        <v>174</v>
      </c>
      <c r="F20" s="3" t="s">
        <v>175</v>
      </c>
      <c r="G20" s="45" t="s">
        <v>176</v>
      </c>
      <c r="H20" s="44">
        <v>2297.8178400000002</v>
      </c>
      <c r="I20" s="44">
        <v>3382.21486</v>
      </c>
      <c r="J20" s="41">
        <f t="shared" si="0"/>
        <v>1084.3970199999999</v>
      </c>
      <c r="K20" s="22" t="s">
        <v>292</v>
      </c>
      <c r="L20" s="25" t="str">
        <f t="shared" si="1"/>
        <v>meet</v>
      </c>
      <c r="M20" s="43"/>
      <c r="N20" s="31"/>
    </row>
    <row r="21" spans="2:14" ht="28.8" x14ac:dyDescent="0.3">
      <c r="B21" s="28" t="s">
        <v>18</v>
      </c>
      <c r="C21" s="1" t="s">
        <v>13</v>
      </c>
      <c r="D21" s="2" t="s">
        <v>125</v>
      </c>
      <c r="E21" s="1" t="s">
        <v>126</v>
      </c>
      <c r="F21" s="3" t="s">
        <v>127</v>
      </c>
      <c r="G21" s="45" t="s">
        <v>128</v>
      </c>
      <c r="H21" s="44">
        <v>16913.463889999999</v>
      </c>
      <c r="I21" s="44">
        <v>16894.163990000001</v>
      </c>
      <c r="J21" s="41">
        <f t="shared" si="0"/>
        <v>-19.299899999998161</v>
      </c>
      <c r="K21" s="22" t="s">
        <v>24</v>
      </c>
      <c r="L21" s="25" t="str">
        <f t="shared" si="1"/>
        <v>not met</v>
      </c>
      <c r="M21" s="43"/>
      <c r="N21" s="31"/>
    </row>
    <row r="22" spans="2:14" ht="28.8" x14ac:dyDescent="0.3">
      <c r="B22" s="28" t="s">
        <v>18</v>
      </c>
      <c r="C22" s="1" t="s">
        <v>13</v>
      </c>
      <c r="D22" s="2" t="s">
        <v>153</v>
      </c>
      <c r="E22" s="1" t="s">
        <v>154</v>
      </c>
      <c r="F22" s="3" t="s">
        <v>155</v>
      </c>
      <c r="G22" s="45" t="s">
        <v>156</v>
      </c>
      <c r="H22" s="44">
        <v>1438</v>
      </c>
      <c r="I22" s="44">
        <v>4532.0561500000003</v>
      </c>
      <c r="J22" s="41">
        <f t="shared" si="0"/>
        <v>3094.0561500000003</v>
      </c>
      <c r="K22" s="22" t="s">
        <v>24</v>
      </c>
      <c r="L22" s="25" t="str">
        <f t="shared" si="1"/>
        <v>meet</v>
      </c>
      <c r="M22" s="43"/>
      <c r="N22" s="31"/>
    </row>
    <row r="23" spans="2:14" ht="28.8" x14ac:dyDescent="0.3">
      <c r="B23" s="28" t="s">
        <v>18</v>
      </c>
      <c r="C23" s="1" t="s">
        <v>13</v>
      </c>
      <c r="D23" s="2" t="s">
        <v>141</v>
      </c>
      <c r="E23" s="1" t="s">
        <v>142</v>
      </c>
      <c r="F23" s="3" t="s">
        <v>143</v>
      </c>
      <c r="G23" s="45" t="s">
        <v>144</v>
      </c>
      <c r="H23" s="44">
        <v>1100</v>
      </c>
      <c r="I23" s="44">
        <v>2908.9432200000001</v>
      </c>
      <c r="J23" s="41">
        <f t="shared" si="0"/>
        <v>1808.9432200000001</v>
      </c>
      <c r="K23" s="22" t="s">
        <v>24</v>
      </c>
      <c r="L23" s="25" t="str">
        <f t="shared" si="1"/>
        <v>meet</v>
      </c>
      <c r="M23" s="43"/>
      <c r="N23" s="31"/>
    </row>
    <row r="24" spans="2:14" ht="28.8" x14ac:dyDescent="0.3">
      <c r="B24" s="28" t="s">
        <v>18</v>
      </c>
      <c r="C24" s="1" t="s">
        <v>13</v>
      </c>
      <c r="D24" s="2" t="s">
        <v>177</v>
      </c>
      <c r="E24" s="1" t="s">
        <v>178</v>
      </c>
      <c r="F24" s="3" t="s">
        <v>179</v>
      </c>
      <c r="G24" s="45" t="s">
        <v>180</v>
      </c>
      <c r="H24" s="44">
        <v>23422.894</v>
      </c>
      <c r="I24" s="44">
        <v>31626.449670000002</v>
      </c>
      <c r="J24" s="41">
        <f t="shared" si="0"/>
        <v>8203.5556700000016</v>
      </c>
      <c r="K24" s="22" t="s">
        <v>24</v>
      </c>
      <c r="L24" s="25" t="str">
        <f t="shared" si="1"/>
        <v>meet</v>
      </c>
      <c r="M24" s="43"/>
      <c r="N24" s="31"/>
    </row>
    <row r="25" spans="2:14" ht="28.8" x14ac:dyDescent="0.3">
      <c r="B25" s="28" t="s">
        <v>18</v>
      </c>
      <c r="C25" s="1" t="s">
        <v>13</v>
      </c>
      <c r="D25" s="2" t="s">
        <v>73</v>
      </c>
      <c r="E25" s="1" t="s">
        <v>74</v>
      </c>
      <c r="F25" s="3" t="s">
        <v>75</v>
      </c>
      <c r="G25" s="45" t="s">
        <v>76</v>
      </c>
      <c r="H25" s="44">
        <v>2826.03325</v>
      </c>
      <c r="I25" s="44">
        <v>1083.53422</v>
      </c>
      <c r="J25" s="41">
        <f t="shared" si="0"/>
        <v>-1742.4990299999999</v>
      </c>
      <c r="K25" s="22" t="s">
        <v>24</v>
      </c>
      <c r="L25" s="25" t="str">
        <f t="shared" si="1"/>
        <v>meet</v>
      </c>
      <c r="M25" s="43"/>
      <c r="N25" s="31"/>
    </row>
    <row r="26" spans="2:14" ht="28.8" x14ac:dyDescent="0.3">
      <c r="B26" s="28" t="s">
        <v>18</v>
      </c>
      <c r="C26" s="1" t="s">
        <v>13</v>
      </c>
      <c r="D26" s="2" t="s">
        <v>73</v>
      </c>
      <c r="E26" s="6" t="s">
        <v>74</v>
      </c>
      <c r="F26" s="5" t="s">
        <v>89</v>
      </c>
      <c r="G26" s="45" t="s">
        <v>90</v>
      </c>
      <c r="H26" s="44">
        <v>2596.8896300000001</v>
      </c>
      <c r="I26" s="44">
        <v>1605.8620999999998</v>
      </c>
      <c r="J26" s="41">
        <f t="shared" si="0"/>
        <v>-991.0275300000003</v>
      </c>
      <c r="K26" s="22" t="s">
        <v>24</v>
      </c>
      <c r="L26" s="25" t="str">
        <f t="shared" si="1"/>
        <v>meet</v>
      </c>
      <c r="M26" s="43"/>
      <c r="N26" s="31"/>
    </row>
    <row r="27" spans="2:14" ht="43.2" x14ac:dyDescent="0.3">
      <c r="B27" s="28" t="s">
        <v>18</v>
      </c>
      <c r="C27" s="1" t="s">
        <v>13</v>
      </c>
      <c r="D27" s="2" t="s">
        <v>73</v>
      </c>
      <c r="E27" s="1" t="s">
        <v>74</v>
      </c>
      <c r="F27" s="5" t="s">
        <v>107</v>
      </c>
      <c r="G27" s="47" t="s">
        <v>108</v>
      </c>
      <c r="H27" s="44">
        <v>1181.6662766666666</v>
      </c>
      <c r="I27" s="44">
        <v>7.3611500000000003</v>
      </c>
      <c r="J27" s="41">
        <f t="shared" si="0"/>
        <v>-1174.3051266666666</v>
      </c>
      <c r="K27" s="22" t="s">
        <v>24</v>
      </c>
      <c r="L27" s="25" t="str">
        <f t="shared" si="1"/>
        <v>meet</v>
      </c>
      <c r="M27" s="43"/>
      <c r="N27" s="31"/>
    </row>
    <row r="28" spans="2:14" ht="28.8" x14ac:dyDescent="0.3">
      <c r="B28" s="29" t="s">
        <v>41</v>
      </c>
      <c r="C28" s="1" t="s">
        <v>13</v>
      </c>
      <c r="D28" s="3" t="s">
        <v>129</v>
      </c>
      <c r="E28" s="4" t="s">
        <v>130</v>
      </c>
      <c r="F28" s="3" t="s">
        <v>131</v>
      </c>
      <c r="G28" s="45" t="s">
        <v>132</v>
      </c>
      <c r="H28" s="25">
        <v>0</v>
      </c>
      <c r="I28" s="25">
        <v>0</v>
      </c>
      <c r="J28" s="41">
        <f t="shared" si="0"/>
        <v>0</v>
      </c>
      <c r="K28" s="22" t="s">
        <v>24</v>
      </c>
      <c r="L28" s="25" t="str">
        <f t="shared" si="1"/>
        <v/>
      </c>
      <c r="M28" s="11"/>
      <c r="N28" s="31"/>
    </row>
    <row r="29" spans="2:14" x14ac:dyDescent="0.3">
      <c r="B29" s="29" t="s">
        <v>12</v>
      </c>
      <c r="C29" s="1" t="s">
        <v>13</v>
      </c>
      <c r="D29" s="2" t="s">
        <v>199</v>
      </c>
      <c r="E29" s="4" t="s">
        <v>200</v>
      </c>
      <c r="F29" s="5" t="s">
        <v>201</v>
      </c>
      <c r="G29" s="45" t="s">
        <v>202</v>
      </c>
      <c r="H29" s="44">
        <v>67504.220250899889</v>
      </c>
      <c r="I29" s="44">
        <v>125029</v>
      </c>
      <c r="J29" s="41">
        <f t="shared" si="0"/>
        <v>57524.779749100111</v>
      </c>
      <c r="K29" s="22" t="s">
        <v>24</v>
      </c>
      <c r="L29" s="25" t="str">
        <f t="shared" si="1"/>
        <v>meet</v>
      </c>
      <c r="M29" s="11"/>
      <c r="N29" s="31"/>
    </row>
    <row r="30" spans="2:14" ht="28.8" x14ac:dyDescent="0.3">
      <c r="B30" s="29" t="s">
        <v>41</v>
      </c>
      <c r="C30" s="1" t="s">
        <v>13</v>
      </c>
      <c r="D30" s="2" t="s">
        <v>199</v>
      </c>
      <c r="E30" s="1" t="s">
        <v>200</v>
      </c>
      <c r="F30" s="5" t="s">
        <v>225</v>
      </c>
      <c r="G30" s="1" t="s">
        <v>226</v>
      </c>
      <c r="H30" s="25" t="s">
        <v>212</v>
      </c>
      <c r="I30" s="25" t="s">
        <v>212</v>
      </c>
      <c r="J30" s="41" t="str">
        <f t="shared" si="0"/>
        <v/>
      </c>
      <c r="K30" s="22" t="s">
        <v>291</v>
      </c>
      <c r="L30" s="25" t="str">
        <f t="shared" si="1"/>
        <v/>
      </c>
      <c r="M30" s="11"/>
      <c r="N30" s="31"/>
    </row>
    <row r="31" spans="2:14" ht="57.6" x14ac:dyDescent="0.3">
      <c r="B31" s="29" t="s">
        <v>41</v>
      </c>
      <c r="C31" s="1" t="s">
        <v>13</v>
      </c>
      <c r="D31" s="3" t="s">
        <v>199</v>
      </c>
      <c r="E31" s="1" t="s">
        <v>200</v>
      </c>
      <c r="F31" s="5" t="s">
        <v>227</v>
      </c>
      <c r="G31" s="1" t="s">
        <v>228</v>
      </c>
      <c r="H31" s="25" t="s">
        <v>212</v>
      </c>
      <c r="I31" s="25" t="s">
        <v>212</v>
      </c>
      <c r="J31" s="41" t="str">
        <f t="shared" si="0"/>
        <v/>
      </c>
      <c r="K31" s="22" t="s">
        <v>291</v>
      </c>
      <c r="L31" s="25" t="str">
        <f t="shared" si="1"/>
        <v/>
      </c>
      <c r="M31" s="11"/>
      <c r="N31" s="31"/>
    </row>
    <row r="32" spans="2:14" ht="28.8" x14ac:dyDescent="0.3">
      <c r="B32" s="29" t="s">
        <v>12</v>
      </c>
      <c r="C32" s="1" t="s">
        <v>13</v>
      </c>
      <c r="D32" s="2" t="s">
        <v>14</v>
      </c>
      <c r="E32" s="4" t="s">
        <v>15</v>
      </c>
      <c r="F32" s="5" t="s">
        <v>16</v>
      </c>
      <c r="G32" s="45" t="s">
        <v>17</v>
      </c>
      <c r="H32" s="44">
        <v>1233980.7283134698</v>
      </c>
      <c r="I32" s="44">
        <v>1128010</v>
      </c>
      <c r="J32" s="41">
        <f t="shared" si="0"/>
        <v>-105970.72831346979</v>
      </c>
      <c r="K32" s="22" t="s">
        <v>24</v>
      </c>
      <c r="L32" s="25" t="str">
        <f t="shared" si="1"/>
        <v>not met</v>
      </c>
      <c r="M32" s="11"/>
      <c r="N32" s="31"/>
    </row>
    <row r="33" spans="2:14" ht="28.8" x14ac:dyDescent="0.3">
      <c r="B33" s="29" t="s">
        <v>12</v>
      </c>
      <c r="C33" s="1" t="s">
        <v>13</v>
      </c>
      <c r="D33" s="3" t="s">
        <v>65</v>
      </c>
      <c r="E33" s="1" t="s">
        <v>66</v>
      </c>
      <c r="F33" s="5" t="s">
        <v>164</v>
      </c>
      <c r="G33" s="45" t="s">
        <v>165</v>
      </c>
      <c r="H33" s="44">
        <v>14134.173199999999</v>
      </c>
      <c r="I33" s="44">
        <v>17282</v>
      </c>
      <c r="J33" s="41">
        <f t="shared" si="0"/>
        <v>3147.8268000000007</v>
      </c>
      <c r="K33" s="22" t="s">
        <v>24</v>
      </c>
      <c r="L33" s="25" t="str">
        <f t="shared" si="1"/>
        <v>meet</v>
      </c>
      <c r="M33" s="41"/>
      <c r="N33" s="31"/>
    </row>
    <row r="34" spans="2:14" ht="28.8" x14ac:dyDescent="0.3">
      <c r="B34" s="29" t="s">
        <v>12</v>
      </c>
      <c r="C34" s="1" t="s">
        <v>13</v>
      </c>
      <c r="D34" s="3" t="s">
        <v>65</v>
      </c>
      <c r="E34" s="1" t="s">
        <v>66</v>
      </c>
      <c r="F34" s="3" t="s">
        <v>67</v>
      </c>
      <c r="G34" s="45" t="s">
        <v>68</v>
      </c>
      <c r="H34" s="44">
        <v>5000</v>
      </c>
      <c r="I34" s="44">
        <v>2673</v>
      </c>
      <c r="J34" s="41">
        <f t="shared" si="0"/>
        <v>-2327</v>
      </c>
      <c r="K34" s="22" t="s">
        <v>24</v>
      </c>
      <c r="L34" s="25" t="str">
        <f t="shared" si="1"/>
        <v>meet</v>
      </c>
      <c r="M34" s="41"/>
      <c r="N34" s="31"/>
    </row>
    <row r="35" spans="2:14" ht="43.2" x14ac:dyDescent="0.3">
      <c r="B35" s="29" t="s">
        <v>12</v>
      </c>
      <c r="C35" s="1" t="s">
        <v>13</v>
      </c>
      <c r="D35" s="3" t="s">
        <v>103</v>
      </c>
      <c r="E35" s="6" t="s">
        <v>104</v>
      </c>
      <c r="F35" s="3" t="s">
        <v>105</v>
      </c>
      <c r="G35" s="45" t="s">
        <v>106</v>
      </c>
      <c r="H35" s="44">
        <v>12679.2</v>
      </c>
      <c r="I35" s="44">
        <v>12151.24</v>
      </c>
      <c r="J35" s="41">
        <f t="shared" si="0"/>
        <v>-527.96000000000095</v>
      </c>
      <c r="K35" s="22" t="s">
        <v>293</v>
      </c>
      <c r="L35" s="25" t="str">
        <f t="shared" si="1"/>
        <v>not met</v>
      </c>
      <c r="M35" s="11"/>
      <c r="N35" s="31"/>
    </row>
    <row r="36" spans="2:14" x14ac:dyDescent="0.3">
      <c r="B36" s="29" t="s">
        <v>12</v>
      </c>
      <c r="C36" s="1" t="s">
        <v>13</v>
      </c>
      <c r="D36" s="3" t="s">
        <v>149</v>
      </c>
      <c r="E36" s="6" t="s">
        <v>150</v>
      </c>
      <c r="F36" s="5" t="s">
        <v>151</v>
      </c>
      <c r="G36" s="45" t="s">
        <v>152</v>
      </c>
      <c r="H36" s="44">
        <v>3796.5281100000002</v>
      </c>
      <c r="I36" s="44">
        <v>5190</v>
      </c>
      <c r="J36" s="41">
        <f t="shared" si="0"/>
        <v>1393.4718899999998</v>
      </c>
      <c r="K36" s="22" t="s">
        <v>294</v>
      </c>
      <c r="L36" s="25" t="str">
        <f t="shared" si="1"/>
        <v>meet</v>
      </c>
      <c r="M36" s="43">
        <v>-10222.278510000004</v>
      </c>
      <c r="N36" s="31"/>
    </row>
    <row r="37" spans="2:14" ht="28.8" x14ac:dyDescent="0.3">
      <c r="B37" s="29" t="s">
        <v>12</v>
      </c>
      <c r="C37" s="1" t="s">
        <v>13</v>
      </c>
      <c r="D37" s="3" t="s">
        <v>81</v>
      </c>
      <c r="E37" s="1" t="s">
        <v>82</v>
      </c>
      <c r="F37" s="5" t="s">
        <v>83</v>
      </c>
      <c r="G37" s="45" t="s">
        <v>84</v>
      </c>
      <c r="H37" s="44">
        <v>3169.8</v>
      </c>
      <c r="I37" s="44">
        <v>1809.29</v>
      </c>
      <c r="J37" s="41">
        <f t="shared" si="0"/>
        <v>-1360.5100000000002</v>
      </c>
      <c r="K37" s="22" t="s">
        <v>24</v>
      </c>
      <c r="L37" s="25" t="str">
        <f t="shared" si="1"/>
        <v>meet</v>
      </c>
      <c r="M37" s="43">
        <v>-10222.278510000004</v>
      </c>
      <c r="N37" s="31"/>
    </row>
    <row r="38" spans="2:14" ht="28.8" x14ac:dyDescent="0.3">
      <c r="B38" s="29" t="s">
        <v>12</v>
      </c>
      <c r="C38" s="1" t="s">
        <v>13</v>
      </c>
      <c r="D38" s="2" t="s">
        <v>37</v>
      </c>
      <c r="E38" s="4" t="s">
        <v>38</v>
      </c>
      <c r="F38" s="3" t="s">
        <v>39</v>
      </c>
      <c r="G38" s="45" t="s">
        <v>40</v>
      </c>
      <c r="H38" s="44">
        <v>27962.093339999999</v>
      </c>
      <c r="I38" s="44">
        <v>18258</v>
      </c>
      <c r="J38" s="41">
        <f t="shared" si="0"/>
        <v>-9704.0933399999994</v>
      </c>
      <c r="K38" s="22" t="s">
        <v>24</v>
      </c>
      <c r="L38" s="25" t="str">
        <f t="shared" si="1"/>
        <v>meet</v>
      </c>
      <c r="M38" s="43">
        <v>-10222.278510000004</v>
      </c>
      <c r="N38" s="31"/>
    </row>
    <row r="39" spans="2:14" x14ac:dyDescent="0.3">
      <c r="B39" s="29" t="s">
        <v>12</v>
      </c>
      <c r="C39" s="1" t="s">
        <v>13</v>
      </c>
      <c r="D39" s="3" t="s">
        <v>160</v>
      </c>
      <c r="E39" s="4" t="s">
        <v>161</v>
      </c>
      <c r="F39" s="3" t="s">
        <v>162</v>
      </c>
      <c r="G39" s="45" t="s">
        <v>163</v>
      </c>
      <c r="H39" s="41">
        <v>1873.5091239300741</v>
      </c>
      <c r="I39" s="44">
        <v>4847</v>
      </c>
      <c r="J39" s="41">
        <f t="shared" si="0"/>
        <v>2973.4908760699259</v>
      </c>
      <c r="K39" s="22" t="s">
        <v>24</v>
      </c>
      <c r="L39" s="25" t="str">
        <f t="shared" si="1"/>
        <v>meet</v>
      </c>
      <c r="M39" s="43">
        <v>16914.605</v>
      </c>
      <c r="N39" s="31"/>
    </row>
    <row r="40" spans="2:14" ht="28.8" x14ac:dyDescent="0.3">
      <c r="B40" s="28" t="s">
        <v>12</v>
      </c>
      <c r="C40" s="1" t="s">
        <v>13</v>
      </c>
      <c r="D40" s="3" t="s">
        <v>184</v>
      </c>
      <c r="E40" s="1" t="s">
        <v>185</v>
      </c>
      <c r="F40" s="3" t="s">
        <v>186</v>
      </c>
      <c r="G40" s="45" t="s">
        <v>187</v>
      </c>
      <c r="H40" s="41">
        <v>1442.7148827227502</v>
      </c>
      <c r="I40" s="44">
        <v>1538.73054</v>
      </c>
      <c r="J40" s="41">
        <f t="shared" si="0"/>
        <v>96.015657277249829</v>
      </c>
      <c r="K40" s="22" t="s">
        <v>24</v>
      </c>
      <c r="L40" s="25" t="str">
        <f t="shared" si="1"/>
        <v>not met</v>
      </c>
      <c r="M40" s="43">
        <v>211.67612000000008</v>
      </c>
      <c r="N40" s="31"/>
    </row>
    <row r="41" spans="2:14" ht="28.8" x14ac:dyDescent="0.3">
      <c r="B41" s="29" t="s">
        <v>12</v>
      </c>
      <c r="C41" s="1" t="s">
        <v>13</v>
      </c>
      <c r="D41" s="2" t="s">
        <v>25</v>
      </c>
      <c r="E41" s="6" t="s">
        <v>26</v>
      </c>
      <c r="F41" s="3" t="s">
        <v>27</v>
      </c>
      <c r="G41" s="45" t="s">
        <v>28</v>
      </c>
      <c r="H41" s="41">
        <v>1737.8943772772498</v>
      </c>
      <c r="I41" s="44">
        <v>1853.55484</v>
      </c>
      <c r="J41" s="41">
        <f t="shared" si="0"/>
        <v>115.66046272275025</v>
      </c>
      <c r="K41" s="22" t="s">
        <v>24</v>
      </c>
      <c r="L41" s="25" t="str">
        <f t="shared" si="1"/>
        <v>not met</v>
      </c>
      <c r="M41" s="43">
        <v>211.67612000000008</v>
      </c>
      <c r="N41" s="31"/>
    </row>
    <row r="42" spans="2:14" ht="28.8" x14ac:dyDescent="0.3">
      <c r="B42" s="29" t="s">
        <v>12</v>
      </c>
      <c r="C42" s="1" t="s">
        <v>13</v>
      </c>
      <c r="D42" s="3" t="s">
        <v>295</v>
      </c>
      <c r="E42" s="1" t="s">
        <v>70</v>
      </c>
      <c r="F42" s="3" t="s">
        <v>71</v>
      </c>
      <c r="G42" s="45" t="s">
        <v>72</v>
      </c>
      <c r="H42" s="44">
        <v>41301.115850000002</v>
      </c>
      <c r="I42" s="44">
        <v>35571</v>
      </c>
      <c r="J42" s="41">
        <f t="shared" si="0"/>
        <v>-5730.115850000002</v>
      </c>
      <c r="K42" s="22" t="s">
        <v>24</v>
      </c>
      <c r="L42" s="25" t="str">
        <f t="shared" si="1"/>
        <v>meet</v>
      </c>
      <c r="M42" s="43"/>
      <c r="N42" s="31"/>
    </row>
    <row r="43" spans="2:14" ht="28.8" x14ac:dyDescent="0.3">
      <c r="B43" s="28" t="s">
        <v>99</v>
      </c>
      <c r="C43" s="1" t="s">
        <v>13</v>
      </c>
      <c r="D43" s="2" t="s">
        <v>229</v>
      </c>
      <c r="E43" s="4" t="s">
        <v>230</v>
      </c>
      <c r="F43" s="3" t="s">
        <v>231</v>
      </c>
      <c r="G43" s="1" t="s">
        <v>232</v>
      </c>
      <c r="H43" s="41" t="s">
        <v>212</v>
      </c>
      <c r="I43" s="41" t="s">
        <v>212</v>
      </c>
      <c r="J43" s="41" t="str">
        <f t="shared" si="0"/>
        <v/>
      </c>
      <c r="K43" s="22" t="s">
        <v>291</v>
      </c>
      <c r="L43" s="25" t="str">
        <f t="shared" si="1"/>
        <v/>
      </c>
      <c r="M43" s="43"/>
      <c r="N43" s="31"/>
    </row>
    <row r="44" spans="2:14" ht="28.8" x14ac:dyDescent="0.3">
      <c r="B44" s="28" t="s">
        <v>99</v>
      </c>
      <c r="C44" s="1" t="s">
        <v>13</v>
      </c>
      <c r="D44" s="2" t="s">
        <v>25</v>
      </c>
      <c r="E44" s="6" t="s">
        <v>26</v>
      </c>
      <c r="F44" s="3" t="s">
        <v>233</v>
      </c>
      <c r="G44" s="1" t="s">
        <v>234</v>
      </c>
      <c r="H44" s="25" t="s">
        <v>212</v>
      </c>
      <c r="I44" s="25" t="s">
        <v>212</v>
      </c>
      <c r="J44" s="41" t="str">
        <f t="shared" si="0"/>
        <v/>
      </c>
      <c r="K44" s="22" t="s">
        <v>291</v>
      </c>
      <c r="L44" s="25" t="str">
        <f t="shared" si="1"/>
        <v/>
      </c>
      <c r="M44" s="11"/>
      <c r="N44" s="31"/>
    </row>
    <row r="45" spans="2:14" x14ac:dyDescent="0.3">
      <c r="B45" s="29" t="s">
        <v>12</v>
      </c>
      <c r="C45" s="1" t="s">
        <v>13</v>
      </c>
      <c r="D45" s="3" t="s">
        <v>188</v>
      </c>
      <c r="E45" s="7" t="s">
        <v>189</v>
      </c>
      <c r="F45" s="3" t="s">
        <v>190</v>
      </c>
      <c r="G45" s="45" t="s">
        <v>191</v>
      </c>
      <c r="H45" s="41">
        <v>8783.8858760699277</v>
      </c>
      <c r="I45" s="44">
        <v>22725</v>
      </c>
      <c r="J45" s="41">
        <f t="shared" si="0"/>
        <v>13941.114123930072</v>
      </c>
      <c r="K45" s="22" t="s">
        <v>24</v>
      </c>
      <c r="L45" s="25" t="str">
        <f t="shared" si="1"/>
        <v>meet</v>
      </c>
      <c r="M45" s="43">
        <v>16914.605</v>
      </c>
      <c r="N45" s="31"/>
    </row>
    <row r="46" spans="2:14" ht="43.2" x14ac:dyDescent="0.3">
      <c r="B46" s="28" t="s">
        <v>41</v>
      </c>
      <c r="C46" s="10" t="s">
        <v>118</v>
      </c>
      <c r="D46" s="9" t="s">
        <v>235</v>
      </c>
      <c r="E46" s="8" t="s">
        <v>134</v>
      </c>
      <c r="F46" s="3" t="s">
        <v>236</v>
      </c>
      <c r="G46" s="1" t="s">
        <v>237</v>
      </c>
      <c r="H46" s="25" t="s">
        <v>212</v>
      </c>
      <c r="I46" s="25" t="s">
        <v>212</v>
      </c>
      <c r="J46" s="41" t="str">
        <f t="shared" si="0"/>
        <v/>
      </c>
      <c r="K46" s="22" t="s">
        <v>291</v>
      </c>
      <c r="L46" s="25" t="str">
        <f t="shared" si="1"/>
        <v/>
      </c>
      <c r="M46" s="11"/>
      <c r="N46" s="31"/>
    </row>
    <row r="47" spans="2:14" ht="43.2" x14ac:dyDescent="0.3">
      <c r="B47" s="29" t="s">
        <v>41</v>
      </c>
      <c r="C47" s="10" t="s">
        <v>118</v>
      </c>
      <c r="D47" s="9" t="s">
        <v>235</v>
      </c>
      <c r="E47" s="8" t="s">
        <v>134</v>
      </c>
      <c r="F47" s="3" t="s">
        <v>238</v>
      </c>
      <c r="G47" s="1" t="s">
        <v>239</v>
      </c>
      <c r="H47" s="25" t="s">
        <v>212</v>
      </c>
      <c r="I47" s="25" t="s">
        <v>212</v>
      </c>
      <c r="J47" s="41" t="str">
        <f t="shared" si="0"/>
        <v/>
      </c>
      <c r="K47" s="22" t="s">
        <v>291</v>
      </c>
      <c r="L47" s="25" t="str">
        <f t="shared" si="1"/>
        <v/>
      </c>
      <c r="M47" s="11"/>
      <c r="N47" s="31"/>
    </row>
    <row r="48" spans="2:14" ht="43.2" x14ac:dyDescent="0.3">
      <c r="B48" s="28" t="s">
        <v>99</v>
      </c>
      <c r="C48" s="10" t="s">
        <v>118</v>
      </c>
      <c r="D48" s="9" t="s">
        <v>100</v>
      </c>
      <c r="E48" s="10" t="s">
        <v>119</v>
      </c>
      <c r="F48" s="3" t="s">
        <v>240</v>
      </c>
      <c r="G48" s="1" t="s">
        <v>241</v>
      </c>
      <c r="H48" s="25" t="s">
        <v>212</v>
      </c>
      <c r="I48" s="25" t="s">
        <v>212</v>
      </c>
      <c r="J48" s="41" t="str">
        <f t="shared" si="0"/>
        <v/>
      </c>
      <c r="K48" s="22" t="s">
        <v>291</v>
      </c>
      <c r="L48" s="25" t="str">
        <f t="shared" si="1"/>
        <v/>
      </c>
      <c r="M48" s="11"/>
      <c r="N48" s="31"/>
    </row>
    <row r="49" spans="2:14" ht="86.4" x14ac:dyDescent="0.3">
      <c r="B49" s="29" t="s">
        <v>12</v>
      </c>
      <c r="C49" s="10" t="s">
        <v>118</v>
      </c>
      <c r="D49" s="9" t="s">
        <v>100</v>
      </c>
      <c r="E49" s="10" t="s">
        <v>119</v>
      </c>
      <c r="F49" s="3" t="s">
        <v>120</v>
      </c>
      <c r="G49" s="46" t="s">
        <v>121</v>
      </c>
      <c r="H49" s="44">
        <v>10800</v>
      </c>
      <c r="I49" s="44">
        <v>10610.02362</v>
      </c>
      <c r="J49" s="41">
        <f t="shared" si="0"/>
        <v>-189.97638000000006</v>
      </c>
      <c r="K49" s="22" t="s">
        <v>24</v>
      </c>
      <c r="L49" s="25" t="str">
        <f t="shared" si="1"/>
        <v>not met</v>
      </c>
      <c r="M49" s="43"/>
      <c r="N49" s="31"/>
    </row>
    <row r="50" spans="2:14" ht="86.4" x14ac:dyDescent="0.3">
      <c r="B50" s="28" t="s">
        <v>12</v>
      </c>
      <c r="C50" s="10" t="s">
        <v>118</v>
      </c>
      <c r="D50" s="9" t="s">
        <v>242</v>
      </c>
      <c r="E50" s="10" t="s">
        <v>243</v>
      </c>
      <c r="F50" s="3" t="s">
        <v>244</v>
      </c>
      <c r="G50" s="7" t="s">
        <v>245</v>
      </c>
      <c r="H50" s="25" t="s">
        <v>212</v>
      </c>
      <c r="I50" s="25" t="s">
        <v>212</v>
      </c>
      <c r="J50" s="41" t="str">
        <f t="shared" si="0"/>
        <v/>
      </c>
      <c r="K50" s="22" t="s">
        <v>291</v>
      </c>
      <c r="L50" s="25" t="str">
        <f t="shared" si="1"/>
        <v/>
      </c>
      <c r="M50" s="11"/>
      <c r="N50" s="31"/>
    </row>
    <row r="51" spans="2:14" ht="43.2" x14ac:dyDescent="0.3">
      <c r="B51" s="28" t="s">
        <v>99</v>
      </c>
      <c r="C51" s="10" t="s">
        <v>118</v>
      </c>
      <c r="D51" s="9" t="s">
        <v>133</v>
      </c>
      <c r="E51" s="8" t="s">
        <v>134</v>
      </c>
      <c r="F51" s="3" t="s">
        <v>246</v>
      </c>
      <c r="G51" s="1" t="s">
        <v>247</v>
      </c>
      <c r="H51" s="25" t="s">
        <v>212</v>
      </c>
      <c r="I51" s="25" t="s">
        <v>212</v>
      </c>
      <c r="J51" s="41" t="str">
        <f t="shared" si="0"/>
        <v/>
      </c>
      <c r="K51" s="22" t="s">
        <v>291</v>
      </c>
      <c r="L51" s="25" t="str">
        <f t="shared" si="1"/>
        <v/>
      </c>
      <c r="M51" s="11"/>
      <c r="N51" s="31"/>
    </row>
    <row r="52" spans="2:14" ht="43.2" x14ac:dyDescent="0.3">
      <c r="B52" s="28" t="s">
        <v>99</v>
      </c>
      <c r="C52" s="10" t="s">
        <v>118</v>
      </c>
      <c r="D52" s="9" t="s">
        <v>133</v>
      </c>
      <c r="E52" s="8" t="s">
        <v>134</v>
      </c>
      <c r="F52" s="3" t="s">
        <v>248</v>
      </c>
      <c r="G52" s="1" t="s">
        <v>249</v>
      </c>
      <c r="H52" s="25" t="s">
        <v>212</v>
      </c>
      <c r="I52" s="25" t="s">
        <v>212</v>
      </c>
      <c r="J52" s="41" t="str">
        <f t="shared" si="0"/>
        <v/>
      </c>
      <c r="K52" s="22" t="s">
        <v>291</v>
      </c>
      <c r="L52" s="25" t="str">
        <f t="shared" si="1"/>
        <v/>
      </c>
      <c r="M52" s="11"/>
      <c r="N52" s="31"/>
    </row>
    <row r="53" spans="2:14" ht="43.2" x14ac:dyDescent="0.3">
      <c r="B53" s="28" t="s">
        <v>41</v>
      </c>
      <c r="C53" s="10" t="s">
        <v>118</v>
      </c>
      <c r="D53" s="9" t="s">
        <v>133</v>
      </c>
      <c r="E53" s="8" t="s">
        <v>134</v>
      </c>
      <c r="F53" s="3" t="s">
        <v>250</v>
      </c>
      <c r="G53" s="1" t="s">
        <v>251</v>
      </c>
      <c r="H53" s="25" t="s">
        <v>212</v>
      </c>
      <c r="I53" s="25" t="s">
        <v>212</v>
      </c>
      <c r="J53" s="41" t="str">
        <f t="shared" si="0"/>
        <v/>
      </c>
      <c r="K53" s="22" t="s">
        <v>291</v>
      </c>
      <c r="L53" s="25" t="str">
        <f t="shared" si="1"/>
        <v/>
      </c>
      <c r="M53" s="11"/>
      <c r="N53" s="31"/>
    </row>
    <row r="54" spans="2:14" ht="43.2" x14ac:dyDescent="0.3">
      <c r="B54" s="28" t="s">
        <v>41</v>
      </c>
      <c r="C54" s="10" t="s">
        <v>118</v>
      </c>
      <c r="D54" s="9" t="s">
        <v>133</v>
      </c>
      <c r="E54" s="8" t="s">
        <v>134</v>
      </c>
      <c r="F54" s="3" t="s">
        <v>135</v>
      </c>
      <c r="G54" s="1" t="s">
        <v>136</v>
      </c>
      <c r="H54" s="25" t="s">
        <v>212</v>
      </c>
      <c r="I54" s="25" t="s">
        <v>212</v>
      </c>
      <c r="J54" s="41" t="str">
        <f t="shared" si="0"/>
        <v/>
      </c>
      <c r="K54" s="22" t="s">
        <v>291</v>
      </c>
      <c r="L54" s="25" t="str">
        <f t="shared" si="1"/>
        <v/>
      </c>
      <c r="M54" s="11"/>
      <c r="N54" s="31"/>
    </row>
    <row r="55" spans="2:14" ht="28.8" x14ac:dyDescent="0.3">
      <c r="B55" s="29" t="s">
        <v>41</v>
      </c>
      <c r="C55" s="7" t="s">
        <v>51</v>
      </c>
      <c r="D55" s="3" t="s">
        <v>137</v>
      </c>
      <c r="E55" s="1" t="s">
        <v>138</v>
      </c>
      <c r="F55" s="3" t="s">
        <v>139</v>
      </c>
      <c r="G55" s="45" t="s">
        <v>140</v>
      </c>
      <c r="H55" s="41">
        <v>6412.6448399999999</v>
      </c>
      <c r="I55" s="41">
        <v>6153.0574699999997</v>
      </c>
      <c r="J55" s="41">
        <f t="shared" si="0"/>
        <v>-259.58737000000019</v>
      </c>
      <c r="K55" s="22" t="s">
        <v>24</v>
      </c>
      <c r="L55" s="25" t="str">
        <f t="shared" si="1"/>
        <v>not met</v>
      </c>
      <c r="M55" s="11"/>
      <c r="N55" s="31"/>
    </row>
    <row r="56" spans="2:14" ht="43.2" x14ac:dyDescent="0.3">
      <c r="B56" s="29" t="s">
        <v>12</v>
      </c>
      <c r="C56" s="7" t="s">
        <v>51</v>
      </c>
      <c r="D56" s="3" t="s">
        <v>52</v>
      </c>
      <c r="E56" s="6" t="s">
        <v>53</v>
      </c>
      <c r="F56" s="3" t="s">
        <v>54</v>
      </c>
      <c r="G56" s="45" t="s">
        <v>55</v>
      </c>
      <c r="H56" s="44">
        <v>7798.5821800000003</v>
      </c>
      <c r="I56" s="44">
        <v>3008</v>
      </c>
      <c r="J56" s="41">
        <f t="shared" si="0"/>
        <v>-4790.5821800000003</v>
      </c>
      <c r="K56" s="22" t="s">
        <v>24</v>
      </c>
      <c r="L56" s="25" t="str">
        <f t="shared" si="1"/>
        <v>meet</v>
      </c>
      <c r="M56" s="43"/>
      <c r="N56" s="31"/>
    </row>
    <row r="57" spans="2:14" ht="28.8" x14ac:dyDescent="0.3">
      <c r="B57" s="29" t="s">
        <v>41</v>
      </c>
      <c r="C57" s="7" t="s">
        <v>51</v>
      </c>
      <c r="D57" s="3" t="s">
        <v>91</v>
      </c>
      <c r="E57" s="7" t="s">
        <v>92</v>
      </c>
      <c r="F57" s="3" t="s">
        <v>252</v>
      </c>
      <c r="G57" s="1" t="s">
        <v>253</v>
      </c>
      <c r="H57" s="25" t="s">
        <v>212</v>
      </c>
      <c r="I57" s="25" t="s">
        <v>212</v>
      </c>
      <c r="J57" s="41" t="str">
        <f t="shared" si="0"/>
        <v/>
      </c>
      <c r="K57" s="22" t="s">
        <v>291</v>
      </c>
      <c r="L57" s="25" t="str">
        <f t="shared" si="1"/>
        <v/>
      </c>
      <c r="M57" s="11"/>
      <c r="N57" s="31"/>
    </row>
    <row r="58" spans="2:14" ht="28.8" x14ac:dyDescent="0.3">
      <c r="B58" s="29" t="s">
        <v>41</v>
      </c>
      <c r="C58" s="7" t="s">
        <v>51</v>
      </c>
      <c r="D58" s="2" t="s">
        <v>181</v>
      </c>
      <c r="E58" s="1" t="s">
        <v>138</v>
      </c>
      <c r="F58" s="3" t="s">
        <v>182</v>
      </c>
      <c r="G58" s="45" t="s">
        <v>183</v>
      </c>
      <c r="H58" s="44">
        <v>1976.01144</v>
      </c>
      <c r="I58" s="44">
        <v>1880.6446299999998</v>
      </c>
      <c r="J58" s="41">
        <f t="shared" si="0"/>
        <v>-95.366810000000214</v>
      </c>
      <c r="K58" s="22" t="s">
        <v>24</v>
      </c>
      <c r="L58" s="25" t="str">
        <f t="shared" si="1"/>
        <v>not met</v>
      </c>
      <c r="M58" s="11"/>
      <c r="N58" s="31"/>
    </row>
    <row r="59" spans="2:14" ht="28.8" x14ac:dyDescent="0.3">
      <c r="B59" s="29" t="s">
        <v>41</v>
      </c>
      <c r="C59" s="7" t="s">
        <v>51</v>
      </c>
      <c r="D59" s="2" t="s">
        <v>181</v>
      </c>
      <c r="E59" s="1" t="s">
        <v>138</v>
      </c>
      <c r="F59" s="3" t="s">
        <v>254</v>
      </c>
      <c r="G59" s="1" t="s">
        <v>255</v>
      </c>
      <c r="H59" s="25" t="s">
        <v>212</v>
      </c>
      <c r="I59" s="25" t="s">
        <v>212</v>
      </c>
      <c r="J59" s="41" t="str">
        <f t="shared" si="0"/>
        <v/>
      </c>
      <c r="K59" s="22" t="s">
        <v>291</v>
      </c>
      <c r="L59" s="25" t="str">
        <f t="shared" si="1"/>
        <v/>
      </c>
      <c r="M59" s="11"/>
      <c r="N59" s="31"/>
    </row>
    <row r="60" spans="2:14" ht="28.8" x14ac:dyDescent="0.3">
      <c r="B60" s="28" t="s">
        <v>99</v>
      </c>
      <c r="C60" s="7" t="s">
        <v>51</v>
      </c>
      <c r="D60" s="2" t="s">
        <v>181</v>
      </c>
      <c r="E60" s="1" t="s">
        <v>138</v>
      </c>
      <c r="F60" s="3" t="s">
        <v>256</v>
      </c>
      <c r="G60" s="1" t="s">
        <v>257</v>
      </c>
      <c r="H60" s="25" t="s">
        <v>212</v>
      </c>
      <c r="I60" s="25" t="s">
        <v>212</v>
      </c>
      <c r="J60" s="41" t="str">
        <f t="shared" si="0"/>
        <v/>
      </c>
      <c r="K60" s="22" t="s">
        <v>291</v>
      </c>
      <c r="L60" s="25" t="str">
        <f t="shared" si="1"/>
        <v/>
      </c>
      <c r="M60" s="11"/>
      <c r="N60" s="31"/>
    </row>
    <row r="61" spans="2:14" ht="28.8" x14ac:dyDescent="0.3">
      <c r="B61" s="29" t="s">
        <v>41</v>
      </c>
      <c r="C61" s="7" t="s">
        <v>51</v>
      </c>
      <c r="D61" s="3" t="s">
        <v>137</v>
      </c>
      <c r="E61" s="1" t="s">
        <v>138</v>
      </c>
      <c r="F61" s="3" t="s">
        <v>258</v>
      </c>
      <c r="G61" s="1" t="s">
        <v>259</v>
      </c>
      <c r="H61" s="25" t="s">
        <v>212</v>
      </c>
      <c r="I61" s="25" t="s">
        <v>212</v>
      </c>
      <c r="J61" s="41" t="str">
        <f t="shared" si="0"/>
        <v/>
      </c>
      <c r="K61" s="22" t="s">
        <v>291</v>
      </c>
      <c r="L61" s="25" t="str">
        <f t="shared" si="1"/>
        <v/>
      </c>
      <c r="M61" s="11"/>
      <c r="N61" s="31"/>
    </row>
    <row r="62" spans="2:14" ht="28.8" x14ac:dyDescent="0.3">
      <c r="B62" s="28" t="s">
        <v>99</v>
      </c>
      <c r="C62" s="7" t="s">
        <v>51</v>
      </c>
      <c r="D62" s="3" t="s">
        <v>137</v>
      </c>
      <c r="E62" s="1" t="s">
        <v>138</v>
      </c>
      <c r="F62" s="3" t="s">
        <v>260</v>
      </c>
      <c r="G62" s="1" t="s">
        <v>261</v>
      </c>
      <c r="H62" s="25" t="s">
        <v>212</v>
      </c>
      <c r="I62" s="25" t="s">
        <v>212</v>
      </c>
      <c r="J62" s="41" t="str">
        <f t="shared" si="0"/>
        <v/>
      </c>
      <c r="K62" s="22" t="s">
        <v>291</v>
      </c>
      <c r="L62" s="25" t="str">
        <f t="shared" si="1"/>
        <v/>
      </c>
      <c r="M62" s="11"/>
      <c r="N62" s="31"/>
    </row>
    <row r="63" spans="2:14" x14ac:dyDescent="0.3">
      <c r="B63" s="29" t="s">
        <v>41</v>
      </c>
      <c r="C63" s="7" t="s">
        <v>51</v>
      </c>
      <c r="D63" s="3" t="s">
        <v>137</v>
      </c>
      <c r="E63" s="1" t="s">
        <v>138</v>
      </c>
      <c r="F63" s="3" t="s">
        <v>262</v>
      </c>
      <c r="G63" s="1" t="s">
        <v>253</v>
      </c>
      <c r="H63" s="25" t="s">
        <v>212</v>
      </c>
      <c r="I63" s="25" t="s">
        <v>212</v>
      </c>
      <c r="J63" s="41" t="str">
        <f t="shared" si="0"/>
        <v/>
      </c>
      <c r="K63" s="22" t="s">
        <v>291</v>
      </c>
      <c r="L63" s="25" t="str">
        <f t="shared" si="1"/>
        <v/>
      </c>
      <c r="M63" s="11"/>
      <c r="N63" s="31"/>
    </row>
    <row r="64" spans="2:14" ht="28.8" x14ac:dyDescent="0.3">
      <c r="B64" s="29" t="s">
        <v>12</v>
      </c>
      <c r="C64" s="7" t="s">
        <v>51</v>
      </c>
      <c r="D64" s="3" t="s">
        <v>91</v>
      </c>
      <c r="E64" s="7" t="s">
        <v>92</v>
      </c>
      <c r="F64" s="3" t="s">
        <v>93</v>
      </c>
      <c r="G64" s="45" t="s">
        <v>94</v>
      </c>
      <c r="H64" s="44">
        <v>999.91995999999995</v>
      </c>
      <c r="I64" s="41">
        <v>180</v>
      </c>
      <c r="J64" s="41">
        <f t="shared" si="0"/>
        <v>-819.91995999999995</v>
      </c>
      <c r="K64" s="22" t="s">
        <v>24</v>
      </c>
      <c r="L64" s="25" t="str">
        <f t="shared" si="1"/>
        <v>meet</v>
      </c>
      <c r="M64" s="43"/>
      <c r="N64" s="31"/>
    </row>
    <row r="65" spans="2:14" ht="28.8" x14ac:dyDescent="0.3">
      <c r="B65" s="29" t="s">
        <v>12</v>
      </c>
      <c r="C65" s="7" t="s">
        <v>51</v>
      </c>
      <c r="D65" s="3" t="s">
        <v>91</v>
      </c>
      <c r="E65" s="7" t="s">
        <v>92</v>
      </c>
      <c r="F65" s="3" t="s">
        <v>109</v>
      </c>
      <c r="G65" s="45" t="s">
        <v>110</v>
      </c>
      <c r="H65" s="44">
        <v>999.65682000000004</v>
      </c>
      <c r="I65" s="44">
        <v>644</v>
      </c>
      <c r="J65" s="41">
        <f t="shared" si="0"/>
        <v>-355.65682000000004</v>
      </c>
      <c r="K65" s="22" t="s">
        <v>24</v>
      </c>
      <c r="L65" s="25" t="str">
        <f t="shared" si="1"/>
        <v>meet</v>
      </c>
      <c r="M65" s="43">
        <v>-6453.0510700000013</v>
      </c>
      <c r="N65" s="31"/>
    </row>
    <row r="66" spans="2:14" ht="28.8" x14ac:dyDescent="0.3">
      <c r="B66" s="28" t="s">
        <v>99</v>
      </c>
      <c r="C66" s="7" t="s">
        <v>51</v>
      </c>
      <c r="D66" s="3" t="s">
        <v>137</v>
      </c>
      <c r="E66" s="1" t="s">
        <v>138</v>
      </c>
      <c r="F66" s="3" t="s">
        <v>263</v>
      </c>
      <c r="G66" s="1" t="s">
        <v>264</v>
      </c>
      <c r="H66" s="25" t="s">
        <v>212</v>
      </c>
      <c r="I66" s="25" t="s">
        <v>212</v>
      </c>
      <c r="J66" s="41" t="str">
        <f t="shared" si="0"/>
        <v/>
      </c>
      <c r="K66" s="22" t="s">
        <v>291</v>
      </c>
      <c r="L66" s="25" t="str">
        <f t="shared" si="1"/>
        <v/>
      </c>
      <c r="M66" s="11"/>
      <c r="N66" s="31"/>
    </row>
    <row r="67" spans="2:14" ht="28.8" x14ac:dyDescent="0.3">
      <c r="B67" s="28" t="s">
        <v>18</v>
      </c>
      <c r="C67" s="7" t="s">
        <v>19</v>
      </c>
      <c r="D67" s="3" t="s">
        <v>77</v>
      </c>
      <c r="E67" s="1" t="s">
        <v>78</v>
      </c>
      <c r="F67" s="3" t="s">
        <v>79</v>
      </c>
      <c r="G67" s="47" t="s">
        <v>80</v>
      </c>
      <c r="H67" s="44">
        <v>10163</v>
      </c>
      <c r="I67" s="44">
        <v>8575.3029999999999</v>
      </c>
      <c r="J67" s="41">
        <f t="shared" si="0"/>
        <v>-1587.6970000000001</v>
      </c>
      <c r="K67" s="22" t="s">
        <v>24</v>
      </c>
      <c r="L67" s="25" t="str">
        <f t="shared" si="1"/>
        <v>meet</v>
      </c>
      <c r="M67" s="11"/>
      <c r="N67" s="31" t="s">
        <v>296</v>
      </c>
    </row>
    <row r="68" spans="2:14" x14ac:dyDescent="0.3">
      <c r="B68" s="28" t="s">
        <v>18</v>
      </c>
      <c r="C68" s="7" t="s">
        <v>19</v>
      </c>
      <c r="D68" s="2" t="s">
        <v>114</v>
      </c>
      <c r="E68" s="4" t="s">
        <v>115</v>
      </c>
      <c r="F68" s="3" t="s">
        <v>116</v>
      </c>
      <c r="G68" s="45" t="s">
        <v>117</v>
      </c>
      <c r="H68" s="44">
        <v>17049.5</v>
      </c>
      <c r="I68" s="44">
        <v>16818.322578768002</v>
      </c>
      <c r="J68" s="41">
        <f t="shared" si="0"/>
        <v>-231.17742123199787</v>
      </c>
      <c r="K68" s="22" t="s">
        <v>24</v>
      </c>
      <c r="L68" s="25" t="str">
        <f t="shared" si="1"/>
        <v>not met</v>
      </c>
      <c r="M68" s="11"/>
      <c r="N68" s="31"/>
    </row>
    <row r="69" spans="2:14" x14ac:dyDescent="0.3">
      <c r="B69" s="28" t="s">
        <v>18</v>
      </c>
      <c r="C69" s="7" t="s">
        <v>19</v>
      </c>
      <c r="D69" s="3" t="s">
        <v>20</v>
      </c>
      <c r="E69" s="1" t="s">
        <v>21</v>
      </c>
      <c r="F69" s="3" t="s">
        <v>22</v>
      </c>
      <c r="G69" s="45" t="s">
        <v>23</v>
      </c>
      <c r="H69" s="41">
        <v>0</v>
      </c>
      <c r="I69" s="41">
        <v>0</v>
      </c>
      <c r="J69" s="41">
        <f t="shared" si="0"/>
        <v>0</v>
      </c>
      <c r="K69" s="22" t="s">
        <v>24</v>
      </c>
      <c r="L69" s="25" t="str">
        <f t="shared" si="1"/>
        <v/>
      </c>
      <c r="M69" s="11"/>
      <c r="N69" s="31"/>
    </row>
    <row r="70" spans="2:14" x14ac:dyDescent="0.3">
      <c r="B70" s="28" t="s">
        <v>18</v>
      </c>
      <c r="C70" s="7" t="s">
        <v>19</v>
      </c>
      <c r="D70" s="3" t="s">
        <v>29</v>
      </c>
      <c r="E70" s="1" t="s">
        <v>30</v>
      </c>
      <c r="F70" s="3" t="s">
        <v>31</v>
      </c>
      <c r="G70" s="45" t="s">
        <v>32</v>
      </c>
      <c r="H70" s="44">
        <v>160356.73724319643</v>
      </c>
      <c r="I70" s="44">
        <v>64936.3512071</v>
      </c>
      <c r="J70" s="41">
        <f t="shared" si="0"/>
        <v>-95420.386036096432</v>
      </c>
      <c r="K70" s="22" t="s">
        <v>24</v>
      </c>
      <c r="L70" s="25" t="str">
        <f t="shared" si="1"/>
        <v>meet</v>
      </c>
      <c r="M70" s="11"/>
      <c r="N70" s="31"/>
    </row>
    <row r="71" spans="2:14" ht="28.8" x14ac:dyDescent="0.3">
      <c r="B71" s="28" t="s">
        <v>18</v>
      </c>
      <c r="C71" s="7" t="s">
        <v>19</v>
      </c>
      <c r="D71" s="3" t="s">
        <v>95</v>
      </c>
      <c r="E71" s="1" t="s">
        <v>96</v>
      </c>
      <c r="F71" s="3" t="s">
        <v>147</v>
      </c>
      <c r="G71" s="45" t="s">
        <v>148</v>
      </c>
      <c r="H71" s="44">
        <v>2521.7316999999998</v>
      </c>
      <c r="I71" s="44">
        <v>3374.6762100000001</v>
      </c>
      <c r="J71" s="41">
        <f t="shared" ref="J71:J88" si="2">IFERROR(I71-H71,"")</f>
        <v>852.94451000000026</v>
      </c>
      <c r="K71" s="22" t="s">
        <v>24</v>
      </c>
      <c r="L71" s="25" t="str">
        <f t="shared" ref="L71:L88" si="3">IFERROR(IF(ABS(J71/H71)&gt;0.1,"meet","not met"),"")</f>
        <v>meet</v>
      </c>
      <c r="M71" s="11"/>
      <c r="N71" s="31"/>
    </row>
    <row r="72" spans="2:14" ht="28.8" x14ac:dyDescent="0.3">
      <c r="B72" s="28" t="s">
        <v>18</v>
      </c>
      <c r="C72" s="7" t="s">
        <v>19</v>
      </c>
      <c r="D72" s="3" t="s">
        <v>95</v>
      </c>
      <c r="E72" s="1" t="s">
        <v>96</v>
      </c>
      <c r="F72" s="3" t="s">
        <v>145</v>
      </c>
      <c r="G72" s="45" t="s">
        <v>146</v>
      </c>
      <c r="H72" s="44">
        <v>407.60199999999998</v>
      </c>
      <c r="I72" s="44">
        <v>695</v>
      </c>
      <c r="J72" s="41">
        <f t="shared" si="2"/>
        <v>287.39800000000002</v>
      </c>
      <c r="K72" s="22" t="s">
        <v>24</v>
      </c>
      <c r="L72" s="25" t="str">
        <f t="shared" si="3"/>
        <v>meet</v>
      </c>
      <c r="M72" s="11"/>
      <c r="N72" s="31"/>
    </row>
    <row r="73" spans="2:14" ht="43.2" x14ac:dyDescent="0.3">
      <c r="B73" s="28" t="s">
        <v>18</v>
      </c>
      <c r="C73" s="7" t="s">
        <v>19</v>
      </c>
      <c r="D73" s="3" t="s">
        <v>95</v>
      </c>
      <c r="E73" s="1" t="s">
        <v>96</v>
      </c>
      <c r="F73" s="3" t="s">
        <v>97</v>
      </c>
      <c r="G73" s="45" t="s">
        <v>98</v>
      </c>
      <c r="H73" s="44">
        <v>1906.6666666666667</v>
      </c>
      <c r="I73" s="44">
        <v>1321.5243733333334</v>
      </c>
      <c r="J73" s="41">
        <f t="shared" si="2"/>
        <v>-585.14229333333333</v>
      </c>
      <c r="K73" s="22" t="s">
        <v>24</v>
      </c>
      <c r="L73" s="25" t="str">
        <f t="shared" si="3"/>
        <v>meet</v>
      </c>
      <c r="M73" s="11"/>
      <c r="N73" s="31"/>
    </row>
    <row r="74" spans="2:14" ht="28.8" x14ac:dyDescent="0.3">
      <c r="B74" s="28" t="s">
        <v>12</v>
      </c>
      <c r="C74" s="7" t="s">
        <v>19</v>
      </c>
      <c r="D74" s="3" t="s">
        <v>169</v>
      </c>
      <c r="E74" s="8" t="s">
        <v>170</v>
      </c>
      <c r="F74" s="3" t="s">
        <v>171</v>
      </c>
      <c r="G74" s="47" t="s">
        <v>172</v>
      </c>
      <c r="H74" s="41" t="s">
        <v>297</v>
      </c>
      <c r="I74" s="41" t="s">
        <v>297</v>
      </c>
      <c r="J74" s="41" t="str">
        <f t="shared" si="2"/>
        <v/>
      </c>
      <c r="K74" s="22" t="s">
        <v>24</v>
      </c>
      <c r="L74" s="25" t="str">
        <f t="shared" si="3"/>
        <v/>
      </c>
      <c r="M74" s="11"/>
      <c r="N74" s="31"/>
    </row>
    <row r="75" spans="2:14" ht="28.8" x14ac:dyDescent="0.3">
      <c r="B75" s="29" t="s">
        <v>41</v>
      </c>
      <c r="C75" s="7" t="s">
        <v>19</v>
      </c>
      <c r="D75" s="2" t="s">
        <v>265</v>
      </c>
      <c r="E75" s="4" t="s">
        <v>266</v>
      </c>
      <c r="F75" s="3" t="s">
        <v>267</v>
      </c>
      <c r="G75" s="45" t="s">
        <v>268</v>
      </c>
      <c r="H75" s="41">
        <v>0</v>
      </c>
      <c r="I75" s="41">
        <v>0</v>
      </c>
      <c r="J75" s="41">
        <f t="shared" si="2"/>
        <v>0</v>
      </c>
      <c r="K75" s="22" t="s">
        <v>24</v>
      </c>
      <c r="L75" s="25" t="str">
        <f t="shared" si="3"/>
        <v/>
      </c>
      <c r="M75" s="11"/>
      <c r="N75" s="31"/>
    </row>
    <row r="76" spans="2:14" ht="43.2" x14ac:dyDescent="0.3">
      <c r="B76" s="28" t="s">
        <v>99</v>
      </c>
      <c r="C76" s="7" t="s">
        <v>19</v>
      </c>
      <c r="D76" s="2" t="s">
        <v>269</v>
      </c>
      <c r="E76" s="6" t="s">
        <v>270</v>
      </c>
      <c r="F76" s="3" t="s">
        <v>271</v>
      </c>
      <c r="G76" s="47" t="s">
        <v>272</v>
      </c>
      <c r="H76" s="41" t="s">
        <v>298</v>
      </c>
      <c r="I76" s="41" t="s">
        <v>298</v>
      </c>
      <c r="J76" s="41" t="str">
        <f t="shared" si="2"/>
        <v/>
      </c>
      <c r="K76" s="22" t="s">
        <v>24</v>
      </c>
      <c r="L76" s="25" t="str">
        <f t="shared" si="3"/>
        <v/>
      </c>
      <c r="M76" s="11"/>
      <c r="N76" s="41" t="s">
        <v>299</v>
      </c>
    </row>
    <row r="77" spans="2:14" ht="28.8" x14ac:dyDescent="0.3">
      <c r="B77" s="28" t="s">
        <v>99</v>
      </c>
      <c r="C77" s="7" t="s">
        <v>19</v>
      </c>
      <c r="D77" s="3" t="s">
        <v>20</v>
      </c>
      <c r="E77" s="1" t="s">
        <v>21</v>
      </c>
      <c r="F77" s="3" t="s">
        <v>273</v>
      </c>
      <c r="G77" s="47" t="s">
        <v>274</v>
      </c>
      <c r="H77" s="41" t="s">
        <v>298</v>
      </c>
      <c r="I77" s="41" t="s">
        <v>298</v>
      </c>
      <c r="J77" s="41" t="str">
        <f t="shared" si="2"/>
        <v/>
      </c>
      <c r="K77" s="22" t="s">
        <v>24</v>
      </c>
      <c r="L77" s="25" t="str">
        <f t="shared" si="3"/>
        <v/>
      </c>
      <c r="M77" s="11"/>
      <c r="N77" s="41" t="s">
        <v>299</v>
      </c>
    </row>
    <row r="78" spans="2:14" ht="28.8" x14ac:dyDescent="0.3">
      <c r="B78" s="28" t="s">
        <v>99</v>
      </c>
      <c r="C78" s="7" t="s">
        <v>19</v>
      </c>
      <c r="D78" s="12" t="s">
        <v>275</v>
      </c>
      <c r="E78" s="4" t="s">
        <v>276</v>
      </c>
      <c r="F78" s="3" t="s">
        <v>277</v>
      </c>
      <c r="G78" s="47" t="s">
        <v>278</v>
      </c>
      <c r="H78" s="41" t="s">
        <v>298</v>
      </c>
      <c r="I78" s="41" t="s">
        <v>298</v>
      </c>
      <c r="J78" s="41" t="str">
        <f t="shared" si="2"/>
        <v/>
      </c>
      <c r="K78" s="22" t="s">
        <v>24</v>
      </c>
      <c r="L78" s="25" t="str">
        <f t="shared" si="3"/>
        <v/>
      </c>
      <c r="M78" s="11"/>
      <c r="N78" s="41" t="s">
        <v>299</v>
      </c>
    </row>
    <row r="79" spans="2:14" x14ac:dyDescent="0.3">
      <c r="B79" s="28" t="s">
        <v>18</v>
      </c>
      <c r="C79" s="7" t="s">
        <v>19</v>
      </c>
      <c r="D79" s="3" t="s">
        <v>77</v>
      </c>
      <c r="E79" s="1" t="s">
        <v>157</v>
      </c>
      <c r="F79" s="3" t="s">
        <v>158</v>
      </c>
      <c r="G79" s="47" t="s">
        <v>159</v>
      </c>
      <c r="H79" s="44">
        <v>21727</v>
      </c>
      <c r="I79" s="44">
        <v>23798.348999999998</v>
      </c>
      <c r="J79" s="41">
        <f t="shared" si="2"/>
        <v>2071.3489999999983</v>
      </c>
      <c r="K79" s="22" t="s">
        <v>24</v>
      </c>
      <c r="L79" s="25" t="str">
        <f t="shared" si="3"/>
        <v>not met</v>
      </c>
      <c r="M79" s="11"/>
      <c r="N79" s="31" t="s">
        <v>296</v>
      </c>
    </row>
    <row r="80" spans="2:14" x14ac:dyDescent="0.3">
      <c r="B80" s="28" t="s">
        <v>18</v>
      </c>
      <c r="C80" s="7" t="s">
        <v>19</v>
      </c>
      <c r="D80" s="3" t="s">
        <v>166</v>
      </c>
      <c r="E80" s="1" t="s">
        <v>167</v>
      </c>
      <c r="F80" s="3" t="s">
        <v>168</v>
      </c>
      <c r="G80" s="47" t="s">
        <v>167</v>
      </c>
      <c r="H80" s="44">
        <v>1000</v>
      </c>
      <c r="I80" s="44">
        <v>4210.26</v>
      </c>
      <c r="J80" s="41">
        <f t="shared" si="2"/>
        <v>3210.26</v>
      </c>
      <c r="K80" s="22" t="s">
        <v>24</v>
      </c>
      <c r="L80" s="25" t="str">
        <f t="shared" si="3"/>
        <v>meet</v>
      </c>
      <c r="M80" s="11"/>
      <c r="N80" s="31" t="s">
        <v>296</v>
      </c>
    </row>
    <row r="81" spans="2:14" ht="28.8" x14ac:dyDescent="0.3">
      <c r="B81" s="28" t="s">
        <v>18</v>
      </c>
      <c r="C81" s="7" t="s">
        <v>19</v>
      </c>
      <c r="D81" s="3" t="s">
        <v>47</v>
      </c>
      <c r="E81" s="1" t="s">
        <v>48</v>
      </c>
      <c r="F81" s="3" t="s">
        <v>49</v>
      </c>
      <c r="G81" s="47" t="s">
        <v>50</v>
      </c>
      <c r="H81" s="44">
        <v>12679</v>
      </c>
      <c r="I81" s="44">
        <v>963.90800000000002</v>
      </c>
      <c r="J81" s="41">
        <f t="shared" si="2"/>
        <v>-11715.092000000001</v>
      </c>
      <c r="K81" s="22" t="s">
        <v>24</v>
      </c>
      <c r="L81" s="25" t="str">
        <f t="shared" si="3"/>
        <v>meet</v>
      </c>
      <c r="M81" s="11"/>
      <c r="N81" s="31" t="s">
        <v>296</v>
      </c>
    </row>
    <row r="82" spans="2:14" x14ac:dyDescent="0.3">
      <c r="B82" s="28" t="s">
        <v>18</v>
      </c>
      <c r="C82" s="7" t="s">
        <v>19</v>
      </c>
      <c r="D82" s="3" t="s">
        <v>203</v>
      </c>
      <c r="E82" s="1" t="s">
        <v>204</v>
      </c>
      <c r="F82" s="3" t="s">
        <v>205</v>
      </c>
      <c r="G82" s="45" t="s">
        <v>204</v>
      </c>
      <c r="H82" s="41">
        <v>354500</v>
      </c>
      <c r="I82" s="44">
        <v>235600</v>
      </c>
      <c r="J82" s="41">
        <f t="shared" si="2"/>
        <v>-118900</v>
      </c>
      <c r="K82" s="22" t="s">
        <v>24</v>
      </c>
      <c r="L82" s="25" t="str">
        <f t="shared" si="3"/>
        <v>meet</v>
      </c>
      <c r="M82" s="11"/>
      <c r="N82" s="31"/>
    </row>
    <row r="83" spans="2:14" x14ac:dyDescent="0.3">
      <c r="B83" s="28" t="s">
        <v>18</v>
      </c>
      <c r="C83" s="7" t="s">
        <v>19</v>
      </c>
      <c r="D83" s="3" t="s">
        <v>196</v>
      </c>
      <c r="E83" s="1" t="s">
        <v>197</v>
      </c>
      <c r="F83" s="3" t="s">
        <v>198</v>
      </c>
      <c r="G83" s="45" t="s">
        <v>197</v>
      </c>
      <c r="H83" s="41">
        <v>87200</v>
      </c>
      <c r="I83" s="41">
        <v>71300</v>
      </c>
      <c r="J83" s="41">
        <f t="shared" si="2"/>
        <v>-15900</v>
      </c>
      <c r="K83" s="22" t="s">
        <v>24</v>
      </c>
      <c r="L83" s="25" t="str">
        <f t="shared" si="3"/>
        <v>meet</v>
      </c>
      <c r="M83" s="11"/>
      <c r="N83" s="31"/>
    </row>
    <row r="84" spans="2:14" ht="28.8" x14ac:dyDescent="0.3">
      <c r="B84" s="28" t="s">
        <v>18</v>
      </c>
      <c r="C84" s="7" t="s">
        <v>19</v>
      </c>
      <c r="D84" s="3" t="s">
        <v>33</v>
      </c>
      <c r="E84" s="1" t="s">
        <v>34</v>
      </c>
      <c r="F84" s="3" t="s">
        <v>35</v>
      </c>
      <c r="G84" s="45" t="s">
        <v>36</v>
      </c>
      <c r="H84" s="41" t="s">
        <v>300</v>
      </c>
      <c r="I84" s="41" t="s">
        <v>300</v>
      </c>
      <c r="J84" s="41" t="str">
        <f t="shared" si="2"/>
        <v/>
      </c>
      <c r="K84" s="22" t="s">
        <v>24</v>
      </c>
      <c r="L84" s="25" t="str">
        <f t="shared" si="3"/>
        <v/>
      </c>
      <c r="M84" s="11"/>
      <c r="N84" t="s">
        <v>301</v>
      </c>
    </row>
    <row r="85" spans="2:14" ht="43.2" x14ac:dyDescent="0.3">
      <c r="B85" s="29" t="s">
        <v>41</v>
      </c>
      <c r="C85" s="7" t="s">
        <v>19</v>
      </c>
      <c r="D85" s="3" t="s">
        <v>192</v>
      </c>
      <c r="E85" s="1" t="s">
        <v>193</v>
      </c>
      <c r="F85" s="3" t="s">
        <v>194</v>
      </c>
      <c r="G85" s="50" t="s">
        <v>195</v>
      </c>
      <c r="H85" s="44">
        <v>18000</v>
      </c>
      <c r="I85" s="44">
        <v>35300.136319999983</v>
      </c>
      <c r="J85" s="41">
        <f t="shared" si="2"/>
        <v>17300.136319999983</v>
      </c>
      <c r="K85" s="22" t="s">
        <v>24</v>
      </c>
      <c r="L85" s="25" t="str">
        <f t="shared" si="3"/>
        <v>meet</v>
      </c>
      <c r="M85" s="11"/>
      <c r="N85" s="49" t="s">
        <v>302</v>
      </c>
    </row>
    <row r="86" spans="2:14" ht="28.8" x14ac:dyDescent="0.3">
      <c r="B86" s="29" t="s">
        <v>41</v>
      </c>
      <c r="C86" s="7" t="s">
        <v>19</v>
      </c>
      <c r="D86" s="3" t="s">
        <v>192</v>
      </c>
      <c r="E86" s="1" t="s">
        <v>193</v>
      </c>
      <c r="F86" s="3" t="s">
        <v>279</v>
      </c>
      <c r="G86" s="50" t="s">
        <v>280</v>
      </c>
      <c r="H86" s="41" t="s">
        <v>300</v>
      </c>
      <c r="I86" s="41" t="s">
        <v>300</v>
      </c>
      <c r="J86" s="41" t="str">
        <f t="shared" si="2"/>
        <v/>
      </c>
      <c r="K86" s="22" t="s">
        <v>24</v>
      </c>
      <c r="L86" s="25" t="str">
        <f t="shared" si="3"/>
        <v/>
      </c>
      <c r="M86" s="11"/>
      <c r="N86" s="49" t="s">
        <v>302</v>
      </c>
    </row>
    <row r="87" spans="2:14" x14ac:dyDescent="0.3">
      <c r="B87" s="29" t="s">
        <v>41</v>
      </c>
      <c r="C87" s="7" t="s">
        <v>19</v>
      </c>
      <c r="D87" s="3" t="s">
        <v>20</v>
      </c>
      <c r="E87" s="1" t="s">
        <v>21</v>
      </c>
      <c r="F87" s="3" t="s">
        <v>281</v>
      </c>
      <c r="G87" s="50" t="s">
        <v>282</v>
      </c>
      <c r="H87" s="41" t="s">
        <v>300</v>
      </c>
      <c r="I87" s="41" t="s">
        <v>300</v>
      </c>
      <c r="J87" s="41" t="str">
        <f t="shared" si="2"/>
        <v/>
      </c>
      <c r="K87" s="22" t="s">
        <v>24</v>
      </c>
      <c r="L87" s="25" t="str">
        <f t="shared" si="3"/>
        <v/>
      </c>
      <c r="M87" s="11"/>
      <c r="N87" s="49" t="s">
        <v>302</v>
      </c>
    </row>
    <row r="88" spans="2:14" ht="28.8" x14ac:dyDescent="0.3">
      <c r="B88" s="28" t="s">
        <v>12</v>
      </c>
      <c r="C88" s="7" t="s">
        <v>19</v>
      </c>
      <c r="D88" s="3" t="s">
        <v>56</v>
      </c>
      <c r="E88" s="1" t="s">
        <v>57</v>
      </c>
      <c r="F88" s="3" t="s">
        <v>58</v>
      </c>
      <c r="G88" s="48" t="s">
        <v>59</v>
      </c>
      <c r="H88" s="44">
        <v>11029.695529961436</v>
      </c>
      <c r="I88" s="44">
        <v>34362.582847999998</v>
      </c>
      <c r="J88" s="41">
        <f t="shared" si="2"/>
        <v>23332.887318038564</v>
      </c>
      <c r="K88" s="22" t="s">
        <v>24</v>
      </c>
      <c r="L88" s="25" t="str">
        <f t="shared" si="3"/>
        <v>meet</v>
      </c>
      <c r="M88" s="11"/>
      <c r="N88" s="31"/>
    </row>
    <row r="89" spans="2:14" x14ac:dyDescent="0.3">
      <c r="B89" s="33" t="s">
        <v>283</v>
      </c>
      <c r="C89" s="34"/>
      <c r="D89" s="35"/>
      <c r="E89" s="36"/>
      <c r="F89" s="35"/>
      <c r="G89" s="37"/>
      <c r="H89" s="42">
        <f>SUBTOTAL(109,Table3[2023 Planned Budget (as reported in the WMP Errata in 1,000s)])</f>
        <v>2279275.8587663607</v>
      </c>
      <c r="I89" s="42">
        <f>SUBTOTAL(109,Table3[2023 Actual Expenditure HFTD (in 1,000s)])</f>
        <v>2026083.0072272017</v>
      </c>
      <c r="J89" s="42">
        <f>SUBTOTAL(109,Table3[Variance])</f>
        <v>-253192.85153915954</v>
      </c>
      <c r="K89" s="22"/>
      <c r="L89" s="38"/>
      <c r="M89" s="39"/>
      <c r="N89" s="40">
        <f>SUBTOTAL(103,Table3[Detailed explanation of the reason for the discrepancy])</f>
        <v>11</v>
      </c>
    </row>
    <row r="91" spans="2:14" x14ac:dyDescent="0.3">
      <c r="H91" s="44" t="e">
        <v>#VALUE!</v>
      </c>
      <c r="I91" s="44" t="e">
        <v>#VALUE!</v>
      </c>
    </row>
    <row r="93" spans="2:14" ht="15" thickBot="1" x14ac:dyDescent="0.35">
      <c r="G93" s="23" t="s">
        <v>283</v>
      </c>
      <c r="H93" s="24">
        <f>SUM(H7:H88)</f>
        <v>2279275.8587663607</v>
      </c>
      <c r="I93" s="24">
        <f>SUM(I7:I88)</f>
        <v>2026083.0072272017</v>
      </c>
      <c r="J93" s="24">
        <f>SUM(J7:J88)</f>
        <v>-253192.85153915954</v>
      </c>
    </row>
  </sheetData>
  <mergeCells count="2">
    <mergeCell ref="H3:N3"/>
    <mergeCell ref="H5:I5"/>
  </mergeCells>
  <conditionalFormatting sqref="C4">
    <cfRule type="duplicateValues" dxfId="0" priority="1"/>
  </conditionalFormatting>
  <pageMargins left="0.7" right="0.7" top="0.75" bottom="0.75" header="0.3" footer="0.3"/>
  <pageSetup orientation="portrait" r:id="rId1"/>
  <headerFooter>
    <oddFooter>&amp;C&amp;1#&amp;"Calibri"&amp;10&amp;K000000Internal</oddFooter>
  </headerFooter>
  <customProperties>
    <customPr name="_pios_id" r:id="rId2"/>
  </customProperties>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Born, Jeff</DisplayName>
        <AccountId>7254</AccountId>
        <AccountType/>
      </UserInfo>
    </SharedWithUsers>
  </documentManagement>
</p:properties>
</file>

<file path=customXml/itemProps1.xml><?xml version="1.0" encoding="utf-8"?>
<ds:datastoreItem xmlns:ds="http://schemas.openxmlformats.org/officeDocument/2006/customXml" ds:itemID="{23D3D473-EC47-4EF6-B6E0-A0F4506AD35F}"/>
</file>

<file path=customXml/itemProps2.xml><?xml version="1.0" encoding="utf-8"?>
<ds:datastoreItem xmlns:ds="http://schemas.openxmlformats.org/officeDocument/2006/customXml" ds:itemID="{A78C41B5-F0EB-4538-9C0D-22D4B99681BA}"/>
</file>

<file path=customXml/itemProps3.xml><?xml version="1.0" encoding="utf-8"?>
<ds:datastoreItem xmlns:ds="http://schemas.openxmlformats.org/officeDocument/2006/customXml" ds:itemID="{CCFE69E4-6275-4595-B57A-0564A466FCCE}">
  <ds:schemaRefs>
    <ds:schemaRef ds:uri="http://schemas.microsoft.com/sharepoint/v3/contenttype/forms"/>
  </ds:schemaRefs>
</ds:datastoreItem>
</file>

<file path=customXml/itemProps4.xml><?xml version="1.0" encoding="utf-8"?>
<ds:datastoreItem xmlns:ds="http://schemas.openxmlformats.org/officeDocument/2006/customXml" ds:itemID="{B3B23D98-F859-481E-8641-9A9FE8571E67}">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40bb2e20-c99a-48cc-80db-434d1595ba13"/>
    <ds:schemaRef ds:uri="http://schemas.openxmlformats.org/package/2006/metadata/core-properties"/>
    <ds:schemaRef ds:uri="http://schemas.microsoft.com/sharepoint/v4"/>
    <ds:schemaRef ds:uri="0e2cf007-4c51-442b-ade6-699dc3b482c1"/>
    <ds:schemaRef ds:uri="97e57212-3e02-407f-8b2d-05f7d7f19b1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2023 Expense Summary</vt:lpstr>
      <vt:lpstr>2023 Capital Summary</vt:lpstr>
      <vt:lpstr>Template</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Basani, Saritha</cp:lastModifiedBy>
  <cp:revision/>
  <dcterms:created xsi:type="dcterms:W3CDTF">2024-01-24T18:59:51Z</dcterms:created>
  <dcterms:modified xsi:type="dcterms:W3CDTF">2026-08-06T15:42:09Z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2024-01-24T19:18:13Z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0efab843-b48b-4c5d-8d6a-68ee9d14e053</vt:lpwstr>
  </property>
  <property fmtid="{D5CDD505-2E9C-101B-9397-08002B2CF9AE}" pid="8" name="MSIP_Label_64fb56ae-b253-43b2-ae76-5b0fef4d3037_ContentBits">
    <vt:lpwstr>3</vt:lpwstr>
  </property>
  <property fmtid="{D5CDD505-2E9C-101B-9397-08002B2CF9AE}" pid="9" name="ContentTypeId">
    <vt:lpwstr>0x010100B5B231E5949DF74687C90EF91AC3C7FA</vt:lpwstr>
  </property>
  <property fmtid="{D5CDD505-2E9C-101B-9397-08002B2CF9AE}" pid="10" name="MediaServiceImageTags">
    <vt:lpwstr/>
  </property>
  <property fmtid="{D5CDD505-2E9C-101B-9397-08002B2CF9AE}" pid="11" name="pgeRecordCategory">
    <vt:lpwstr/>
  </property>
  <property fmtid="{D5CDD505-2E9C-101B-9397-08002B2CF9AE}" pid="12" name="Order">
    <vt:r8>3847900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