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defaultThemeVersion="166925"/>
  <mc:AlternateContent xmlns:mc="http://schemas.openxmlformats.org/markup-compatibility/2006">
    <mc:Choice Requires="x15">
      <x15ac:absPath xmlns:x15ac="http://schemas.microsoft.com/office/spreadsheetml/2010/11/ac" url="https://pge.sharepoint.com/sites/CWSP2023WMP/Shared Documents/Annual Report on Compliance (ARC)/Drafts/"/>
    </mc:Choice>
  </mc:AlternateContent>
  <xr:revisionPtr revIDLastSave="0" documentId="8_{EC9F348E-6407-412B-93BB-85E82C199F39}" xr6:coauthVersionLast="47" xr6:coauthVersionMax="47" xr10:uidLastSave="{00000000-0000-0000-0000-000000000000}"/>
  <bookViews>
    <workbookView xWindow="-120" yWindow="-120" windowWidth="29040" windowHeight="15840" xr2:uid="{C5361941-2912-46BF-A951-830A3A5C2A46}"/>
  </bookViews>
  <sheets>
    <sheet name="Template (Variances)" sheetId="6" r:id="rId1"/>
    <sheet name="Template" sheetId="1" state="hidden" r:id="rId2"/>
  </sheets>
  <definedNames>
    <definedName name="_xlnm._FilterDatabase" localSheetId="1" hidden="1">Template!$B$6:$N$6</definedName>
    <definedName name="_xlnm._FilterDatabase" localSheetId="0" hidden="1">'Template (Variances)'!#REF!</definedName>
    <definedName name="Comp">#REF!</definedName>
    <definedName name="SRC">#REF!</definedName>
    <definedName name="T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J30" i="1"/>
  <c r="J18" i="1"/>
  <c r="J17" i="1"/>
  <c r="J16" i="1"/>
  <c r="J15" i="1"/>
  <c r="J14" i="1"/>
  <c r="J13" i="1"/>
  <c r="J87" i="1"/>
  <c r="J86" i="1"/>
  <c r="J84" i="1"/>
  <c r="J83" i="1"/>
  <c r="J81" i="1"/>
  <c r="J80" i="1"/>
  <c r="J79" i="1"/>
  <c r="J78" i="1"/>
  <c r="J77" i="1"/>
  <c r="J76" i="1"/>
  <c r="J75" i="1"/>
  <c r="J74" i="1"/>
  <c r="J69" i="1"/>
  <c r="J66" i="1"/>
  <c r="J63" i="1"/>
  <c r="J62" i="1"/>
  <c r="J61" i="1"/>
  <c r="J60" i="1"/>
  <c r="J59" i="1"/>
  <c r="J57" i="1"/>
  <c r="J54" i="1"/>
  <c r="J53" i="1"/>
  <c r="J52" i="1"/>
  <c r="J51" i="1"/>
  <c r="J50" i="1"/>
  <c r="J48" i="1"/>
  <c r="J47" i="1"/>
  <c r="J46" i="1"/>
  <c r="J44" i="1"/>
  <c r="J28" i="1"/>
  <c r="J64" i="1" l="1"/>
  <c r="J43" i="1"/>
  <c r="N89" i="1" l="1"/>
  <c r="L13" i="1" l="1"/>
  <c r="L14" i="1"/>
  <c r="L15" i="1"/>
  <c r="L16" i="1"/>
  <c r="L17" i="1"/>
  <c r="L18" i="1"/>
  <c r="L28" i="1"/>
  <c r="L30" i="1"/>
  <c r="L31" i="1"/>
  <c r="L43" i="1"/>
  <c r="L44" i="1"/>
  <c r="L46" i="1"/>
  <c r="L47" i="1"/>
  <c r="L48" i="1"/>
  <c r="L50" i="1"/>
  <c r="L51" i="1"/>
  <c r="L52" i="1"/>
  <c r="L53" i="1"/>
  <c r="L54" i="1"/>
  <c r="L57" i="1"/>
  <c r="L59" i="1"/>
  <c r="L60" i="1"/>
  <c r="L61" i="1"/>
  <c r="L62" i="1"/>
  <c r="L63" i="1"/>
  <c r="L64" i="1"/>
  <c r="L66" i="1"/>
  <c r="L69" i="1"/>
  <c r="L74" i="1"/>
  <c r="L75" i="1"/>
  <c r="L76" i="1"/>
  <c r="L77" i="1"/>
  <c r="L78" i="1"/>
  <c r="L79" i="1"/>
  <c r="L80" i="1"/>
  <c r="L81" i="1"/>
  <c r="L83" i="1"/>
  <c r="L84" i="1"/>
  <c r="L86" i="1"/>
  <c r="L87" i="1"/>
  <c r="J82" i="1" l="1"/>
  <c r="L82" i="1" s="1"/>
  <c r="J56" i="1"/>
  <c r="L56" i="1" s="1"/>
  <c r="J10" i="1"/>
  <c r="L10" i="1" s="1"/>
  <c r="J72" i="1"/>
  <c r="L72" i="1" s="1"/>
  <c r="J68" i="1"/>
  <c r="L68" i="1" s="1"/>
  <c r="J73" i="1"/>
  <c r="L73" i="1" s="1"/>
  <c r="J37" i="1"/>
  <c r="L37" i="1" s="1"/>
  <c r="J38" i="1"/>
  <c r="L38" i="1" s="1"/>
  <c r="J36" i="1"/>
  <c r="L36" i="1" s="1"/>
  <c r="J33" i="1"/>
  <c r="L33" i="1" s="1"/>
  <c r="J34" i="1"/>
  <c r="L34" i="1" s="1"/>
  <c r="J24" i="1" l="1"/>
  <c r="L24" i="1" s="1"/>
  <c r="J22" i="1"/>
  <c r="L22" i="1" s="1"/>
  <c r="J19" i="1"/>
  <c r="L19" i="1" s="1"/>
  <c r="J42" i="1"/>
  <c r="L42" i="1" s="1"/>
  <c r="J23" i="1"/>
  <c r="L23" i="1" s="1"/>
  <c r="J7" i="1"/>
  <c r="L7" i="1" s="1"/>
  <c r="J21" i="1"/>
  <c r="L21" i="1" s="1"/>
  <c r="J20" i="1"/>
  <c r="L20" i="1" s="1"/>
  <c r="J9" i="1"/>
  <c r="L9" i="1" s="1"/>
  <c r="J70" i="1"/>
  <c r="L70" i="1" s="1"/>
  <c r="J29" i="1"/>
  <c r="L29" i="1" s="1"/>
  <c r="J27" i="1"/>
  <c r="L27" i="1" s="1"/>
  <c r="J32" i="1"/>
  <c r="L32" i="1" s="1"/>
  <c r="J25" i="1"/>
  <c r="L25" i="1" s="1"/>
  <c r="J85" i="1"/>
  <c r="L85" i="1" s="1"/>
  <c r="J26" i="1"/>
  <c r="L26" i="1" s="1"/>
  <c r="J67" i="1"/>
  <c r="L67" i="1" s="1"/>
  <c r="J8" i="1"/>
  <c r="L8" i="1" s="1"/>
  <c r="J35" i="1"/>
  <c r="L35" i="1" s="1"/>
  <c r="J58" i="1" l="1"/>
  <c r="L58" i="1" s="1"/>
  <c r="J71" i="1"/>
  <c r="L71" i="1" s="1"/>
  <c r="J11" i="1"/>
  <c r="L11" i="1" s="1"/>
  <c r="J49" i="1"/>
  <c r="L49" i="1" s="1"/>
  <c r="J12" i="1"/>
  <c r="L12" i="1" s="1"/>
  <c r="J88" i="1"/>
  <c r="I93" i="1" l="1"/>
  <c r="I89" i="1"/>
  <c r="L88" i="1"/>
  <c r="J55" i="1" l="1"/>
  <c r="L55" i="1" s="1"/>
  <c r="H89" i="1" l="1"/>
  <c r="J39" i="1"/>
  <c r="H93" i="1"/>
  <c r="L39" i="1" l="1"/>
  <c r="J89" i="1" l="1"/>
  <c r="L40" i="1"/>
  <c r="J93" i="1" l="1"/>
  <c r="J41" i="1" l="1"/>
  <c r="L41" i="1" s="1"/>
  <c r="J40" i="1"/>
  <c r="J45" i="1"/>
  <c r="L45" i="1" s="1"/>
  <c r="J65" i="1"/>
  <c r="L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tc={74376041-2AF5-4479-AF0D-1D58CF8D9291}</author>
    <author>tc={7E8892B0-6621-40C0-AFB9-B0F9EC2B2F84}</author>
    <author>tc={2E401C2B-69D2-4310-A9EF-8284F89B221A}</author>
    <author>tc={B45B57A4-2953-410B-9E60-0D362D1C4429}</author>
    <author>tc={157B811B-8782-4DF3-954F-CB569E847B1C}</author>
    <author>tc={76233823-6D0A-4C5B-856F-90F07B9DBA9E}</author>
    <author>tc={1E5EC649-BEEF-4C9E-9B1C-05410936A2FC}</author>
  </authors>
  <commentList>
    <comment ref="N6" authorId="0" shapeId="0" xr:uid="{74376041-2AF5-4479-AF0D-1D58CF8D9291}">
      <text>
        <t>[Threaded comment]
Your version of Excel allows you to read this threaded comment; however, any edits to it will get removed if the file is opened in a newer version of Excel. Learn more: https://go.microsoft.com/fwlink/?linkid=870924
Comment:
    Free text variance explanation where difference between the actual expenditure and planned budget is more than 10% (no dollar threshold)</t>
      </text>
    </comment>
    <comment ref="I9" authorId="1" shapeId="0" xr:uid="{7E8892B0-6621-40C0-AFB9-B0F9EC2B2F84}">
      <text>
        <t>[Threaded comment]
Your version of Excel allows you to read this threaded comment; however, any edits to it will get removed if the file is opened in a newer version of Excel. Learn more: https://go.microsoft.com/fwlink/?linkid=870924
Comment:
    OPEX Only</t>
      </text>
    </comment>
    <comment ref="G42" authorId="2" shapeId="0" xr:uid="{2E401C2B-69D2-4310-A9EF-8284F89B221A}">
      <text>
        <t>[Threaded comment]
Your version of Excel allows you to read this threaded comment; however, any edits to it will get removed if the file is opened in a newer version of Excel. Learn more: https://go.microsoft.com/fwlink/?linkid=870924
Comment:
    CAPEX only</t>
      </text>
    </comment>
    <comment ref="I43" authorId="3" shapeId="0" xr:uid="{B45B57A4-2953-410B-9E60-0D362D1C4429}">
      <text>
        <t>[Threaded comment]
Your version of Excel allows you to read this threaded comment; however, any edits to it will get removed if the file is opened in a newer version of Excel. Learn more: https://go.microsoft.com/fwlink/?linkid=870924
Comment:
    Both CAPEX &amp; OPEX</t>
      </text>
    </comment>
    <comment ref="G55" authorId="4" shapeId="0" xr:uid="{157B811B-8782-4DF3-954F-CB569E847B1C}">
      <text>
        <t>[Threaded comment]
Your version of Excel allows you to read this threaded comment; however, any edits to it will get removed if the file is opened in a newer version of Excel. Learn more: https://go.microsoft.com/fwlink/?linkid=870924
Comment:
    Both CAPEX &amp; OPEX Totals</t>
      </text>
    </comment>
    <comment ref="I55" authorId="5" shapeId="0" xr:uid="{76233823-6D0A-4C5B-856F-90F07B9DBA9E}">
      <text>
        <t>[Threaded comment]
Your version of Excel allows you to read this threaded comment; however, any edits to it will get removed if the file is opened in a newer version of Excel. Learn more: https://go.microsoft.com/fwlink/?linkid=870924
Comment:
    Both CAPEX &amp; OPEX</t>
      </text>
    </comment>
    <comment ref="G56" authorId="6" shapeId="0" xr:uid="{1E5EC649-BEEF-4C9E-9B1C-05410936A2FC}">
      <text>
        <t>[Threaded comment]
Your version of Excel allows you to read this threaded comment; however, any edits to it will get removed if the file is opened in a newer version of Excel. Learn more: https://go.microsoft.com/fwlink/?linkid=870924
Comment:
    CAPEX Only</t>
      </text>
    </comment>
  </commentList>
</comments>
</file>

<file path=xl/sharedStrings.xml><?xml version="1.0" encoding="utf-8"?>
<sst xmlns="http://schemas.openxmlformats.org/spreadsheetml/2006/main" count="1396" uniqueCount="350">
  <si>
    <t>2023-2025 WMP Forecast vs Actual Overview</t>
  </si>
  <si>
    <t>Financials are shown in $ Thousands</t>
  </si>
  <si>
    <t>Target / 
Target-Quarterly / Objective</t>
  </si>
  <si>
    <t>2023-2025 WMP Category</t>
  </si>
  <si>
    <t>2023-2025 WMP  Section #</t>
  </si>
  <si>
    <t>2023-2025 WMP Section Name</t>
  </si>
  <si>
    <t>Utility Initiative Tracking ID</t>
  </si>
  <si>
    <t>2023-2025 WMP Initiative Name</t>
  </si>
  <si>
    <t>2023 Planned Budget (as reported in the WMP Errata in 1,000s)</t>
  </si>
  <si>
    <t>2023 Actual Expenditure (in 1,000s)</t>
  </si>
  <si>
    <t>Variance</t>
  </si>
  <si>
    <t>Met Threshold for Variance Explanation
(greater than 10%)</t>
  </si>
  <si>
    <t>Detailed explanation of the reason for the discrepancy</t>
  </si>
  <si>
    <t>Target</t>
  </si>
  <si>
    <t>Grid Design, Operations and Maintenance</t>
  </si>
  <si>
    <t>8.1.2.2</t>
  </si>
  <si>
    <t>Undergrounding of electric lines and/or equipment</t>
  </si>
  <si>
    <t>GH-04</t>
  </si>
  <si>
    <t>10K Undergrounding</t>
  </si>
  <si>
    <t>No</t>
  </si>
  <si>
    <t>Target (Quarterly)</t>
  </si>
  <si>
    <t>Vegetation Management and Inspection</t>
  </si>
  <si>
    <t>8.2.2.2.5</t>
  </si>
  <si>
    <t>Focused Tree Inspections</t>
  </si>
  <si>
    <t>VM-03</t>
  </si>
  <si>
    <t>Focused Tree Inspection (FTI)</t>
  </si>
  <si>
    <t>Yes</t>
  </si>
  <si>
    <t>FTI's original forecast was based on high level estimates as the scope of the program was being developed. The actual costs in FTI stem from completing 266.6 circuit miles, while future years will 1,500 circuit miles.</t>
  </si>
  <si>
    <t>8.1.7.2</t>
  </si>
  <si>
    <t>Open Work Orders - Distribution</t>
  </si>
  <si>
    <t>GM-03</t>
  </si>
  <si>
    <t>HFTD-HFRA Open Tag Reduction – Distribution Backlog</t>
  </si>
  <si>
    <t xml:space="preserve">*Costs associated with GM-03 have been shown in the QDR Activity "Equipment inspections, maintenance, and repair" in previously filed QDRs. </t>
  </si>
  <si>
    <t>8.2.2.2.4</t>
  </si>
  <si>
    <t>Tree Removal</t>
  </si>
  <si>
    <t>VM-04</t>
  </si>
  <si>
    <t>Tree Removal Inventory (TRI)</t>
  </si>
  <si>
    <t>TRI unit cost assumptions for the budget were based on historical EVM unit pricing.  Actual unit pricing and units came in lower than planned.</t>
  </si>
  <si>
    <t>8.2.2.2.3</t>
  </si>
  <si>
    <t>VM for Operational Mitigations</t>
  </si>
  <si>
    <t>VM-18</t>
  </si>
  <si>
    <t>VM for Operational Mitigations (VMOM)</t>
  </si>
  <si>
    <t xml:space="preserve">VMOM achieved a lower unit cost than originally planned, as well as a lower number of trees to mitigate were identified during the inspections than originally planned. </t>
  </si>
  <si>
    <t>8.1.2.10.5</t>
  </si>
  <si>
    <t>Non-Exempt Expulsion Fuses</t>
  </si>
  <si>
    <t>GH-10</t>
  </si>
  <si>
    <t>Non-Exempt Expulsion Fuse - Removal</t>
  </si>
  <si>
    <t>Was able to achieve execution efficiencies by bundling fuse replacements with other projects, reducing the overall cost while completing the targeted units.</t>
  </si>
  <si>
    <t>Objective</t>
  </si>
  <si>
    <t>Community Outreach and Engagement</t>
  </si>
  <si>
    <t>8.5.2</t>
  </si>
  <si>
    <t>Public Outreach and Education Awareness Program</t>
  </si>
  <si>
    <t>CO-01</t>
  </si>
  <si>
    <t>Community Engagement - Meetings</t>
  </si>
  <si>
    <t>Reduced marketing, material and labor costs for customer outreach activities.</t>
  </si>
  <si>
    <t>8.2.2.1.3</t>
  </si>
  <si>
    <t>Integrated Vegetation Management</t>
  </si>
  <si>
    <t>VM-15</t>
  </si>
  <si>
    <t>Integrated Vegetation Management - Transmission</t>
  </si>
  <si>
    <t>PG&amp;E was able to achieve a lower unit cost for IVM related work than previously forecasted while completing the unit target.</t>
  </si>
  <si>
    <t>Situational Awareness and Forecasting</t>
  </si>
  <si>
    <t>8.3.3.1</t>
  </si>
  <si>
    <t>Grid Monitoring Systems, Existing Systems, Technologies, and Procedures</t>
  </si>
  <si>
    <t>SA-02</t>
  </si>
  <si>
    <t>Line Sensor - Installations</t>
  </si>
  <si>
    <t>Original high level forecast included a 20% contingency estimate that was not fully utilized during the course of execution.</t>
  </si>
  <si>
    <t>8.2.5.2</t>
  </si>
  <si>
    <t>Quality Control</t>
  </si>
  <si>
    <t>VM-22</t>
  </si>
  <si>
    <t>Vegetation Management - Quality Control</t>
  </si>
  <si>
    <t>Discrepancy driven through increased efficiency within the program to track field quality control work and execute work with greater controls</t>
  </si>
  <si>
    <t>Emergency Preparedness</t>
  </si>
  <si>
    <t>8.4.3.1</t>
  </si>
  <si>
    <t>Emergency Planning</t>
  </si>
  <si>
    <t>EP-02</t>
  </si>
  <si>
    <t>Maintain All Hazards planning and preparedness program</t>
  </si>
  <si>
    <t xml:space="preserve">No actual Wildfire events/Wildfire EOC activations to respond to due to favorable weather. Wildfire emergency response forecast accuracy is highly challenging due to many unknown factors and highly dependent on weather conditions.
The actuals are reflecting only the base Wildfire work that continues to happen each year with training, exercises, seminars, and emergency plan updates and maintenance. The estimate annual run rate is about $2M. The reason last year actuals is lower because we had only Tabletop exercise instead of a full scope exercise. The year will be a combined WF and PSPS full scope exercise, which means everyone comes in and participates as if in a real world event.  </t>
  </si>
  <si>
    <t>8.1.2.5.1</t>
  </si>
  <si>
    <t>Traditional overhead hardening - Transmission</t>
  </si>
  <si>
    <t>GH-06</t>
  </si>
  <si>
    <t>System Hardening - Transmission Shunt Splices</t>
  </si>
  <si>
    <t>Reduced costs by collaboratively identifying  efficiencies working with tag crews and leveraging existing clearances.</t>
  </si>
  <si>
    <t>8.1.8.1</t>
  </si>
  <si>
    <t>Downed Conductor Detection (DCD) Devices</t>
  </si>
  <si>
    <t>GM-06</t>
  </si>
  <si>
    <t>EPSS - Down Conductor Detection (DCD)</t>
  </si>
  <si>
    <t>8.1.3.3.1</t>
  </si>
  <si>
    <t>Asset Inspection Program - Substation</t>
  </si>
  <si>
    <t>AI-08</t>
  </si>
  <si>
    <t>Supplemental Inspections - Substation Distribution</t>
  </si>
  <si>
    <t>Technology updates allowed us to become more efficiency and not have to utilize as many contractors in order to complete inspections.</t>
  </si>
  <si>
    <t>8.2.2.1.1</t>
  </si>
  <si>
    <t>Routine Transmission NERC and Non-NERC</t>
  </si>
  <si>
    <t>VM-01</t>
  </si>
  <si>
    <t>LiDAR Data Collection - Transmission</t>
  </si>
  <si>
    <t>PG&amp;E's original 2023 financial forecast for LiDAR included the total projected cost for the vendor contract, which sought to do additional LiDAR inspections above and beyond the VM-01 target. The $8.6 million actual expenditure represents the cost of PG&amp;E completing the VM-01 target.</t>
  </si>
  <si>
    <t>8.1.2.10.3</t>
  </si>
  <si>
    <t>Motor Switch Operator (MSO) Switch Replacement</t>
  </si>
  <si>
    <t>GH-09</t>
  </si>
  <si>
    <t>Distribution Line Motor Switch Operator (MSO) - Replacements</t>
  </si>
  <si>
    <t>Was able to achieve execution efficiencies by bundling MSO replacements with other work, reducing the number of crew mobilizations resulting in lower overall cost while completing the targeted units.</t>
  </si>
  <si>
    <t>8.1.3.1.1</t>
  </si>
  <si>
    <t>Ground Detailed Inspections</t>
  </si>
  <si>
    <t>AI-02</t>
  </si>
  <si>
    <t>Detailed Inspection Transmission – Ground</t>
  </si>
  <si>
    <t>AI-09</t>
  </si>
  <si>
    <t>Supplemental Inspections - Substation Transmission</t>
  </si>
  <si>
    <t>8.3.3.3</t>
  </si>
  <si>
    <t xml:space="preserve">Grid Monitoring Systems, Planned Improvements </t>
  </si>
  <si>
    <t>SA-10</t>
  </si>
  <si>
    <t>Distribution Fault Anticipation (DFA) Installations</t>
  </si>
  <si>
    <t>2023 budget was based on a high level forecast developed as the program was stood up. PG&amp;E completed its WMP target units at a lower cost than expected, partially due to pre-construction and engineering being completed in 2022.</t>
  </si>
  <si>
    <t>8.2.2.3.1</t>
  </si>
  <si>
    <t>Substation Defensible Space</t>
  </si>
  <si>
    <t>VM-07</t>
  </si>
  <si>
    <t>Defensible Space Inspections - Hydroelectric Substations and Powerhouses</t>
  </si>
  <si>
    <t xml:space="preserve">Costs significantly lower than planned due to internal resources replacing contractors. </t>
  </si>
  <si>
    <t>Objective (10 Year)</t>
  </si>
  <si>
    <t>8.5.3</t>
  </si>
  <si>
    <t>CO-04</t>
  </si>
  <si>
    <t>Community Engagement - Outreach to HFRA Infrastructure Customers</t>
  </si>
  <si>
    <t>Materially lower Business Energy Solutions (BES) labor costs than originally planned due to the low number of PSPS events.</t>
  </si>
  <si>
    <t>8.1.2.8.1</t>
  </si>
  <si>
    <t>Installation of System Automation Equipment – Distribution EPSS Protective Devices</t>
  </si>
  <si>
    <t>GH-07</t>
  </si>
  <si>
    <t>Distribution Protective Devices</t>
  </si>
  <si>
    <t>AI-10</t>
  </si>
  <si>
    <t>Supplemental Inspections - Hydroelectric Substations and Powerhouses</t>
  </si>
  <si>
    <t>Costs significantly lower than planned, due to internal resource replacing contractor. Enhanced switchyard inspections lower than planned attributed to System Inspection’s ability to inspect more efficiently requiring less hours from System Inspection and Hydro O&amp;M resources.</t>
  </si>
  <si>
    <t>SA-11</t>
  </si>
  <si>
    <t>Early Fault Detection (EFD) Installations</t>
  </si>
  <si>
    <t>8.5.4</t>
  </si>
  <si>
    <t>CO-02</t>
  </si>
  <si>
    <t>Community Engagement - Surveys</t>
  </si>
  <si>
    <t>8.2.3.1</t>
  </si>
  <si>
    <t>Pole Clearing</t>
  </si>
  <si>
    <t>VM-02</t>
  </si>
  <si>
    <t>Pole Clearing Program</t>
  </si>
  <si>
    <t>Public Safety Power Shutoff</t>
  </si>
  <si>
    <t>Customer Support in Wildfire and PSPS Emergencies</t>
  </si>
  <si>
    <t>PS-06</t>
  </si>
  <si>
    <t>Provide 12,000 cumulative new or replacement portable batteries to PG&amp;E customers at risk of PSPS or EPSS, focusing on but not limited to AFN, MBL, and self-identified vulnerable populations</t>
  </si>
  <si>
    <t>8.5.5</t>
  </si>
  <si>
    <t>CO-05</t>
  </si>
  <si>
    <t>Community Engagement - Outage Preparedness Campaign</t>
  </si>
  <si>
    <t>8.1.3.1.2</t>
  </si>
  <si>
    <t>Aerial Detailed Inspections</t>
  </si>
  <si>
    <t>AI-04</t>
  </si>
  <si>
    <t>Detailed Inspection Transmission – Aerial</t>
  </si>
  <si>
    <t>8.1.5</t>
  </si>
  <si>
    <t>Asset Management and Inspection Enterprise System(s)</t>
  </si>
  <si>
    <t>AI-11</t>
  </si>
  <si>
    <t>Filling Asset Inventory Data Gaps</t>
  </si>
  <si>
    <t>9.1.2</t>
  </si>
  <si>
    <t>Risk Thresholds (e.g., WS, FPI, etc.) and Decision Making Process That Determine the Need for a PSPS</t>
  </si>
  <si>
    <t>PS-11</t>
  </si>
  <si>
    <t xml:space="preserve">Pilot using drones for PSPS restoration </t>
  </si>
  <si>
    <t>PSPS drone pilot will begin in 2024. No costs in 2023.</t>
  </si>
  <si>
    <t>8.3.2.3</t>
  </si>
  <si>
    <t>Planned Improvements</t>
  </si>
  <si>
    <t>SA-01</t>
  </si>
  <si>
    <t xml:space="preserve">Artificial Intelligence (AI) in Wildfire Cameras </t>
  </si>
  <si>
    <t>The original 2023 forecast was based on an initial high-level estimate, contract and execution with chosen vendor led to additional costs.</t>
  </si>
  <si>
    <t>8.1.3.1.4</t>
  </si>
  <si>
    <t>Infrared Inspections</t>
  </si>
  <si>
    <t>AI-06</t>
  </si>
  <si>
    <t xml:space="preserve">Perform transmission infrared inspections </t>
  </si>
  <si>
    <t>Original forecast was based on unit cost data from early 2022 and did not account for changes in the methods of infrared inspection.</t>
  </si>
  <si>
    <t>VM-06</t>
  </si>
  <si>
    <t>Defensible Space Inspections - Transmission Substation</t>
  </si>
  <si>
    <t>Increased precipitation in 2023 resulted in increase vegetation growth requiring crews to conduct brush clearing multiple times at the same location to maintain adequate defensible space.</t>
  </si>
  <si>
    <t>VM-05</t>
  </si>
  <si>
    <t>Defensible Space Inspections - Distribution Substation</t>
  </si>
  <si>
    <t>8.1.2.10.4</t>
  </si>
  <si>
    <t>Surge Arrestors</t>
  </si>
  <si>
    <t>GH-08</t>
  </si>
  <si>
    <t>Surge Arrestor - Removals</t>
  </si>
  <si>
    <t>Additional 2023 expenditures due to higher unit cost driven by transitioning to new regional vendors.</t>
  </si>
  <si>
    <t>8.1.3.1.3</t>
  </si>
  <si>
    <t>Climbing Detailed Inspections</t>
  </si>
  <si>
    <t>AI-05</t>
  </si>
  <si>
    <t>Detailed Inspection Transmission – Climbing</t>
  </si>
  <si>
    <t xml:space="preserve">Execution resources were allocated to storm response in the 1st quarter leading to a compressed timeline for execution prior to fire season resulting increased overtime and double-time costs. 
</t>
  </si>
  <si>
    <t>Routine Transmission – Ground</t>
  </si>
  <si>
    <t>VM-13</t>
  </si>
  <si>
    <t>Routine Ground - Transmission</t>
  </si>
  <si>
    <t>8.1.6.1</t>
  </si>
  <si>
    <t>Quality Assurance (QA)</t>
  </si>
  <si>
    <t>GM-01</t>
  </si>
  <si>
    <t>Asset Inspections - Quality Assurance</t>
  </si>
  <si>
    <t>GM-01 was updated during through the Revision Notice resulting increased scope and additional cost.</t>
  </si>
  <si>
    <t>GH-05</t>
  </si>
  <si>
    <t>System Hardening - Transmission</t>
  </si>
  <si>
    <t>Costs for transmission hardening increased over the original forecast due to three major drivers:  
-Access roads needed improvement requiring civil construction work such as grading and/or gravel. 
-Increased use of helicopter required to continue construction due to inclement weather and wet access roads.
-Clearance cancellations due to inclement weather resulted in extra mobilizations.</t>
  </si>
  <si>
    <t>8.2.2.1.2</t>
  </si>
  <si>
    <t>Transmission Second Patrol</t>
  </si>
  <si>
    <t>VM-14</t>
  </si>
  <si>
    <t>The initial 2023 forecasts for transmission second patrol used a high level forecast based on helicopter based patrols in 2022. The actual expenditures reflect PG&amp;E's use of additional patrol technology (e.g. LiDAR) and increased volume of inspections.</t>
  </si>
  <si>
    <t>8.2.5</t>
  </si>
  <si>
    <t>Quality Assurance and Quality Control</t>
  </si>
  <si>
    <t>VM-08</t>
  </si>
  <si>
    <t>Vegetation Management – Quality Assurance</t>
  </si>
  <si>
    <t>Discrepancy driven by volume of additional units completed compared to forecast due to commitments related to pass rates</t>
  </si>
  <si>
    <t>8.1.3.2.7</t>
  </si>
  <si>
    <t>Pilot Inspections</t>
  </si>
  <si>
    <t>AI-03</t>
  </si>
  <si>
    <t>Develop Distribution Aerial Inspections program</t>
  </si>
  <si>
    <t>The cost of the distribution aerial pilot was not included in the expenditure forecast provided in the original 2023-2025 WMP.</t>
  </si>
  <si>
    <t>8.1.3.2.1</t>
  </si>
  <si>
    <t>Detailed Ground Inspections</t>
  </si>
  <si>
    <t>AI-07</t>
  </si>
  <si>
    <t>Detailed Ground Inspections - Distribution</t>
  </si>
  <si>
    <t xml:space="preserve">Execution resources were allocated to storm response in the 1st quarter leading to a compressed timeline for execution resulting increased overtime and double-time costs. Furthermore, the expanded use of contractors to complete inspections required increased support from inspection review specialists.
</t>
  </si>
  <si>
    <t>8.3.6.3</t>
  </si>
  <si>
    <t>SA-04</t>
  </si>
  <si>
    <t>FPI and IPW Modeling - Revision Evaluation</t>
  </si>
  <si>
    <t>8.1.7.1</t>
  </si>
  <si>
    <t>Open Work Orders - Transmission</t>
  </si>
  <si>
    <t>GM-02</t>
  </si>
  <si>
    <t>HFTD-HFRA Open Tag Reduction - Transmission</t>
  </si>
  <si>
    <t>8.1.6.2</t>
  </si>
  <si>
    <t>Quality Control (QC)</t>
  </si>
  <si>
    <t>GM-09</t>
  </si>
  <si>
    <t xml:space="preserve">Asset Inspection – Quality Control </t>
  </si>
  <si>
    <t>Target GM-09 was created through the Revision Notice process and increased the scope of the program resulting in higher costs.</t>
  </si>
  <si>
    <t>8.2.4</t>
  </si>
  <si>
    <t>VM Enterprise System</t>
  </si>
  <si>
    <t>VM-19</t>
  </si>
  <si>
    <t>One VM Application Record Keeping Enhancement (Routine, Second Patrol)</t>
  </si>
  <si>
    <t>Variance is attributable to increased requirements and demand, which included increasing demand on O&amp;M support including Live Help Desk, additional licenses purchased for end users of Routine/2nd Patrol, implementation of VC Pole Clearing Program to meet regulatory commitments, requirements and user story writing in addition to the PMO and Focus Tree Inspection enhancements.
The costs associated with completing the VM-20 and VM-21 objectives have been captured here as part of the development costs of the overall One VM application.</t>
  </si>
  <si>
    <t>8.2.2.2.2</t>
  </si>
  <si>
    <t>Distribution Second Patrol</t>
  </si>
  <si>
    <t>VM-17</t>
  </si>
  <si>
    <t> Primarily attributable to more additional tree work identified based on revised inspection procedure to include non-dead and dying units.</t>
  </si>
  <si>
    <t>8.1.2.1</t>
  </si>
  <si>
    <t xml:space="preserve">Covered conductor installation </t>
  </si>
  <si>
    <t>GH-01</t>
  </si>
  <si>
    <t>System Hardening - Distribution</t>
  </si>
  <si>
    <t>Increased volume of overhead miles completed 157.7 miles compared to the original plan of 140 miles coupled with higher units cost led to overall expenditures.
*The GH-01 target includes both overhead and underground miles. To prevent double counting costs, the expenditures related to underground work are shown in GH-04.</t>
  </si>
  <si>
    <t>8.2.2.2.1</t>
  </si>
  <si>
    <t>Distribution Routine Patrol</t>
  </si>
  <si>
    <t>VM-16</t>
  </si>
  <si>
    <t>Driven by an increased average cost per unit as the program incurred additional T&amp;M costs related to contractor change-outs and additional support costs (increased SVMI headcount, training/assessment yards and constraint resolution), partly offset by decreased volume of tree work due to efforts to maintain 2023 costs to the Veg Management budget.</t>
  </si>
  <si>
    <t>8.4.2.3.1</t>
  </si>
  <si>
    <t>Drills, Simulations, and Tabletop Exercises</t>
  </si>
  <si>
    <t>EP-01</t>
  </si>
  <si>
    <t>Complete PSPS and Wildfire Tabletop and Functional Exercises</t>
  </si>
  <si>
    <t>See detailed explanation</t>
  </si>
  <si>
    <t/>
  </si>
  <si>
    <t>Costs associated with PSPS table top exercises are captured in EP-02.</t>
  </si>
  <si>
    <t>EP-04</t>
  </si>
  <si>
    <t>Expand All Hazards planning to include additional threats and scenarios</t>
  </si>
  <si>
    <t>PCC Costs</t>
  </si>
  <si>
    <t>EP-06</t>
  </si>
  <si>
    <t>Annually review of the Company Emergency Response Plan (CERP) and Wildfire and PSPS Annex</t>
  </si>
  <si>
    <t>EP-07</t>
  </si>
  <si>
    <t>Common Operating Picture Technology</t>
  </si>
  <si>
    <t>EP-08</t>
  </si>
  <si>
    <t>Threats and Hazards Identification and Risk Assessment (THIRA) updates</t>
  </si>
  <si>
    <t>EP-09</t>
  </si>
  <si>
    <t>County Execute Briefings</t>
  </si>
  <si>
    <t>8.1.9.1</t>
  </si>
  <si>
    <t>Asset Inspections</t>
  </si>
  <si>
    <t>AI-01</t>
  </si>
  <si>
    <t>Retainment of Inspectors and Internal Workforce Development</t>
  </si>
  <si>
    <t>GH-02</t>
  </si>
  <si>
    <t>Evaluate Covered Conductor Effectiveness</t>
  </si>
  <si>
    <t>GH-03</t>
  </si>
  <si>
    <t>Evaluate and Implement Covered Conductor Effectiveness Impact on Inspections and Maintenance Standards</t>
  </si>
  <si>
    <t>8.1.8.1.1</t>
  </si>
  <si>
    <t>Protective Equipment and Device Settings</t>
  </si>
  <si>
    <t>GM-07</t>
  </si>
  <si>
    <t>Updates on EPSS Reliability Study</t>
  </si>
  <si>
    <t>GM-08</t>
  </si>
  <si>
    <t xml:space="preserve">Eliminate HFTD/HFRA distribution backlog </t>
  </si>
  <si>
    <t>Costs associated with achieving objective GM-08 are captured in target GM-03.</t>
  </si>
  <si>
    <t>9.2.1</t>
  </si>
  <si>
    <t>PS-01</t>
  </si>
  <si>
    <t>Evaluate enhancements for the PSPS Transmission guidance</t>
  </si>
  <si>
    <t>PS-02</t>
  </si>
  <si>
    <t>Evaluate incorporation of approved IPW enhancements into the PSPS Distribution guidance</t>
  </si>
  <si>
    <t>PS-05</t>
  </si>
  <si>
    <t>Evaluate the transition of the Portable Battery Program to permanent battery solutions</t>
  </si>
  <si>
    <t>9.1.5</t>
  </si>
  <si>
    <t>Performance Metrics Identified by the Electrical Corporation</t>
  </si>
  <si>
    <t>PS-07</t>
  </si>
  <si>
    <t>Reduce PSPS impacts by ~55k customer events (3.4%) for 2023-2025 period by completing planned Wildfire mitigation projects including but not limited to MSO switch replacements and undergrounding</t>
  </si>
  <si>
    <t>Costs associated with achieving PS-07 are captured in GH-01: System Hardening - Distribution and GH-04: 10K Undergrounding targets.</t>
  </si>
  <si>
    <t>PS-08</t>
  </si>
  <si>
    <t>Evaluate emerging technologies to reduce PSPS customer impact</t>
  </si>
  <si>
    <t>PS-09</t>
  </si>
  <si>
    <t>Reduce PSPS impacts via Undergrounding</t>
  </si>
  <si>
    <t>PS-10</t>
  </si>
  <si>
    <t>Continue sharing PSPS lessons learned</t>
  </si>
  <si>
    <t>SA-03</t>
  </si>
  <si>
    <t>EFD and DFA Reporting</t>
  </si>
  <si>
    <t>SA-05</t>
  </si>
  <si>
    <t>Evaluate FPI and IPW Modeling enhancements in 2023 - 2025</t>
  </si>
  <si>
    <t>Budget and actuals for SA-05 are captured in the figures provided in SA-04.</t>
  </si>
  <si>
    <t>SA-06</t>
  </si>
  <si>
    <t>Evaluate FPI and IPW Modeling enhancements in 2026 - 2032</t>
  </si>
  <si>
    <t>SA-07</t>
  </si>
  <si>
    <t>Monitor and evaluate the Cameras AI system’s performance</t>
  </si>
  <si>
    <t>SA-08</t>
  </si>
  <si>
    <t>Evaluate the Cameras AI system functionalities and technologies</t>
  </si>
  <si>
    <t>SA-09</t>
  </si>
  <si>
    <t>SA-12</t>
  </si>
  <si>
    <t>Evaluate the use and effectiveness of real-time monitoring tools</t>
  </si>
  <si>
    <t>8.2.6</t>
  </si>
  <si>
    <t>Open Work Orders</t>
  </si>
  <si>
    <t>VM-09</t>
  </si>
  <si>
    <t>Constraint Resolution Procedural Guideline</t>
  </si>
  <si>
    <t>8.2.2</t>
  </si>
  <si>
    <t>Vegetation Management Inspections</t>
  </si>
  <si>
    <t>VM-10</t>
  </si>
  <si>
    <t xml:space="preserve">Inspection in HFTD and HFRA supporting key vegetation management initiatives </t>
  </si>
  <si>
    <t>Expenditures for activities associated with VM-10 are captured in the individual vegetation management program costs.</t>
  </si>
  <si>
    <t>VM-11</t>
  </si>
  <si>
    <t>Enhance and refine Focus Tree Inspection – Areas of Concern (AOC)</t>
  </si>
  <si>
    <t>Expenditures for VM-11 are captured in the costs associated with the FTI program shown in VM-03.</t>
  </si>
  <si>
    <t>8.2.2.1</t>
  </si>
  <si>
    <t>VM Transmission and Distribution Inspections</t>
  </si>
  <si>
    <t>VM-12</t>
  </si>
  <si>
    <t>Evaluate emerging technologies</t>
  </si>
  <si>
    <t>VM-20</t>
  </si>
  <si>
    <t>Record Keeping Enhancement (VMOM, TRI)</t>
  </si>
  <si>
    <t>Costs for VM-20 are captured in the development costs of the One VM application.</t>
  </si>
  <si>
    <t>VM-21</t>
  </si>
  <si>
    <t>FTI Record Keeping Enhancement</t>
  </si>
  <si>
    <t>Costs for VM-21 are captured in the development costs of the One VM application.</t>
  </si>
  <si>
    <t>Total</t>
  </si>
  <si>
    <t>OPEX HFTD</t>
  </si>
  <si>
    <t>CAPEX HFTD</t>
  </si>
  <si>
    <t>2023-2025 WMP Initiatve Name</t>
  </si>
  <si>
    <t>2023 Actual Expenditure HFTD (in 1,000s)</t>
  </si>
  <si>
    <t>.</t>
  </si>
  <si>
    <t>Threshold for change
(greater than 10%)</t>
  </si>
  <si>
    <t>..</t>
  </si>
  <si>
    <t>No (PCC Costs)</t>
  </si>
  <si>
    <t>Yes (1:1)</t>
  </si>
  <si>
    <t>Yes (49A work)</t>
  </si>
  <si>
    <t>Yes (2AR work)</t>
  </si>
  <si>
    <t>8.1.2.10.1</t>
  </si>
  <si>
    <t>Asking LOB Dana Edwards for Split from VM-01</t>
  </si>
  <si>
    <t>Reached out to LOB for allocation from VM-22</t>
  </si>
  <si>
    <t>Reached out to LOB for info</t>
  </si>
  <si>
    <t>Reached out to LOB Nicole de la Torre for info</t>
  </si>
  <si>
    <t>See Note</t>
  </si>
  <si>
    <t xml:space="preserve">Initiative 8.2.2.2 for 2023 included only Routine and Second Patrol.  VMOM and all the other transitional programs were embedded within Fall-In Mitigation (8.2.3.4).  </t>
  </si>
  <si>
    <t>Since modifications related to VM-19 thru VM-21 were part of a revision process that occurred the second half of 2023, the definitions of spend or tracking mechanisms were not modified accordingly.  This focus has really been specific to the start of this year.  All that said, for VM-19 &amp; VM-20, there was a minimal amount of time and effort in completing the ask so any costs would be immaterial and already embedded within what has been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</si>
</sst>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3" formatCode="_(* #,##0.00_);_(* \(#,##0.00\);_(* &quot;-&quot;??_);_(@_)"/>
    <numFmt numFmtId="164" formatCode="&quot;$&quot;#,##0.00"/>
    <numFmt numFmtId="165" formatCode="&quot;$&quot;#,##0"/>
  </numFmts>
  <fonts count="10">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0"/>
      <color theme="0"/>
      <name val="Arial"/>
      <family val="2"/>
    </font>
    <font>
      <b/>
      <i/>
      <sz val="10"/>
      <name val="Arial"/>
      <family val="2"/>
    </font>
    <font>
      <b/>
      <sz val="10"/>
      <name val="Arial"/>
      <family val="2"/>
    </font>
    <font>
      <b/>
      <sz val="14"/>
      <color theme="0"/>
      <name val="Arial"/>
      <family val="2"/>
    </font>
    <font>
      <sz val="10"/>
      <name val="Arial"/>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rgb="FF00B0F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mediumDashed">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thin">
        <color indexed="64"/>
      </top>
      <bottom style="medium">
        <color auto="1"/>
      </bottom>
      <diagonal/>
    </border>
    <border>
      <left/>
      <right style="thin">
        <color auto="1"/>
      </right>
      <top/>
      <bottom/>
      <diagonal/>
    </border>
  </borders>
  <cellStyleXfs count="2">
    <xf numFmtId="0" fontId="0" fillId="0" borderId="0"/>
    <xf numFmtId="43" fontId="9" fillId="0" borderId="0" applyFont="0" applyFill="0" applyBorder="0" applyAlignment="0" applyProtection="0"/>
  </cellStyleXfs>
  <cellXfs count="67">
    <xf numFmtId="0" fontId="0" fillId="0" borderId="0" xfId="0"/>
    <xf numFmtId="0" fontId="0" fillId="2" borderId="1" xfId="0" applyFill="1"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164" fontId="0" fillId="0" borderId="1" xfId="0" applyNumberFormat="1" applyBorder="1"/>
    <xf numFmtId="0" fontId="0" fillId="0" borderId="1" xfId="0" applyBorder="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2" xfId="0" applyFont="1" applyFill="1" applyBorder="1" applyAlignment="1">
      <alignment horizontal="left" vertical="center"/>
    </xf>
    <xf numFmtId="0" fontId="4" fillId="3" borderId="1" xfId="0" applyFont="1" applyFill="1" applyBorder="1" applyAlignment="1">
      <alignment horizontal="center" vertical="center" wrapText="1"/>
    </xf>
    <xf numFmtId="0" fontId="0" fillId="0" borderId="0" xfId="0" applyAlignment="1">
      <alignment horizontal="center"/>
    </xf>
    <xf numFmtId="0" fontId="1" fillId="0" borderId="0" xfId="0" applyFont="1"/>
    <xf numFmtId="6" fontId="1" fillId="0" borderId="11" xfId="0" applyNumberFormat="1" applyFont="1" applyBorder="1"/>
    <xf numFmtId="164" fontId="0" fillId="0" borderId="1" xfId="0" applyNumberFormat="1" applyBorder="1" applyAlignment="1">
      <alignment horizontal="center"/>
    </xf>
    <xf numFmtId="0" fontId="0" fillId="0" borderId="0" xfId="0" applyAlignment="1">
      <alignment wrapText="1"/>
    </xf>
    <xf numFmtId="0" fontId="4" fillId="3"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4" fillId="3" borderId="6" xfId="0" applyFont="1" applyFill="1" applyBorder="1" applyAlignment="1">
      <alignment horizontal="center" vertical="center" wrapText="1"/>
    </xf>
    <xf numFmtId="6" fontId="8" fillId="4" borderId="6" xfId="0" applyNumberFormat="1" applyFont="1" applyFill="1" applyBorder="1" applyAlignment="1">
      <alignment horizontal="left" vertical="center" wrapText="1"/>
    </xf>
    <xf numFmtId="0" fontId="0" fillId="2" borderId="0" xfId="0" applyFill="1" applyAlignment="1">
      <alignment horizontal="center"/>
    </xf>
    <xf numFmtId="0" fontId="0" fillId="2" borderId="12" xfId="0" applyFill="1" applyBorder="1" applyAlignment="1">
      <alignment horizontal="center" vertical="center"/>
    </xf>
    <xf numFmtId="0" fontId="0" fillId="2" borderId="10" xfId="0" applyFill="1" applyBorder="1" applyAlignment="1">
      <alignment horizontal="left" vertical="top" wrapText="1"/>
    </xf>
    <xf numFmtId="0" fontId="0" fillId="2" borderId="10" xfId="0" applyFill="1" applyBorder="1" applyAlignment="1">
      <alignment horizontal="center" vertical="center"/>
    </xf>
    <xf numFmtId="0" fontId="0" fillId="2" borderId="10" xfId="0" applyFill="1" applyBorder="1" applyAlignment="1">
      <alignment horizontal="left" vertical="center" wrapText="1"/>
    </xf>
    <xf numFmtId="0" fontId="3" fillId="2" borderId="10" xfId="0" applyFont="1" applyFill="1" applyBorder="1" applyAlignment="1">
      <alignment vertical="top" wrapText="1"/>
    </xf>
    <xf numFmtId="0" fontId="0" fillId="0" borderId="10" xfId="0" applyBorder="1" applyAlignment="1">
      <alignment horizontal="center"/>
    </xf>
    <xf numFmtId="0" fontId="0" fillId="0" borderId="10" xfId="0" applyBorder="1"/>
    <xf numFmtId="0" fontId="8" fillId="4" borderId="9" xfId="0" applyFont="1" applyFill="1" applyBorder="1" applyAlignment="1">
      <alignment horizontal="left" vertical="center" wrapText="1"/>
    </xf>
    <xf numFmtId="165" fontId="0" fillId="0" borderId="1" xfId="0" applyNumberFormat="1" applyBorder="1" applyAlignment="1">
      <alignment horizontal="center"/>
    </xf>
    <xf numFmtId="165" fontId="0" fillId="0" borderId="10" xfId="0" applyNumberFormat="1" applyBorder="1" applyAlignment="1">
      <alignment horizontal="center"/>
    </xf>
    <xf numFmtId="165" fontId="0" fillId="0" borderId="1" xfId="0" applyNumberFormat="1" applyBorder="1"/>
    <xf numFmtId="165" fontId="0" fillId="5" borderId="1" xfId="0" applyNumberFormat="1" applyFill="1" applyBorder="1" applyAlignment="1">
      <alignment horizontal="center"/>
    </xf>
    <xf numFmtId="0" fontId="0" fillId="6" borderId="1" xfId="0" applyFill="1" applyBorder="1" applyAlignment="1">
      <alignment horizontal="left" vertical="center" wrapText="1"/>
    </xf>
    <xf numFmtId="0" fontId="0" fillId="6" borderId="1" xfId="0" applyFill="1" applyBorder="1" applyAlignment="1">
      <alignment horizontal="left" vertical="top" wrapText="1"/>
    </xf>
    <xf numFmtId="0" fontId="0" fillId="7" borderId="1" xfId="0" applyFill="1" applyBorder="1" applyAlignment="1">
      <alignment horizontal="left" vertical="center" wrapText="1"/>
    </xf>
    <xf numFmtId="0" fontId="3" fillId="7" borderId="1" xfId="0" applyFont="1" applyFill="1" applyBorder="1" applyAlignment="1">
      <alignment vertical="top" wrapText="1"/>
    </xf>
    <xf numFmtId="0" fontId="0" fillId="0" borderId="0" xfId="0" applyAlignment="1">
      <alignment vertical="center"/>
    </xf>
    <xf numFmtId="0" fontId="3" fillId="6" borderId="1" xfId="0" applyFont="1" applyFill="1" applyBorder="1" applyAlignment="1">
      <alignment vertical="top" wrapText="1"/>
    </xf>
    <xf numFmtId="165" fontId="2" fillId="5" borderId="1" xfId="0" applyNumberFormat="1" applyFont="1" applyFill="1" applyBorder="1" applyAlignment="1">
      <alignment horizontal="center"/>
    </xf>
    <xf numFmtId="6" fontId="0" fillId="0" borderId="0" xfId="0" applyNumberFormat="1"/>
    <xf numFmtId="0" fontId="0" fillId="0" borderId="0" xfId="0" quotePrefix="1" applyAlignment="1">
      <alignment wrapText="1"/>
    </xf>
    <xf numFmtId="43" fontId="0" fillId="0" borderId="0" xfId="1" applyFont="1" applyAlignment="1">
      <alignment horizontal="center"/>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3" fillId="0" borderId="0" xfId="0" applyFont="1" applyAlignment="1">
      <alignment vertical="top" wrapText="1"/>
    </xf>
    <xf numFmtId="165" fontId="0" fillId="0" borderId="0" xfId="0" applyNumberFormat="1" applyAlignment="1">
      <alignment horizontal="center"/>
    </xf>
    <xf numFmtId="0" fontId="8" fillId="0" borderId="0" xfId="0" applyFont="1" applyAlignment="1">
      <alignment horizontal="left" vertical="center" wrapText="1"/>
    </xf>
    <xf numFmtId="43" fontId="0" fillId="0" borderId="0" xfId="1" applyFont="1" applyFill="1" applyAlignment="1">
      <alignment horizont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cellXfs>
  <cellStyles count="2">
    <cellStyle name="Comma" xfId="1" builtinId="3"/>
    <cellStyle name="Normal" xfId="0" builtinId="0"/>
  </cellStyles>
  <dxfs count="52">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8" tint="0.5999938962981048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auto="1"/>
        </left>
        <right/>
        <top/>
        <bottom/>
      </border>
    </dxf>
    <dxf>
      <numFmt numFmtId="164" formatCode="&quot;$&quot;#,##0.00"/>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bottom/>
      </border>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numFmt numFmtId="164" formatCode="&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quot;$&quot;#,##0"/>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left" vertical="top"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right style="thin">
          <color auto="1"/>
        </right>
        <top/>
        <bottom/>
      </border>
    </dxf>
    <dxf>
      <border outline="0">
        <left style="thin">
          <color auto="1"/>
        </left>
        <right style="mediumDashed">
          <color auto="1"/>
        </right>
      </border>
    </dxf>
    <dxf>
      <font>
        <color rgb="FF9C0006"/>
      </font>
      <fill>
        <patternFill>
          <bgColor rgb="FFFFC7CE"/>
        </patternFill>
      </fill>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numFmt numFmtId="0" formatCode="General"/>
      <alignment horizontal="center"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left" vertical="top" textRotation="0" wrapText="1" indent="0" justifyLastLine="0" shrinkToFit="0" readingOrder="0"/>
    </dxf>
    <dxf>
      <alignment horizontal="center" vertical="center" textRotation="0" wrapText="0" indent="0" justifyLastLine="0" shrinkToFit="0" readingOrder="0"/>
    </dxf>
    <dxf>
      <border outline="0">
        <left style="thin">
          <color auto="1"/>
        </left>
        <right style="mediumDashed">
          <color auto="1"/>
        </right>
      </border>
    </dxf>
    <dxf>
      <fill>
        <patternFill patternType="none">
          <fgColor indexed="64"/>
          <bgColor auto="1"/>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4A8157A-2770-4CB1-85DA-5F6A045F675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Bhatt, Hitesh" id="{15D94097-C68F-4C42-8473-FDC8471D6C85}" userId="S::H2B0@pge.com::d4e485dd-7c4e-4f6d-821c-36d6539e168a" providerId="AD"/>
  <person displayName="Bhatti, Kamran" id="{B16F4FCB-01DD-4126-9A68-B05A23C5F494}" userId="S::K6BO@pge.com::c0137547-be8a-4b7a-81f5-bfa9b4a0d6d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6E307F-C9A0-47EF-81BB-793463A013EB}" name="Table35" displayName="Table35" ref="B5:L88" totalsRowCount="1" totalsRowDxfId="49" tableBorderDxfId="48" dataCellStyle="Normal">
  <autoFilter ref="B5:L87" xr:uid="{C7CE250D-061E-4D58-AD62-80835350FBF7}"/>
  <tableColumns count="11">
    <tableColumn id="1" xr3:uid="{F59E2755-0E60-40AD-AD83-D82A7368C529}" name="Target / _x000a_Target-Quarterly / Objective" totalsRowLabel="Total" totalsRowDxfId="47" dataCellStyle="Normal"/>
    <tableColumn id="2" xr3:uid="{FA7D7B8B-2766-473F-AD86-A4F769FAE18C}" name="2023-2025 WMP Category" dataDxfId="45" totalsRowDxfId="46" dataCellStyle="Normal"/>
    <tableColumn id="3" xr3:uid="{8DA3B5AA-FBBB-4478-8458-4C70C9DCDD87}" name="2023-2025 WMP  Section #" totalsRowDxfId="44" dataCellStyle="Normal"/>
    <tableColumn id="4" xr3:uid="{5E69283C-7BD9-4545-A3A2-576670BA8E1D}" name="2023-2025 WMP Section Name" dataDxfId="42" totalsRowDxfId="43" dataCellStyle="Normal"/>
    <tableColumn id="5" xr3:uid="{4DEFE9D6-7189-4030-AD38-687CE2B048DF}" name="Utility Initiative Tracking ID" dataDxfId="40" totalsRowDxfId="41" dataCellStyle="Normal"/>
    <tableColumn id="6" xr3:uid="{020615D9-6A3F-425B-B928-1919861E1FA9}" name="2023-2025 WMP Initiative Name" dataDxfId="38" totalsRowDxfId="39" dataCellStyle="Normal"/>
    <tableColumn id="7" xr3:uid="{823B8DE6-C970-4A5E-854A-8A99A39E4AB2}" name="2023 Planned Budget (as reported in the WMP Errata in 1,000s)" totalsRowFunction="sum" dataDxfId="36" totalsRowDxfId="37" dataCellStyle="Comma"/>
    <tableColumn id="8" xr3:uid="{D35F39C8-96B4-4AF5-B751-92DA93111558}" name="2023 Actual Expenditure (in 1,000s)" totalsRowFunction="sum" dataDxfId="34" totalsRowDxfId="35" dataCellStyle="Comma"/>
    <tableColumn id="9" xr3:uid="{7DB63D46-730F-4A19-8913-47CE063FA2F7}" name="Variance" totalsRowFunction="sum" dataDxfId="32" totalsRowDxfId="33" dataCellStyle="Comma"/>
    <tableColumn id="11" xr3:uid="{F820ABED-EAE7-4325-A3D7-A1818D0835F1}" name="Met Threshold for Variance Explanation_x000a_(greater than 10%)" dataDxfId="30" totalsRowDxfId="31" dataCellStyle="Normal"/>
    <tableColumn id="13" xr3:uid="{C78B8CFC-215E-48F2-B7A6-92B6FB694422}" name="Detailed explanation of the reason for the discrepancy" dataDxfId="28" totalsRowDxfId="29"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1E6167-8055-4BD6-8E6C-BE756CA4C540}" name="Table3" displayName="Table3" ref="B6:N89" totalsRowCount="1" tableBorderDxfId="26">
  <autoFilter ref="B6:N88" xr:uid="{1B1E6167-8055-4BD6-8E6C-BE756CA4C540}"/>
  <tableColumns count="13">
    <tableColumn id="1" xr3:uid="{5319BC46-930D-4D88-87C8-21356CE4D93F}" name="Target / _x000a_Target-Quarterly / Objective" totalsRowLabel="Total" dataDxfId="24" totalsRowDxfId="25"/>
    <tableColumn id="2" xr3:uid="{BC8B0C84-C3D5-415B-9096-A52B7D9F3A4E}" name="2023-2025 WMP Category" dataDxfId="22" totalsRowDxfId="23"/>
    <tableColumn id="3" xr3:uid="{D93E3689-DFDC-40F0-8AF1-3EC405FF635B}" name="2023-2025 WMP  Section #" dataDxfId="20" totalsRowDxfId="21"/>
    <tableColumn id="4" xr3:uid="{E47A9992-B652-4DDA-991B-A77D14AD5CBA}" name="2023-2025 WMP Section Name" dataDxfId="18" totalsRowDxfId="19"/>
    <tableColumn id="5" xr3:uid="{39EC017E-D206-4E11-93C9-A1797CDDE4A4}" name="Utility Initiative Tracking ID" dataDxfId="16" totalsRowDxfId="17"/>
    <tableColumn id="6" xr3:uid="{B31C4556-EA3C-4A91-B2E3-34B00F0558E4}" name="2023-2025 WMP Initiatve Name" dataDxfId="14" totalsRowDxfId="15"/>
    <tableColumn id="7" xr3:uid="{87589C60-807F-4144-9EB1-EFF0277D681B}" name="2023 Planned Budget (as reported in the WMP Errata in 1,000s)" totalsRowFunction="sum" dataDxfId="12" totalsRowDxfId="13"/>
    <tableColumn id="8" xr3:uid="{CE3AE343-D2EA-492E-A69F-3653A948016F}" name="2023 Actual Expenditure HFTD (in 1,000s)" totalsRowFunction="sum" dataDxfId="10" totalsRowDxfId="11"/>
    <tableColumn id="9" xr3:uid="{578DCA90-2297-4FA2-A0F8-0C937C42D0AE}" name="Variance" totalsRowFunction="sum" dataDxfId="8" totalsRowDxfId="9">
      <calculatedColumnFormula>IFERROR(I7-H7,"")</calculatedColumnFormula>
    </tableColumn>
    <tableColumn id="10" xr3:uid="{61B3F7BE-9030-4694-9366-09004149F3BF}" name="." dataDxfId="6" totalsRowDxfId="7"/>
    <tableColumn id="11" xr3:uid="{14397D0F-2240-4E82-A25D-00A0A323B6EA}" name="Threshold for change_x000a_(greater than 10%)" dataDxfId="4" totalsRowDxfId="5">
      <calculatedColumnFormula>IFERROR(IF(ABS(J7/H7)&gt;0.1,"meet","not met"),"")</calculatedColumnFormula>
    </tableColumn>
    <tableColumn id="12" xr3:uid="{EED83E7D-6C06-48EF-A12B-04AF01E044F9}" name=".." dataDxfId="2" totalsRowDxfId="3">
      <calculatedColumnFormula>I7/(SUM(I6:I7)*(H6))</calculatedColumnFormula>
    </tableColumn>
    <tableColumn id="13" xr3:uid="{5223EF5A-5CAC-45C1-910B-3F7758625C75}" name="Detailed explanation of the reason for the discrepancy" totalsRowFunction="count"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6" dT="2024-01-31T21:51:36.65" personId="{15D94097-C68F-4C42-8473-FDC8471D6C85}" id="{74376041-2AF5-4479-AF0D-1D58CF8D9291}">
    <text>Free text variance explanation where difference between the actual expenditure and planned budget is more than 10% (no dollar threshold)</text>
  </threadedComment>
  <threadedComment ref="I9" dT="2024-02-24T21:54:21.49" personId="{B16F4FCB-01DD-4126-9A68-B05A23C5F494}" id="{7E8892B0-6621-40C0-AFB9-B0F9EC2B2F84}">
    <text>OPEX Only</text>
  </threadedComment>
  <threadedComment ref="G42" dT="2024-02-26T05:13:37.52" personId="{B16F4FCB-01DD-4126-9A68-B05A23C5F494}" id="{2E401C2B-69D2-4310-A9EF-8284F89B221A}">
    <text>CAPEX only</text>
  </threadedComment>
  <threadedComment ref="I43" dT="2024-02-22T06:00:34.48" personId="{B16F4FCB-01DD-4126-9A68-B05A23C5F494}" id="{B45B57A4-2953-410B-9E60-0D362D1C4429}">
    <text>Both CAPEX &amp; OPEX</text>
  </threadedComment>
  <threadedComment ref="G55" dT="2024-02-25T22:38:51.28" personId="{B16F4FCB-01DD-4126-9A68-B05A23C5F494}" id="{157B811B-8782-4DF3-954F-CB569E847B1C}">
    <text>Both CAPEX &amp; OPEX Totals</text>
  </threadedComment>
  <threadedComment ref="I55" dT="2024-02-22T07:13:15.79" personId="{B16F4FCB-01DD-4126-9A68-B05A23C5F494}" id="{76233823-6D0A-4C5B-856F-90F07B9DBA9E}">
    <text>Both CAPEX &amp; OPEX</text>
  </threadedComment>
  <threadedComment ref="G56" dT="2024-02-25T22:55:54.19" personId="{B16F4FCB-01DD-4126-9A68-B05A23C5F494}" id="{1E5EC649-BEEF-4C9E-9B1C-05410936A2FC}">
    <text>CAPEX Only</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250D-061E-4D58-AD62-80835350FBF7}">
  <dimension ref="B2:L109"/>
  <sheetViews>
    <sheetView tabSelected="1" zoomScale="90" zoomScaleNormal="90" workbookViewId="0">
      <pane ySplit="5" topLeftCell="A6" activePane="bottomLeft" state="frozen"/>
      <selection pane="bottomLeft" activeCell="D2" sqref="D2"/>
    </sheetView>
  </sheetViews>
  <sheetFormatPr defaultColWidth="9.140625" defaultRowHeight="15"/>
  <cols>
    <col min="2" max="2" width="21.140625" customWidth="1"/>
    <col min="3" max="3" width="22.85546875" customWidth="1"/>
    <col min="4" max="4" width="15.7109375" bestFit="1" customWidth="1"/>
    <col min="5" max="5" width="30.140625" customWidth="1"/>
    <col min="6" max="6" width="19.28515625" bestFit="1" customWidth="1"/>
    <col min="7" max="7" width="31.85546875" customWidth="1"/>
    <col min="8" max="8" width="22" customWidth="1"/>
    <col min="9" max="9" width="23.85546875" customWidth="1"/>
    <col min="10" max="10" width="16.140625" bestFit="1" customWidth="1"/>
    <col min="11" max="11" width="13.85546875" style="22" customWidth="1"/>
    <col min="12" max="12" width="59.5703125" customWidth="1"/>
  </cols>
  <sheetData>
    <row r="2" spans="2:12" ht="15.75" thickBot="1"/>
    <row r="3" spans="2:12" ht="18.75" thickBot="1">
      <c r="H3" s="62" t="s">
        <v>0</v>
      </c>
      <c r="I3" s="63"/>
      <c r="J3" s="63"/>
      <c r="K3" s="63"/>
      <c r="L3" s="64"/>
    </row>
    <row r="4" spans="2:12">
      <c r="C4" s="13" t="s">
        <v>1</v>
      </c>
    </row>
    <row r="5" spans="2:12" ht="48.75" customHeight="1">
      <c r="B5" s="27" t="s">
        <v>2</v>
      </c>
      <c r="C5" s="21" t="s">
        <v>3</v>
      </c>
      <c r="D5" s="21" t="s">
        <v>4</v>
      </c>
      <c r="E5" s="21" t="s">
        <v>5</v>
      </c>
      <c r="F5" s="21" t="s">
        <v>6</v>
      </c>
      <c r="G5" s="21" t="s">
        <v>7</v>
      </c>
      <c r="H5" s="21" t="s">
        <v>8</v>
      </c>
      <c r="I5" s="21" t="s">
        <v>9</v>
      </c>
      <c r="J5" s="21" t="s">
        <v>10</v>
      </c>
      <c r="K5" s="14" t="s">
        <v>11</v>
      </c>
      <c r="L5" s="30" t="s">
        <v>12</v>
      </c>
    </row>
    <row r="6" spans="2:12" ht="30">
      <c r="B6" t="s">
        <v>13</v>
      </c>
      <c r="C6" s="26" t="s">
        <v>14</v>
      </c>
      <c r="D6" t="s">
        <v>15</v>
      </c>
      <c r="E6" s="26" t="s">
        <v>16</v>
      </c>
      <c r="F6" s="22" t="s">
        <v>17</v>
      </c>
      <c r="G6" s="26" t="s">
        <v>18</v>
      </c>
      <c r="H6" s="54">
        <v>1233980.7283134698</v>
      </c>
      <c r="I6" s="54">
        <v>1128010</v>
      </c>
      <c r="J6" s="54">
        <v>-105970.72831346979</v>
      </c>
      <c r="K6" s="22" t="s">
        <v>19</v>
      </c>
      <c r="L6" s="26"/>
    </row>
    <row r="7" spans="2:12" ht="60">
      <c r="B7" t="s">
        <v>20</v>
      </c>
      <c r="C7" s="26" t="s">
        <v>21</v>
      </c>
      <c r="D7" t="s">
        <v>22</v>
      </c>
      <c r="E7" s="26" t="s">
        <v>23</v>
      </c>
      <c r="F7" s="22" t="s">
        <v>24</v>
      </c>
      <c r="G7" s="26" t="s">
        <v>25</v>
      </c>
      <c r="H7" s="54">
        <v>83418</v>
      </c>
      <c r="I7" s="54">
        <v>27275</v>
      </c>
      <c r="J7" s="54">
        <v>-56143</v>
      </c>
      <c r="K7" s="22" t="s">
        <v>26</v>
      </c>
      <c r="L7" s="26" t="s">
        <v>27</v>
      </c>
    </row>
    <row r="8" spans="2:12" ht="45">
      <c r="B8" t="s">
        <v>13</v>
      </c>
      <c r="C8" s="26" t="s">
        <v>14</v>
      </c>
      <c r="D8" t="s">
        <v>28</v>
      </c>
      <c r="E8" s="26" t="s">
        <v>29</v>
      </c>
      <c r="F8" s="22" t="s">
        <v>30</v>
      </c>
      <c r="G8" s="26" t="s">
        <v>31</v>
      </c>
      <c r="H8" s="54">
        <v>405732.02899999998</v>
      </c>
      <c r="I8" s="54">
        <v>386980.266</v>
      </c>
      <c r="J8" s="54">
        <v>-18751.762999999977</v>
      </c>
      <c r="K8" s="22" t="s">
        <v>19</v>
      </c>
      <c r="L8" s="26" t="s">
        <v>32</v>
      </c>
    </row>
    <row r="9" spans="2:12" ht="45">
      <c r="B9" t="s">
        <v>20</v>
      </c>
      <c r="C9" s="26" t="s">
        <v>21</v>
      </c>
      <c r="D9" t="s">
        <v>33</v>
      </c>
      <c r="E9" s="26" t="s">
        <v>34</v>
      </c>
      <c r="F9" s="22" t="s">
        <v>35</v>
      </c>
      <c r="G9" s="26" t="s">
        <v>36</v>
      </c>
      <c r="H9" s="54">
        <v>53484</v>
      </c>
      <c r="I9" s="54">
        <v>34947.395470000003</v>
      </c>
      <c r="J9" s="54">
        <v>-18536.604529999997</v>
      </c>
      <c r="K9" s="22" t="s">
        <v>26</v>
      </c>
      <c r="L9" s="26" t="s">
        <v>37</v>
      </c>
    </row>
    <row r="10" spans="2:12" ht="45">
      <c r="B10" t="s">
        <v>20</v>
      </c>
      <c r="C10" s="26" t="s">
        <v>21</v>
      </c>
      <c r="D10" t="s">
        <v>38</v>
      </c>
      <c r="E10" s="26" t="s">
        <v>39</v>
      </c>
      <c r="F10" s="22" t="s">
        <v>40</v>
      </c>
      <c r="G10" s="26" t="s">
        <v>41</v>
      </c>
      <c r="H10" s="54">
        <v>23455</v>
      </c>
      <c r="I10" s="54">
        <v>13279.931</v>
      </c>
      <c r="J10" s="54">
        <v>-10175.069</v>
      </c>
      <c r="K10" s="22" t="s">
        <v>26</v>
      </c>
      <c r="L10" s="26" t="s">
        <v>42</v>
      </c>
    </row>
    <row r="11" spans="2:12" ht="45">
      <c r="B11" t="s">
        <v>13</v>
      </c>
      <c r="C11" s="26" t="s">
        <v>14</v>
      </c>
      <c r="D11" t="s">
        <v>43</v>
      </c>
      <c r="E11" s="26" t="s">
        <v>44</v>
      </c>
      <c r="F11" s="22" t="s">
        <v>45</v>
      </c>
      <c r="G11" s="26" t="s">
        <v>46</v>
      </c>
      <c r="H11" s="54">
        <v>27962.093339999999</v>
      </c>
      <c r="I11" s="54">
        <v>18258</v>
      </c>
      <c r="J11" s="54">
        <v>-9704.0933399999994</v>
      </c>
      <c r="K11" s="22" t="s">
        <v>26</v>
      </c>
      <c r="L11" s="26" t="s">
        <v>47</v>
      </c>
    </row>
    <row r="12" spans="2:12" ht="30">
      <c r="B12" t="s">
        <v>48</v>
      </c>
      <c r="C12" s="26" t="s">
        <v>49</v>
      </c>
      <c r="D12" t="s">
        <v>50</v>
      </c>
      <c r="E12" s="26" t="s">
        <v>51</v>
      </c>
      <c r="F12" s="22" t="s">
        <v>52</v>
      </c>
      <c r="G12" s="26" t="s">
        <v>53</v>
      </c>
      <c r="H12" s="54">
        <v>14931.79919</v>
      </c>
      <c r="I12" s="54">
        <v>11326.7317</v>
      </c>
      <c r="J12" s="54">
        <v>-3605.0674899999995</v>
      </c>
      <c r="K12" s="22" t="s">
        <v>26</v>
      </c>
      <c r="L12" s="53" t="s">
        <v>54</v>
      </c>
    </row>
    <row r="13" spans="2:12" ht="45">
      <c r="B13" t="s">
        <v>20</v>
      </c>
      <c r="C13" s="26" t="s">
        <v>21</v>
      </c>
      <c r="D13" t="s">
        <v>55</v>
      </c>
      <c r="E13" s="26" t="s">
        <v>56</v>
      </c>
      <c r="F13" s="22" t="s">
        <v>57</v>
      </c>
      <c r="G13" s="26" t="s">
        <v>58</v>
      </c>
      <c r="H13" s="54">
        <v>12679.2</v>
      </c>
      <c r="I13" s="54">
        <v>9252.7000000000007</v>
      </c>
      <c r="J13" s="54">
        <v>-3426.5</v>
      </c>
      <c r="K13" s="22" t="s">
        <v>26</v>
      </c>
      <c r="L13" s="26" t="s">
        <v>59</v>
      </c>
    </row>
    <row r="14" spans="2:12" ht="45">
      <c r="B14" t="s">
        <v>13</v>
      </c>
      <c r="C14" s="26" t="s">
        <v>60</v>
      </c>
      <c r="D14" t="s">
        <v>61</v>
      </c>
      <c r="E14" s="26" t="s">
        <v>62</v>
      </c>
      <c r="F14" s="22" t="s">
        <v>63</v>
      </c>
      <c r="G14" s="26" t="s">
        <v>64</v>
      </c>
      <c r="H14" s="54">
        <v>5620</v>
      </c>
      <c r="I14" s="54">
        <v>3008</v>
      </c>
      <c r="J14" s="54">
        <v>-2612</v>
      </c>
      <c r="K14" s="22" t="s">
        <v>26</v>
      </c>
      <c r="L14" s="26" t="s">
        <v>65</v>
      </c>
    </row>
    <row r="15" spans="2:12" ht="45">
      <c r="B15" t="s">
        <v>13</v>
      </c>
      <c r="C15" s="26" t="s">
        <v>21</v>
      </c>
      <c r="D15" t="s">
        <v>66</v>
      </c>
      <c r="E15" s="26" t="s">
        <v>67</v>
      </c>
      <c r="F15" s="22" t="s">
        <v>68</v>
      </c>
      <c r="G15" s="26" t="s">
        <v>69</v>
      </c>
      <c r="H15" s="54">
        <v>5006</v>
      </c>
      <c r="I15" s="54">
        <v>2423</v>
      </c>
      <c r="J15" s="54">
        <v>-2583</v>
      </c>
      <c r="K15" s="22" t="s">
        <v>26</v>
      </c>
      <c r="L15" s="26" t="s">
        <v>70</v>
      </c>
    </row>
    <row r="16" spans="2:12" ht="195">
      <c r="B16" t="s">
        <v>48</v>
      </c>
      <c r="C16" s="26" t="s">
        <v>71</v>
      </c>
      <c r="D16" t="s">
        <v>72</v>
      </c>
      <c r="E16" s="26" t="s">
        <v>73</v>
      </c>
      <c r="F16" s="22" t="s">
        <v>74</v>
      </c>
      <c r="G16" s="26" t="s">
        <v>75</v>
      </c>
      <c r="H16" s="54">
        <v>4119</v>
      </c>
      <c r="I16" s="54">
        <v>1736</v>
      </c>
      <c r="J16" s="54">
        <v>-2383</v>
      </c>
      <c r="K16" s="22" t="s">
        <v>26</v>
      </c>
      <c r="L16" s="53" t="s">
        <v>76</v>
      </c>
    </row>
    <row r="17" spans="2:12" ht="30">
      <c r="B17" t="s">
        <v>13</v>
      </c>
      <c r="C17" s="26" t="s">
        <v>14</v>
      </c>
      <c r="D17" t="s">
        <v>77</v>
      </c>
      <c r="E17" s="26" t="s">
        <v>78</v>
      </c>
      <c r="F17" s="22" t="s">
        <v>79</v>
      </c>
      <c r="G17" s="26" t="s">
        <v>80</v>
      </c>
      <c r="H17" s="54">
        <v>5000</v>
      </c>
      <c r="I17" s="54">
        <v>2673</v>
      </c>
      <c r="J17" s="54">
        <v>-2327</v>
      </c>
      <c r="K17" s="22" t="s">
        <v>26</v>
      </c>
      <c r="L17" s="26" t="s">
        <v>81</v>
      </c>
    </row>
    <row r="18" spans="2:12" ht="30">
      <c r="B18" t="s">
        <v>13</v>
      </c>
      <c r="C18" s="26" t="s">
        <v>14</v>
      </c>
      <c r="D18" t="s">
        <v>82</v>
      </c>
      <c r="E18" s="26" t="s">
        <v>83</v>
      </c>
      <c r="F18" s="22" t="s">
        <v>84</v>
      </c>
      <c r="G18" s="26" t="s">
        <v>85</v>
      </c>
      <c r="H18" s="54">
        <v>41301.115850000002</v>
      </c>
      <c r="I18" s="54">
        <v>39290</v>
      </c>
      <c r="J18" s="54">
        <v>-2011.115850000002</v>
      </c>
      <c r="K18" s="22" t="s">
        <v>19</v>
      </c>
      <c r="L18" s="26"/>
    </row>
    <row r="19" spans="2:12" ht="45">
      <c r="B19" t="s">
        <v>20</v>
      </c>
      <c r="C19" s="26" t="s">
        <v>14</v>
      </c>
      <c r="D19" t="s">
        <v>86</v>
      </c>
      <c r="E19" s="26" t="s">
        <v>87</v>
      </c>
      <c r="F19" s="22" t="s">
        <v>88</v>
      </c>
      <c r="G19" s="26" t="s">
        <v>89</v>
      </c>
      <c r="H19" s="54">
        <v>2826.03325</v>
      </c>
      <c r="I19" s="54">
        <v>1083.53422</v>
      </c>
      <c r="J19" s="54">
        <v>-1742.4990299999999</v>
      </c>
      <c r="K19" s="22" t="s">
        <v>26</v>
      </c>
      <c r="L19" s="26" t="s">
        <v>90</v>
      </c>
    </row>
    <row r="20" spans="2:12" ht="75">
      <c r="B20" t="s">
        <v>20</v>
      </c>
      <c r="C20" s="26" t="s">
        <v>21</v>
      </c>
      <c r="D20" t="s">
        <v>91</v>
      </c>
      <c r="E20" s="26" t="s">
        <v>92</v>
      </c>
      <c r="F20" s="22" t="s">
        <v>93</v>
      </c>
      <c r="G20" s="26" t="s">
        <v>94</v>
      </c>
      <c r="H20" s="54">
        <v>10163</v>
      </c>
      <c r="I20" s="54">
        <v>8575.3029999999999</v>
      </c>
      <c r="J20" s="54">
        <v>-1587.6970000000001</v>
      </c>
      <c r="K20" s="22" t="s">
        <v>26</v>
      </c>
      <c r="L20" s="26" t="s">
        <v>95</v>
      </c>
    </row>
    <row r="21" spans="2:12" ht="60">
      <c r="B21" t="s">
        <v>13</v>
      </c>
      <c r="C21" s="26" t="s">
        <v>14</v>
      </c>
      <c r="D21" t="s">
        <v>96</v>
      </c>
      <c r="E21" s="26" t="s">
        <v>97</v>
      </c>
      <c r="F21" s="22" t="s">
        <v>98</v>
      </c>
      <c r="G21" s="26" t="s">
        <v>99</v>
      </c>
      <c r="H21" s="54">
        <v>3169.8</v>
      </c>
      <c r="I21" s="54">
        <v>1809.29</v>
      </c>
      <c r="J21" s="54">
        <v>-1360.5100000000002</v>
      </c>
      <c r="K21" s="22" t="s">
        <v>26</v>
      </c>
      <c r="L21" s="26" t="s">
        <v>100</v>
      </c>
    </row>
    <row r="22" spans="2:12" ht="30">
      <c r="B22" t="s">
        <v>20</v>
      </c>
      <c r="C22" s="26" t="s">
        <v>14</v>
      </c>
      <c r="D22" t="s">
        <v>101</v>
      </c>
      <c r="E22" s="26" t="s">
        <v>102</v>
      </c>
      <c r="F22" s="22" t="s">
        <v>103</v>
      </c>
      <c r="G22" s="26" t="s">
        <v>104</v>
      </c>
      <c r="H22" s="54">
        <v>10177.41325</v>
      </c>
      <c r="I22" s="54">
        <v>9168.7073299999993</v>
      </c>
      <c r="J22" s="54">
        <v>-1008.7059200000003</v>
      </c>
      <c r="K22" s="22" t="s">
        <v>19</v>
      </c>
      <c r="L22" s="26"/>
    </row>
    <row r="23" spans="2:12" ht="45">
      <c r="B23" t="s">
        <v>20</v>
      </c>
      <c r="C23" s="26" t="s">
        <v>14</v>
      </c>
      <c r="D23" t="s">
        <v>86</v>
      </c>
      <c r="E23" s="26" t="s">
        <v>87</v>
      </c>
      <c r="F23" s="22" t="s">
        <v>105</v>
      </c>
      <c r="G23" s="26" t="s">
        <v>106</v>
      </c>
      <c r="H23" s="54">
        <v>2596.8896300000001</v>
      </c>
      <c r="I23" s="54">
        <v>1605.8620999999998</v>
      </c>
      <c r="J23" s="54">
        <v>-991.0275300000003</v>
      </c>
      <c r="K23" s="22" t="s">
        <v>26</v>
      </c>
      <c r="L23" s="26" t="s">
        <v>90</v>
      </c>
    </row>
    <row r="24" spans="2:12" ht="103.5" customHeight="1">
      <c r="B24" t="s">
        <v>13</v>
      </c>
      <c r="C24" s="26" t="s">
        <v>60</v>
      </c>
      <c r="D24" t="s">
        <v>107</v>
      </c>
      <c r="E24" s="26" t="s">
        <v>108</v>
      </c>
      <c r="F24" s="22" t="s">
        <v>109</v>
      </c>
      <c r="G24" s="26" t="s">
        <v>110</v>
      </c>
      <c r="H24" s="54">
        <v>999.91995999999995</v>
      </c>
      <c r="I24" s="54">
        <v>180</v>
      </c>
      <c r="J24" s="54">
        <v>-819.91995999999995</v>
      </c>
      <c r="K24" s="22" t="s">
        <v>26</v>
      </c>
      <c r="L24" s="26" t="s">
        <v>111</v>
      </c>
    </row>
    <row r="25" spans="2:12" ht="45">
      <c r="B25" t="s">
        <v>20</v>
      </c>
      <c r="C25" s="26" t="s">
        <v>21</v>
      </c>
      <c r="D25" t="s">
        <v>112</v>
      </c>
      <c r="E25" s="26" t="s">
        <v>113</v>
      </c>
      <c r="F25" s="22" t="s">
        <v>114</v>
      </c>
      <c r="G25" s="26" t="s">
        <v>115</v>
      </c>
      <c r="H25" s="54">
        <v>1906.6666666666667</v>
      </c>
      <c r="I25" s="54">
        <v>1321.5243733333334</v>
      </c>
      <c r="J25" s="54">
        <v>-585.14229333333333</v>
      </c>
      <c r="K25" s="22" t="s">
        <v>26</v>
      </c>
      <c r="L25" s="26" t="s">
        <v>116</v>
      </c>
    </row>
    <row r="26" spans="2:12" ht="45">
      <c r="B26" t="s">
        <v>117</v>
      </c>
      <c r="C26" s="26" t="s">
        <v>49</v>
      </c>
      <c r="D26" t="s">
        <v>118</v>
      </c>
      <c r="E26" s="26" t="s">
        <v>51</v>
      </c>
      <c r="F26" s="22" t="s">
        <v>119</v>
      </c>
      <c r="G26" s="26" t="s">
        <v>120</v>
      </c>
      <c r="H26" s="61">
        <v>819.67100000000005</v>
      </c>
      <c r="I26" s="61">
        <v>262.26799999999997</v>
      </c>
      <c r="J26" s="61">
        <v>-557.40300000000002</v>
      </c>
      <c r="K26" s="22" t="s">
        <v>26</v>
      </c>
      <c r="L26" s="26" t="s">
        <v>121</v>
      </c>
    </row>
    <row r="27" spans="2:12" ht="60">
      <c r="B27" t="s">
        <v>13</v>
      </c>
      <c r="C27" s="26" t="s">
        <v>14</v>
      </c>
      <c r="D27" t="s">
        <v>122</v>
      </c>
      <c r="E27" s="26" t="s">
        <v>123</v>
      </c>
      <c r="F27" s="22" t="s">
        <v>124</v>
      </c>
      <c r="G27" s="26" t="s">
        <v>125</v>
      </c>
      <c r="H27" s="54">
        <v>12679.2</v>
      </c>
      <c r="I27" s="54">
        <v>12151.24</v>
      </c>
      <c r="J27" s="54">
        <v>-527.96000000000095</v>
      </c>
      <c r="K27" s="22" t="s">
        <v>19</v>
      </c>
      <c r="L27" s="26"/>
    </row>
    <row r="28" spans="2:12" ht="75">
      <c r="B28" t="s">
        <v>20</v>
      </c>
      <c r="C28" s="26" t="s">
        <v>14</v>
      </c>
      <c r="D28" t="s">
        <v>86</v>
      </c>
      <c r="E28" s="26" t="s">
        <v>87</v>
      </c>
      <c r="F28" s="22" t="s">
        <v>126</v>
      </c>
      <c r="G28" s="26" t="s">
        <v>127</v>
      </c>
      <c r="H28" s="54">
        <v>1181.6662766666666</v>
      </c>
      <c r="I28" s="54">
        <v>744.54373333333331</v>
      </c>
      <c r="J28" s="54">
        <v>-437.12254333333328</v>
      </c>
      <c r="K28" s="22" t="s">
        <v>26</v>
      </c>
      <c r="L28" s="26" t="s">
        <v>128</v>
      </c>
    </row>
    <row r="29" spans="2:12" ht="60">
      <c r="B29" t="s">
        <v>13</v>
      </c>
      <c r="C29" s="26" t="s">
        <v>60</v>
      </c>
      <c r="D29" t="s">
        <v>107</v>
      </c>
      <c r="E29" s="26" t="s">
        <v>108</v>
      </c>
      <c r="F29" s="22" t="s">
        <v>129</v>
      </c>
      <c r="G29" s="26" t="s">
        <v>130</v>
      </c>
      <c r="H29" s="54">
        <v>999.65682000000004</v>
      </c>
      <c r="I29" s="54">
        <v>644</v>
      </c>
      <c r="J29" s="54">
        <v>-355.65682000000004</v>
      </c>
      <c r="K29" s="22" t="s">
        <v>26</v>
      </c>
      <c r="L29" s="26" t="s">
        <v>111</v>
      </c>
    </row>
    <row r="30" spans="2:12" ht="30">
      <c r="B30" t="s">
        <v>20</v>
      </c>
      <c r="C30" s="26" t="s">
        <v>49</v>
      </c>
      <c r="D30" t="s">
        <v>131</v>
      </c>
      <c r="E30" s="26" t="s">
        <v>51</v>
      </c>
      <c r="F30" s="22" t="s">
        <v>132</v>
      </c>
      <c r="G30" s="26" t="s">
        <v>133</v>
      </c>
      <c r="H30" s="54">
        <v>11834.577649999999</v>
      </c>
      <c r="I30" s="54">
        <v>11580.847</v>
      </c>
      <c r="J30" s="54">
        <v>-253.73064999999951</v>
      </c>
      <c r="K30" s="22" t="s">
        <v>19</v>
      </c>
      <c r="L30" s="26"/>
    </row>
    <row r="31" spans="2:12" ht="45">
      <c r="B31" t="s">
        <v>20</v>
      </c>
      <c r="C31" s="26" t="s">
        <v>21</v>
      </c>
      <c r="D31" t="s">
        <v>134</v>
      </c>
      <c r="E31" s="26" t="s">
        <v>135</v>
      </c>
      <c r="F31" s="22" t="s">
        <v>136</v>
      </c>
      <c r="G31" s="26" t="s">
        <v>137</v>
      </c>
      <c r="H31" s="54">
        <v>17049.5</v>
      </c>
      <c r="I31" s="54">
        <v>16818.322578768002</v>
      </c>
      <c r="J31" s="54">
        <v>-231.17742123199787</v>
      </c>
      <c r="K31" s="22" t="s">
        <v>19</v>
      </c>
      <c r="L31" s="26"/>
    </row>
    <row r="32" spans="2:12" ht="90">
      <c r="B32" t="s">
        <v>13</v>
      </c>
      <c r="C32" s="26" t="s">
        <v>138</v>
      </c>
      <c r="D32" t="s">
        <v>118</v>
      </c>
      <c r="E32" s="26" t="s">
        <v>139</v>
      </c>
      <c r="F32" s="22" t="s">
        <v>140</v>
      </c>
      <c r="G32" s="26" t="s">
        <v>141</v>
      </c>
      <c r="H32" s="54">
        <v>10800</v>
      </c>
      <c r="I32" s="54">
        <v>10610.02362</v>
      </c>
      <c r="J32" s="54">
        <v>-189.97638000000006</v>
      </c>
      <c r="K32" s="22" t="s">
        <v>19</v>
      </c>
      <c r="L32" s="26"/>
    </row>
    <row r="33" spans="2:12" ht="107.25" customHeight="1">
      <c r="B33" t="s">
        <v>117</v>
      </c>
      <c r="C33" s="26" t="s">
        <v>49</v>
      </c>
      <c r="D33" t="s">
        <v>142</v>
      </c>
      <c r="E33" s="26" t="s">
        <v>51</v>
      </c>
      <c r="F33" s="22" t="s">
        <v>143</v>
      </c>
      <c r="G33" s="26" t="s">
        <v>144</v>
      </c>
      <c r="H33" s="54">
        <v>3496.1115100000002</v>
      </c>
      <c r="I33" s="54">
        <v>3404.9639999999999</v>
      </c>
      <c r="J33" s="54">
        <v>-91.147510000000239</v>
      </c>
      <c r="K33" s="22" t="s">
        <v>19</v>
      </c>
      <c r="L33" s="26"/>
    </row>
    <row r="34" spans="2:12" ht="30">
      <c r="B34" t="s">
        <v>20</v>
      </c>
      <c r="C34" s="26" t="s">
        <v>14</v>
      </c>
      <c r="D34" t="s">
        <v>145</v>
      </c>
      <c r="E34" s="26" t="s">
        <v>146</v>
      </c>
      <c r="F34" s="22" t="s">
        <v>147</v>
      </c>
      <c r="G34" s="26" t="s">
        <v>148</v>
      </c>
      <c r="H34" s="54">
        <v>16913.463889999999</v>
      </c>
      <c r="I34" s="54">
        <v>16894.163990000001</v>
      </c>
      <c r="J34" s="54">
        <v>-19.299899999998161</v>
      </c>
      <c r="K34" s="22" t="s">
        <v>19</v>
      </c>
      <c r="L34" s="26"/>
    </row>
    <row r="35" spans="2:12" ht="30">
      <c r="B35" t="s">
        <v>48</v>
      </c>
      <c r="C35" s="26" t="s">
        <v>14</v>
      </c>
      <c r="D35" t="s">
        <v>149</v>
      </c>
      <c r="E35" s="26" t="s">
        <v>150</v>
      </c>
      <c r="F35" s="22" t="s">
        <v>151</v>
      </c>
      <c r="G35" s="26" t="s">
        <v>152</v>
      </c>
      <c r="H35" s="54">
        <v>0</v>
      </c>
      <c r="I35" s="54">
        <v>0</v>
      </c>
      <c r="J35" s="54">
        <v>0</v>
      </c>
      <c r="K35" s="22" t="s">
        <v>19</v>
      </c>
      <c r="L35" s="26"/>
    </row>
    <row r="36" spans="2:12" ht="60">
      <c r="B36" t="s">
        <v>48</v>
      </c>
      <c r="C36" s="26" t="s">
        <v>138</v>
      </c>
      <c r="D36" t="s">
        <v>153</v>
      </c>
      <c r="E36" s="26" t="s">
        <v>154</v>
      </c>
      <c r="F36" s="22" t="s">
        <v>155</v>
      </c>
      <c r="G36" s="26" t="s">
        <v>156</v>
      </c>
      <c r="H36" s="54">
        <v>0</v>
      </c>
      <c r="I36" s="54">
        <v>0</v>
      </c>
      <c r="J36" s="54">
        <v>0</v>
      </c>
      <c r="K36" s="22" t="s">
        <v>19</v>
      </c>
      <c r="L36" s="26" t="s">
        <v>157</v>
      </c>
    </row>
    <row r="37" spans="2:12" ht="45">
      <c r="B37" t="s">
        <v>48</v>
      </c>
      <c r="C37" s="26" t="s">
        <v>60</v>
      </c>
      <c r="D37" t="s">
        <v>158</v>
      </c>
      <c r="E37" s="26" t="s">
        <v>159</v>
      </c>
      <c r="F37" s="22" t="s">
        <v>160</v>
      </c>
      <c r="G37" s="26" t="s">
        <v>161</v>
      </c>
      <c r="H37" s="54">
        <v>1100</v>
      </c>
      <c r="I37" s="54">
        <v>1502</v>
      </c>
      <c r="J37" s="54">
        <v>402</v>
      </c>
      <c r="K37" s="22" t="s">
        <v>26</v>
      </c>
      <c r="L37" s="26" t="s">
        <v>162</v>
      </c>
    </row>
    <row r="38" spans="2:12" ht="45">
      <c r="B38" t="s">
        <v>20</v>
      </c>
      <c r="C38" s="26" t="s">
        <v>14</v>
      </c>
      <c r="D38" t="s">
        <v>163</v>
      </c>
      <c r="E38" s="26" t="s">
        <v>164</v>
      </c>
      <c r="F38" s="22" t="s">
        <v>165</v>
      </c>
      <c r="G38" s="26" t="s">
        <v>166</v>
      </c>
      <c r="H38" s="54">
        <v>1100</v>
      </c>
      <c r="I38" s="54">
        <v>1577</v>
      </c>
      <c r="J38" s="54">
        <v>477</v>
      </c>
      <c r="K38" s="22" t="s">
        <v>26</v>
      </c>
      <c r="L38" s="26" t="s">
        <v>167</v>
      </c>
    </row>
    <row r="39" spans="2:12" ht="45">
      <c r="B39" t="s">
        <v>20</v>
      </c>
      <c r="C39" s="26" t="s">
        <v>21</v>
      </c>
      <c r="D39" t="s">
        <v>112</v>
      </c>
      <c r="E39" s="26" t="s">
        <v>113</v>
      </c>
      <c r="F39" s="22" t="s">
        <v>168</v>
      </c>
      <c r="G39" s="26" t="s">
        <v>169</v>
      </c>
      <c r="H39" s="54">
        <v>407.60199999999998</v>
      </c>
      <c r="I39" s="54">
        <v>959</v>
      </c>
      <c r="J39" s="54">
        <v>551.39800000000002</v>
      </c>
      <c r="K39" s="22" t="s">
        <v>26</v>
      </c>
      <c r="L39" s="26" t="s">
        <v>170</v>
      </c>
    </row>
    <row r="40" spans="2:12" ht="45">
      <c r="B40" t="s">
        <v>20</v>
      </c>
      <c r="C40" s="26" t="s">
        <v>21</v>
      </c>
      <c r="D40" t="s">
        <v>112</v>
      </c>
      <c r="E40" s="26" t="s">
        <v>113</v>
      </c>
      <c r="F40" s="22" t="s">
        <v>171</v>
      </c>
      <c r="G40" s="26" t="s">
        <v>172</v>
      </c>
      <c r="H40" s="54">
        <v>2521.7316999999998</v>
      </c>
      <c r="I40" s="54">
        <v>3374.6762100000001</v>
      </c>
      <c r="J40" s="54">
        <v>852.94451000000026</v>
      </c>
      <c r="K40" s="22" t="s">
        <v>26</v>
      </c>
      <c r="L40" s="26" t="s">
        <v>170</v>
      </c>
    </row>
    <row r="41" spans="2:12" ht="30">
      <c r="B41" t="s">
        <v>13</v>
      </c>
      <c r="C41" s="26" t="s">
        <v>14</v>
      </c>
      <c r="D41" t="s">
        <v>173</v>
      </c>
      <c r="E41" s="26" t="s">
        <v>174</v>
      </c>
      <c r="F41" s="22" t="s">
        <v>175</v>
      </c>
      <c r="G41" s="26" t="s">
        <v>176</v>
      </c>
      <c r="H41" s="54">
        <v>3796.5281100000002</v>
      </c>
      <c r="I41" s="54">
        <v>5190</v>
      </c>
      <c r="J41" s="54">
        <v>1393.4718899999998</v>
      </c>
      <c r="K41" s="22" t="s">
        <v>26</v>
      </c>
      <c r="L41" s="26" t="s">
        <v>177</v>
      </c>
    </row>
    <row r="42" spans="2:12" ht="75">
      <c r="B42" t="s">
        <v>20</v>
      </c>
      <c r="C42" s="26" t="s">
        <v>14</v>
      </c>
      <c r="D42" t="s">
        <v>178</v>
      </c>
      <c r="E42" s="26" t="s">
        <v>179</v>
      </c>
      <c r="F42" s="22" t="s">
        <v>180</v>
      </c>
      <c r="G42" s="26" t="s">
        <v>181</v>
      </c>
      <c r="H42" s="54">
        <v>1438</v>
      </c>
      <c r="I42" s="54">
        <v>2937</v>
      </c>
      <c r="J42" s="54">
        <v>1499</v>
      </c>
      <c r="K42" s="22" t="s">
        <v>26</v>
      </c>
      <c r="L42" s="26" t="s">
        <v>182</v>
      </c>
    </row>
    <row r="43" spans="2:12" ht="45">
      <c r="B43" t="s">
        <v>20</v>
      </c>
      <c r="C43" s="26" t="s">
        <v>21</v>
      </c>
      <c r="D43" t="s">
        <v>91</v>
      </c>
      <c r="E43" s="26" t="s">
        <v>183</v>
      </c>
      <c r="F43" s="22" t="s">
        <v>184</v>
      </c>
      <c r="G43" s="26" t="s">
        <v>185</v>
      </c>
      <c r="H43" s="54">
        <v>21727.599999999999</v>
      </c>
      <c r="I43" s="54">
        <v>23798.348999999998</v>
      </c>
      <c r="J43" s="54">
        <v>2070.7489999999998</v>
      </c>
      <c r="K43" s="22" t="s">
        <v>19</v>
      </c>
      <c r="L43" s="26"/>
    </row>
    <row r="44" spans="2:12" ht="30">
      <c r="B44" t="s">
        <v>13</v>
      </c>
      <c r="C44" s="26" t="s">
        <v>14</v>
      </c>
      <c r="D44" t="s">
        <v>186</v>
      </c>
      <c r="E44" s="26" t="s">
        <v>187</v>
      </c>
      <c r="F44" s="22" t="s">
        <v>188</v>
      </c>
      <c r="G44" s="26" t="s">
        <v>189</v>
      </c>
      <c r="H44" s="54">
        <v>1873.4396851878719</v>
      </c>
      <c r="I44" s="54">
        <v>4847</v>
      </c>
      <c r="J44" s="54">
        <v>2973.5603148121281</v>
      </c>
      <c r="K44" s="22" t="s">
        <v>26</v>
      </c>
      <c r="L44" s="26" t="s">
        <v>190</v>
      </c>
    </row>
    <row r="45" spans="2:12" ht="120">
      <c r="B45" t="s">
        <v>13</v>
      </c>
      <c r="C45" s="26" t="s">
        <v>14</v>
      </c>
      <c r="D45" t="s">
        <v>77</v>
      </c>
      <c r="E45" s="26" t="s">
        <v>78</v>
      </c>
      <c r="F45" s="22" t="s">
        <v>191</v>
      </c>
      <c r="G45" s="26" t="s">
        <v>192</v>
      </c>
      <c r="H45" s="54">
        <v>14134.173199999999</v>
      </c>
      <c r="I45" s="54">
        <v>17282</v>
      </c>
      <c r="J45" s="54">
        <v>3147.8268000000007</v>
      </c>
      <c r="K45" s="22" t="s">
        <v>26</v>
      </c>
      <c r="L45" s="26" t="s">
        <v>193</v>
      </c>
    </row>
    <row r="46" spans="2:12" ht="60">
      <c r="B46" t="s">
        <v>20</v>
      </c>
      <c r="C46" s="26" t="s">
        <v>21</v>
      </c>
      <c r="D46" t="s">
        <v>194</v>
      </c>
      <c r="E46" s="26" t="s">
        <v>195</v>
      </c>
      <c r="F46" s="22" t="s">
        <v>196</v>
      </c>
      <c r="G46" s="26" t="s">
        <v>195</v>
      </c>
      <c r="H46" s="54">
        <v>1000</v>
      </c>
      <c r="I46" s="54">
        <v>4210.26</v>
      </c>
      <c r="J46" s="54">
        <v>3210.26</v>
      </c>
      <c r="K46" s="22" t="s">
        <v>26</v>
      </c>
      <c r="L46" s="26" t="s">
        <v>197</v>
      </c>
    </row>
    <row r="47" spans="2:12" ht="45">
      <c r="B47" t="s">
        <v>13</v>
      </c>
      <c r="C47" s="26" t="s">
        <v>21</v>
      </c>
      <c r="D47" t="s">
        <v>198</v>
      </c>
      <c r="E47" s="26" t="s">
        <v>199</v>
      </c>
      <c r="F47" s="22" t="s">
        <v>200</v>
      </c>
      <c r="G47" s="26" t="s">
        <v>201</v>
      </c>
      <c r="H47" s="54">
        <v>5970</v>
      </c>
      <c r="I47" s="54">
        <v>11424</v>
      </c>
      <c r="J47" s="54">
        <v>5454</v>
      </c>
      <c r="K47" s="22" t="s">
        <v>26</v>
      </c>
      <c r="L47" s="26" t="s">
        <v>202</v>
      </c>
    </row>
    <row r="48" spans="2:12" ht="30">
      <c r="B48" t="s">
        <v>48</v>
      </c>
      <c r="C48" s="26" t="s">
        <v>14</v>
      </c>
      <c r="D48" t="s">
        <v>203</v>
      </c>
      <c r="E48" s="26" t="s">
        <v>204</v>
      </c>
      <c r="F48" s="22" t="s">
        <v>205</v>
      </c>
      <c r="G48" s="26" t="s">
        <v>206</v>
      </c>
      <c r="H48" s="54"/>
      <c r="I48" s="54">
        <v>7168</v>
      </c>
      <c r="J48" s="54">
        <v>7168</v>
      </c>
      <c r="K48" s="22" t="s">
        <v>19</v>
      </c>
      <c r="L48" s="26" t="s">
        <v>207</v>
      </c>
    </row>
    <row r="49" spans="2:12" ht="120">
      <c r="B49" t="s">
        <v>20</v>
      </c>
      <c r="C49" s="26" t="s">
        <v>14</v>
      </c>
      <c r="D49" t="s">
        <v>208</v>
      </c>
      <c r="E49" s="26" t="s">
        <v>209</v>
      </c>
      <c r="F49" s="22" t="s">
        <v>210</v>
      </c>
      <c r="G49" s="26" t="s">
        <v>211</v>
      </c>
      <c r="H49" s="54">
        <v>23422.894</v>
      </c>
      <c r="I49" s="54">
        <v>30821</v>
      </c>
      <c r="J49" s="54">
        <v>7398.1059999999998</v>
      </c>
      <c r="K49" s="22" t="s">
        <v>26</v>
      </c>
      <c r="L49" s="26" t="s">
        <v>212</v>
      </c>
    </row>
    <row r="50" spans="2:12" ht="30">
      <c r="B50" t="s">
        <v>48</v>
      </c>
      <c r="C50" s="26" t="s">
        <v>60</v>
      </c>
      <c r="D50" t="s">
        <v>213</v>
      </c>
      <c r="E50" s="26" t="s">
        <v>159</v>
      </c>
      <c r="F50" s="22" t="s">
        <v>214</v>
      </c>
      <c r="G50" s="26" t="s">
        <v>215</v>
      </c>
      <c r="H50" s="54">
        <v>140973.79999999999</v>
      </c>
      <c r="I50" s="54">
        <v>150472.56</v>
      </c>
      <c r="J50" s="54">
        <v>9498.7600000000093</v>
      </c>
      <c r="K50" s="22" t="s">
        <v>19</v>
      </c>
      <c r="L50" s="26"/>
    </row>
    <row r="51" spans="2:12" ht="30">
      <c r="B51" t="s">
        <v>13</v>
      </c>
      <c r="C51" s="26" t="s">
        <v>14</v>
      </c>
      <c r="D51" t="s">
        <v>216</v>
      </c>
      <c r="E51" s="26" t="s">
        <v>217</v>
      </c>
      <c r="F51" s="22" t="s">
        <v>218</v>
      </c>
      <c r="G51" s="26" t="s">
        <v>219</v>
      </c>
      <c r="H51" s="54">
        <v>451132.103</v>
      </c>
      <c r="I51" s="54">
        <v>461862.848</v>
      </c>
      <c r="J51" s="54">
        <v>10730.744999999995</v>
      </c>
      <c r="K51" s="22" t="s">
        <v>19</v>
      </c>
      <c r="L51" s="26"/>
    </row>
    <row r="52" spans="2:12" ht="30">
      <c r="B52" t="s">
        <v>13</v>
      </c>
      <c r="C52" s="26" t="s">
        <v>14</v>
      </c>
      <c r="D52" t="s">
        <v>220</v>
      </c>
      <c r="E52" s="26" t="s">
        <v>221</v>
      </c>
      <c r="F52" s="22" t="s">
        <v>222</v>
      </c>
      <c r="G52" s="26" t="s">
        <v>223</v>
      </c>
      <c r="H52" s="54">
        <v>8783.5603148121281</v>
      </c>
      <c r="I52" s="54">
        <v>22725</v>
      </c>
      <c r="J52" s="54">
        <v>13941.439685187872</v>
      </c>
      <c r="K52" s="22" t="s">
        <v>26</v>
      </c>
      <c r="L52" s="26" t="s">
        <v>224</v>
      </c>
    </row>
    <row r="53" spans="2:12" ht="165">
      <c r="B53" t="s">
        <v>48</v>
      </c>
      <c r="C53" s="26" t="s">
        <v>21</v>
      </c>
      <c r="D53" t="s">
        <v>225</v>
      </c>
      <c r="E53" s="26" t="s">
        <v>226</v>
      </c>
      <c r="F53" s="22" t="s">
        <v>227</v>
      </c>
      <c r="G53" s="26" t="s">
        <v>228</v>
      </c>
      <c r="H53" s="54">
        <v>18000</v>
      </c>
      <c r="I53" s="54">
        <v>35300.136319999983</v>
      </c>
      <c r="J53" s="54">
        <v>17300.136319999983</v>
      </c>
      <c r="K53" s="22" t="s">
        <v>26</v>
      </c>
      <c r="L53" s="26" t="s">
        <v>229</v>
      </c>
    </row>
    <row r="54" spans="2:12" ht="45">
      <c r="B54" t="s">
        <v>20</v>
      </c>
      <c r="C54" s="26" t="s">
        <v>21</v>
      </c>
      <c r="D54" t="s">
        <v>230</v>
      </c>
      <c r="E54" s="26" t="s">
        <v>231</v>
      </c>
      <c r="F54" s="22" t="s">
        <v>232</v>
      </c>
      <c r="G54" s="26" t="s">
        <v>231</v>
      </c>
      <c r="H54" s="54">
        <v>100616.61</v>
      </c>
      <c r="I54" s="54">
        <v>125147.637</v>
      </c>
      <c r="J54" s="54">
        <v>24531.027000000002</v>
      </c>
      <c r="K54" s="22" t="s">
        <v>26</v>
      </c>
      <c r="L54" s="26" t="s">
        <v>233</v>
      </c>
    </row>
    <row r="55" spans="2:12" ht="105">
      <c r="B55" t="s">
        <v>13</v>
      </c>
      <c r="C55" s="26" t="s">
        <v>14</v>
      </c>
      <c r="D55" t="s">
        <v>234</v>
      </c>
      <c r="E55" s="26" t="s">
        <v>235</v>
      </c>
      <c r="F55" s="22" t="s">
        <v>236</v>
      </c>
      <c r="G55" s="26" t="s">
        <v>237</v>
      </c>
      <c r="H55" s="54">
        <v>67504.220250899889</v>
      </c>
      <c r="I55" s="54">
        <v>125029</v>
      </c>
      <c r="J55" s="54">
        <v>57524.779749100111</v>
      </c>
      <c r="K55" s="22" t="s">
        <v>26</v>
      </c>
      <c r="L55" s="26" t="s">
        <v>238</v>
      </c>
    </row>
    <row r="56" spans="2:12" ht="90">
      <c r="B56" t="s">
        <v>20</v>
      </c>
      <c r="C56" s="26" t="s">
        <v>21</v>
      </c>
      <c r="D56" t="s">
        <v>239</v>
      </c>
      <c r="E56" s="26" t="s">
        <v>240</v>
      </c>
      <c r="F56" s="22" t="s">
        <v>241</v>
      </c>
      <c r="G56" s="26" t="s">
        <v>240</v>
      </c>
      <c r="H56" s="54">
        <v>711944.18900000001</v>
      </c>
      <c r="I56" s="54">
        <v>785445.77</v>
      </c>
      <c r="J56" s="54">
        <v>73501.581000000006</v>
      </c>
      <c r="K56" s="22" t="s">
        <v>26</v>
      </c>
      <c r="L56" s="26" t="s">
        <v>242</v>
      </c>
    </row>
    <row r="57" spans="2:12" ht="30">
      <c r="B57" t="s">
        <v>48</v>
      </c>
      <c r="C57" s="26" t="s">
        <v>71</v>
      </c>
      <c r="D57" t="s">
        <v>243</v>
      </c>
      <c r="E57" s="26" t="s">
        <v>244</v>
      </c>
      <c r="F57" s="22" t="s">
        <v>245</v>
      </c>
      <c r="G57" s="26" t="s">
        <v>246</v>
      </c>
      <c r="H57" s="54" t="s">
        <v>247</v>
      </c>
      <c r="I57" s="54" t="s">
        <v>247</v>
      </c>
      <c r="J57" s="54" t="s">
        <v>248</v>
      </c>
      <c r="K57" s="22" t="s">
        <v>19</v>
      </c>
      <c r="L57" s="26" t="s">
        <v>249</v>
      </c>
    </row>
    <row r="58" spans="2:12" ht="45">
      <c r="B58" t="s">
        <v>48</v>
      </c>
      <c r="C58" s="26" t="s">
        <v>71</v>
      </c>
      <c r="D58" t="s">
        <v>72</v>
      </c>
      <c r="E58" s="26" t="s">
        <v>73</v>
      </c>
      <c r="F58" s="22" t="s">
        <v>250</v>
      </c>
      <c r="G58" s="26" t="s">
        <v>251</v>
      </c>
      <c r="H58" s="54" t="s">
        <v>252</v>
      </c>
      <c r="I58" s="54" t="s">
        <v>252</v>
      </c>
      <c r="J58" s="54" t="s">
        <v>248</v>
      </c>
      <c r="K58" s="22" t="s">
        <v>19</v>
      </c>
      <c r="L58" s="26"/>
    </row>
    <row r="59" spans="2:12" ht="45">
      <c r="B59" t="s">
        <v>13</v>
      </c>
      <c r="C59" s="26" t="s">
        <v>71</v>
      </c>
      <c r="D59" t="s">
        <v>72</v>
      </c>
      <c r="E59" s="26" t="s">
        <v>73</v>
      </c>
      <c r="F59" s="22" t="s">
        <v>253</v>
      </c>
      <c r="G59" s="26" t="s">
        <v>254</v>
      </c>
      <c r="H59" s="54" t="s">
        <v>252</v>
      </c>
      <c r="I59" s="54" t="s">
        <v>252</v>
      </c>
      <c r="J59" s="54" t="s">
        <v>248</v>
      </c>
      <c r="K59" s="22" t="s">
        <v>19</v>
      </c>
      <c r="L59" s="26"/>
    </row>
    <row r="60" spans="2:12" ht="30">
      <c r="B60" t="s">
        <v>117</v>
      </c>
      <c r="C60" s="26" t="s">
        <v>71</v>
      </c>
      <c r="D60" t="s">
        <v>72</v>
      </c>
      <c r="E60" s="26" t="s">
        <v>73</v>
      </c>
      <c r="F60" s="22" t="s">
        <v>255</v>
      </c>
      <c r="G60" s="26" t="s">
        <v>256</v>
      </c>
      <c r="H60" s="54" t="s">
        <v>252</v>
      </c>
      <c r="I60" s="54" t="s">
        <v>252</v>
      </c>
      <c r="J60" s="54" t="s">
        <v>248</v>
      </c>
      <c r="K60" s="22" t="s">
        <v>19</v>
      </c>
      <c r="L60" s="26"/>
    </row>
    <row r="61" spans="2:12" ht="45">
      <c r="B61" t="s">
        <v>117</v>
      </c>
      <c r="C61" s="26" t="s">
        <v>71</v>
      </c>
      <c r="D61" t="s">
        <v>72</v>
      </c>
      <c r="E61" s="26" t="s">
        <v>73</v>
      </c>
      <c r="F61" s="22" t="s">
        <v>257</v>
      </c>
      <c r="G61" s="26" t="s">
        <v>258</v>
      </c>
      <c r="H61" s="54" t="s">
        <v>252</v>
      </c>
      <c r="I61" s="54" t="s">
        <v>252</v>
      </c>
      <c r="J61" s="54" t="s">
        <v>248</v>
      </c>
      <c r="K61" s="22" t="s">
        <v>19</v>
      </c>
      <c r="L61" s="26"/>
    </row>
    <row r="62" spans="2:12" ht="30">
      <c r="B62" t="s">
        <v>117</v>
      </c>
      <c r="C62" s="26" t="s">
        <v>71</v>
      </c>
      <c r="D62" t="s">
        <v>72</v>
      </c>
      <c r="E62" s="26" t="s">
        <v>73</v>
      </c>
      <c r="F62" s="22" t="s">
        <v>259</v>
      </c>
      <c r="G62" s="26" t="s">
        <v>260</v>
      </c>
      <c r="H62" s="54" t="s">
        <v>252</v>
      </c>
      <c r="I62" s="54" t="s">
        <v>252</v>
      </c>
      <c r="J62" s="54" t="s">
        <v>248</v>
      </c>
      <c r="K62" s="22" t="s">
        <v>19</v>
      </c>
      <c r="L62" s="26"/>
    </row>
    <row r="63" spans="2:12" ht="30">
      <c r="B63" t="s">
        <v>48</v>
      </c>
      <c r="C63" s="26" t="s">
        <v>14</v>
      </c>
      <c r="D63" t="s">
        <v>261</v>
      </c>
      <c r="E63" s="26" t="s">
        <v>262</v>
      </c>
      <c r="F63" s="22" t="s">
        <v>263</v>
      </c>
      <c r="G63" s="26" t="s">
        <v>264</v>
      </c>
      <c r="H63" s="54" t="s">
        <v>252</v>
      </c>
      <c r="I63" s="54" t="s">
        <v>252</v>
      </c>
      <c r="J63" s="54" t="s">
        <v>248</v>
      </c>
      <c r="K63" s="22" t="s">
        <v>19</v>
      </c>
      <c r="L63" s="26"/>
    </row>
    <row r="64" spans="2:12" ht="30">
      <c r="B64" t="s">
        <v>48</v>
      </c>
      <c r="C64" s="26" t="s">
        <v>14</v>
      </c>
      <c r="D64" t="s">
        <v>234</v>
      </c>
      <c r="E64" s="26" t="s">
        <v>235</v>
      </c>
      <c r="F64" s="22" t="s">
        <v>265</v>
      </c>
      <c r="G64" s="26" t="s">
        <v>266</v>
      </c>
      <c r="H64" s="54" t="s">
        <v>252</v>
      </c>
      <c r="I64" s="54" t="s">
        <v>252</v>
      </c>
      <c r="J64" s="54" t="s">
        <v>248</v>
      </c>
      <c r="K64" s="22" t="s">
        <v>19</v>
      </c>
      <c r="L64" s="26"/>
    </row>
    <row r="65" spans="2:12" ht="60">
      <c r="B65" t="s">
        <v>48</v>
      </c>
      <c r="C65" s="26" t="s">
        <v>14</v>
      </c>
      <c r="D65" t="s">
        <v>234</v>
      </c>
      <c r="E65" s="26" t="s">
        <v>235</v>
      </c>
      <c r="F65" s="22" t="s">
        <v>267</v>
      </c>
      <c r="G65" s="26" t="s">
        <v>268</v>
      </c>
      <c r="H65" s="54" t="s">
        <v>252</v>
      </c>
      <c r="I65" s="54" t="s">
        <v>252</v>
      </c>
      <c r="J65" s="54" t="s">
        <v>248</v>
      </c>
      <c r="K65" s="22" t="s">
        <v>19</v>
      </c>
      <c r="L65" s="26"/>
    </row>
    <row r="66" spans="2:12" ht="30">
      <c r="B66" t="s">
        <v>117</v>
      </c>
      <c r="C66" s="26" t="s">
        <v>14</v>
      </c>
      <c r="D66" t="s">
        <v>269</v>
      </c>
      <c r="E66" s="26" t="s">
        <v>270</v>
      </c>
      <c r="F66" s="22" t="s">
        <v>271</v>
      </c>
      <c r="G66" s="26" t="s">
        <v>272</v>
      </c>
      <c r="H66" s="54" t="s">
        <v>252</v>
      </c>
      <c r="I66" s="54" t="s">
        <v>252</v>
      </c>
      <c r="J66" s="54" t="s">
        <v>248</v>
      </c>
      <c r="K66" s="22" t="s">
        <v>19</v>
      </c>
      <c r="L66" s="26"/>
    </row>
    <row r="67" spans="2:12" ht="30">
      <c r="B67" t="s">
        <v>117</v>
      </c>
      <c r="C67" s="26" t="s">
        <v>14</v>
      </c>
      <c r="D67" t="s">
        <v>28</v>
      </c>
      <c r="E67" s="26" t="s">
        <v>29</v>
      </c>
      <c r="F67" s="22" t="s">
        <v>273</v>
      </c>
      <c r="G67" s="26" t="s">
        <v>274</v>
      </c>
      <c r="H67" s="54" t="s">
        <v>247</v>
      </c>
      <c r="I67" s="54" t="s">
        <v>247</v>
      </c>
      <c r="J67" s="54" t="s">
        <v>248</v>
      </c>
      <c r="K67" s="22" t="s">
        <v>19</v>
      </c>
      <c r="L67" s="26" t="s">
        <v>275</v>
      </c>
    </row>
    <row r="68" spans="2:12" ht="60">
      <c r="B68" t="s">
        <v>48</v>
      </c>
      <c r="C68" s="26" t="s">
        <v>138</v>
      </c>
      <c r="D68" t="s">
        <v>276</v>
      </c>
      <c r="E68" s="26" t="s">
        <v>154</v>
      </c>
      <c r="F68" s="22" t="s">
        <v>277</v>
      </c>
      <c r="G68" s="26" t="s">
        <v>278</v>
      </c>
      <c r="H68" s="54" t="s">
        <v>252</v>
      </c>
      <c r="I68" s="54" t="s">
        <v>252</v>
      </c>
      <c r="J68" s="54" t="s">
        <v>248</v>
      </c>
      <c r="K68" s="22" t="s">
        <v>19</v>
      </c>
      <c r="L68" s="26"/>
    </row>
    <row r="69" spans="2:12" ht="60">
      <c r="B69" t="s">
        <v>48</v>
      </c>
      <c r="C69" s="26" t="s">
        <v>138</v>
      </c>
      <c r="D69" t="s">
        <v>276</v>
      </c>
      <c r="E69" s="26" t="s">
        <v>154</v>
      </c>
      <c r="F69" s="22" t="s">
        <v>279</v>
      </c>
      <c r="G69" s="26" t="s">
        <v>280</v>
      </c>
      <c r="H69" s="54" t="s">
        <v>252</v>
      </c>
      <c r="I69" s="54" t="s">
        <v>252</v>
      </c>
      <c r="J69" s="54" t="s">
        <v>248</v>
      </c>
      <c r="K69" s="22" t="s">
        <v>19</v>
      </c>
      <c r="L69" s="26"/>
    </row>
    <row r="70" spans="2:12" ht="45">
      <c r="B70" t="s">
        <v>117</v>
      </c>
      <c r="C70" s="26" t="s">
        <v>138</v>
      </c>
      <c r="D70" t="s">
        <v>118</v>
      </c>
      <c r="E70" s="26" t="s">
        <v>139</v>
      </c>
      <c r="F70" s="22" t="s">
        <v>281</v>
      </c>
      <c r="G70" s="26" t="s">
        <v>282</v>
      </c>
      <c r="H70" s="54" t="s">
        <v>252</v>
      </c>
      <c r="I70" s="54" t="s">
        <v>252</v>
      </c>
      <c r="J70" s="54" t="s">
        <v>248</v>
      </c>
      <c r="K70" s="22" t="s">
        <v>19</v>
      </c>
      <c r="L70" s="26"/>
    </row>
    <row r="71" spans="2:12" ht="105">
      <c r="B71" t="s">
        <v>13</v>
      </c>
      <c r="C71" s="26" t="s">
        <v>138</v>
      </c>
      <c r="D71" t="s">
        <v>283</v>
      </c>
      <c r="E71" s="26" t="s">
        <v>284</v>
      </c>
      <c r="F71" s="22" t="s">
        <v>285</v>
      </c>
      <c r="G71" s="26" t="s">
        <v>286</v>
      </c>
      <c r="H71" s="54" t="s">
        <v>247</v>
      </c>
      <c r="I71" s="54" t="s">
        <v>247</v>
      </c>
      <c r="J71" s="54" t="s">
        <v>248</v>
      </c>
      <c r="K71" s="22" t="s">
        <v>19</v>
      </c>
      <c r="L71" s="26" t="s">
        <v>287</v>
      </c>
    </row>
    <row r="72" spans="2:12" ht="60">
      <c r="B72" t="s">
        <v>117</v>
      </c>
      <c r="C72" s="26" t="s">
        <v>138</v>
      </c>
      <c r="D72" t="s">
        <v>153</v>
      </c>
      <c r="E72" s="26" t="s">
        <v>154</v>
      </c>
      <c r="F72" s="22" t="s">
        <v>288</v>
      </c>
      <c r="G72" s="26" t="s">
        <v>289</v>
      </c>
      <c r="H72" s="54" t="s">
        <v>252</v>
      </c>
      <c r="I72" s="54" t="s">
        <v>252</v>
      </c>
      <c r="J72" s="54" t="s">
        <v>248</v>
      </c>
      <c r="K72" s="22" t="s">
        <v>19</v>
      </c>
      <c r="L72" s="26"/>
    </row>
    <row r="73" spans="2:12" ht="60">
      <c r="B73" t="s">
        <v>117</v>
      </c>
      <c r="C73" s="26" t="s">
        <v>138</v>
      </c>
      <c r="D73" t="s">
        <v>153</v>
      </c>
      <c r="E73" s="26" t="s">
        <v>154</v>
      </c>
      <c r="F73" s="22" t="s">
        <v>290</v>
      </c>
      <c r="G73" s="26" t="s">
        <v>291</v>
      </c>
      <c r="H73" s="54" t="s">
        <v>247</v>
      </c>
      <c r="I73" s="54" t="s">
        <v>247</v>
      </c>
      <c r="J73" s="54" t="s">
        <v>248</v>
      </c>
      <c r="K73" s="22" t="s">
        <v>19</v>
      </c>
      <c r="L73" s="26" t="s">
        <v>287</v>
      </c>
    </row>
    <row r="74" spans="2:12" ht="60">
      <c r="B74" t="s">
        <v>48</v>
      </c>
      <c r="C74" s="26" t="s">
        <v>138</v>
      </c>
      <c r="D74" t="s">
        <v>153</v>
      </c>
      <c r="E74" s="26" t="s">
        <v>154</v>
      </c>
      <c r="F74" s="22" t="s">
        <v>292</v>
      </c>
      <c r="G74" s="26" t="s">
        <v>293</v>
      </c>
      <c r="H74" s="54" t="s">
        <v>252</v>
      </c>
      <c r="I74" s="54" t="s">
        <v>252</v>
      </c>
      <c r="J74" s="54" t="s">
        <v>248</v>
      </c>
      <c r="K74" s="22" t="s">
        <v>19</v>
      </c>
      <c r="L74" s="26"/>
    </row>
    <row r="75" spans="2:12" ht="30">
      <c r="B75" t="s">
        <v>48</v>
      </c>
      <c r="C75" s="26" t="s">
        <v>60</v>
      </c>
      <c r="D75" t="s">
        <v>107</v>
      </c>
      <c r="E75" s="26" t="s">
        <v>108</v>
      </c>
      <c r="F75" s="22" t="s">
        <v>294</v>
      </c>
      <c r="G75" s="26" t="s">
        <v>295</v>
      </c>
      <c r="H75" s="54" t="s">
        <v>252</v>
      </c>
      <c r="I75" s="54" t="s">
        <v>252</v>
      </c>
      <c r="J75" s="54" t="s">
        <v>248</v>
      </c>
      <c r="K75" s="22" t="s">
        <v>19</v>
      </c>
      <c r="L75" s="26"/>
    </row>
    <row r="76" spans="2:12" ht="30">
      <c r="B76" t="s">
        <v>48</v>
      </c>
      <c r="C76" s="26" t="s">
        <v>60</v>
      </c>
      <c r="D76" t="s">
        <v>213</v>
      </c>
      <c r="E76" s="26" t="s">
        <v>159</v>
      </c>
      <c r="F76" s="22" t="s">
        <v>296</v>
      </c>
      <c r="G76" s="26" t="s">
        <v>297</v>
      </c>
      <c r="H76" s="54" t="s">
        <v>247</v>
      </c>
      <c r="I76" s="54" t="s">
        <v>247</v>
      </c>
      <c r="J76" s="54" t="s">
        <v>248</v>
      </c>
      <c r="K76" s="22" t="s">
        <v>19</v>
      </c>
      <c r="L76" s="26" t="s">
        <v>298</v>
      </c>
    </row>
    <row r="77" spans="2:12" ht="30">
      <c r="B77" t="s">
        <v>117</v>
      </c>
      <c r="C77" s="26" t="s">
        <v>60</v>
      </c>
      <c r="D77" t="s">
        <v>213</v>
      </c>
      <c r="E77" s="26" t="s">
        <v>159</v>
      </c>
      <c r="F77" s="22" t="s">
        <v>299</v>
      </c>
      <c r="G77" s="26" t="s">
        <v>300</v>
      </c>
      <c r="H77" s="54" t="s">
        <v>252</v>
      </c>
      <c r="I77" s="54" t="s">
        <v>252</v>
      </c>
      <c r="J77" s="54" t="s">
        <v>248</v>
      </c>
      <c r="K77" s="22" t="s">
        <v>19</v>
      </c>
      <c r="L77" s="26"/>
    </row>
    <row r="78" spans="2:12" ht="30">
      <c r="B78" t="s">
        <v>48</v>
      </c>
      <c r="C78" s="26" t="s">
        <v>60</v>
      </c>
      <c r="D78" t="s">
        <v>158</v>
      </c>
      <c r="E78" s="26" t="s">
        <v>159</v>
      </c>
      <c r="F78" s="22" t="s">
        <v>301</v>
      </c>
      <c r="G78" s="26" t="s">
        <v>302</v>
      </c>
      <c r="H78" s="54" t="s">
        <v>252</v>
      </c>
      <c r="I78" s="54" t="s">
        <v>252</v>
      </c>
      <c r="J78" s="54" t="s">
        <v>248</v>
      </c>
      <c r="K78" s="22" t="s">
        <v>19</v>
      </c>
      <c r="L78" s="26"/>
    </row>
    <row r="79" spans="2:12" ht="30">
      <c r="B79" t="s">
        <v>117</v>
      </c>
      <c r="C79" s="26" t="s">
        <v>60</v>
      </c>
      <c r="D79" t="s">
        <v>158</v>
      </c>
      <c r="E79" s="26" t="s">
        <v>159</v>
      </c>
      <c r="F79" s="22" t="s">
        <v>303</v>
      </c>
      <c r="G79" s="26" t="s">
        <v>304</v>
      </c>
      <c r="H79" s="54" t="s">
        <v>252</v>
      </c>
      <c r="I79" s="54" t="s">
        <v>252</v>
      </c>
      <c r="J79" s="54" t="s">
        <v>248</v>
      </c>
      <c r="K79" s="22" t="s">
        <v>19</v>
      </c>
      <c r="L79" s="26"/>
    </row>
    <row r="80" spans="2:12" ht="30">
      <c r="B80" t="s">
        <v>48</v>
      </c>
      <c r="C80" s="26" t="s">
        <v>60</v>
      </c>
      <c r="D80" t="s">
        <v>158</v>
      </c>
      <c r="E80" s="26" t="s">
        <v>159</v>
      </c>
      <c r="F80" s="22" t="s">
        <v>305</v>
      </c>
      <c r="G80" s="26" t="s">
        <v>295</v>
      </c>
      <c r="H80" s="54" t="s">
        <v>252</v>
      </c>
      <c r="I80" s="54" t="s">
        <v>252</v>
      </c>
      <c r="J80" s="54" t="s">
        <v>248</v>
      </c>
      <c r="K80" s="22" t="s">
        <v>19</v>
      </c>
      <c r="L80" s="26"/>
    </row>
    <row r="81" spans="2:12" ht="45">
      <c r="B81" t="s">
        <v>117</v>
      </c>
      <c r="C81" s="26" t="s">
        <v>60</v>
      </c>
      <c r="D81" t="s">
        <v>158</v>
      </c>
      <c r="E81" s="26" t="s">
        <v>159</v>
      </c>
      <c r="F81" s="22" t="s">
        <v>306</v>
      </c>
      <c r="G81" s="26" t="s">
        <v>307</v>
      </c>
      <c r="H81" s="54" t="s">
        <v>252</v>
      </c>
      <c r="I81" s="54" t="s">
        <v>252</v>
      </c>
      <c r="J81" s="54" t="s">
        <v>248</v>
      </c>
      <c r="K81" s="22" t="s">
        <v>19</v>
      </c>
      <c r="L81" s="26"/>
    </row>
    <row r="82" spans="2:12" ht="45">
      <c r="B82" t="s">
        <v>48</v>
      </c>
      <c r="C82" s="26" t="s">
        <v>21</v>
      </c>
      <c r="D82" t="s">
        <v>308</v>
      </c>
      <c r="E82" s="26" t="s">
        <v>309</v>
      </c>
      <c r="F82" s="22" t="s">
        <v>310</v>
      </c>
      <c r="G82" s="26" t="s">
        <v>311</v>
      </c>
      <c r="H82" s="54" t="s">
        <v>252</v>
      </c>
      <c r="I82" s="54" t="s">
        <v>252</v>
      </c>
      <c r="J82" s="54" t="s">
        <v>248</v>
      </c>
      <c r="K82" s="22" t="s">
        <v>19</v>
      </c>
      <c r="L82" s="26"/>
    </row>
    <row r="83" spans="2:12" ht="45">
      <c r="B83" t="s">
        <v>117</v>
      </c>
      <c r="C83" s="26" t="s">
        <v>21</v>
      </c>
      <c r="D83" t="s">
        <v>312</v>
      </c>
      <c r="E83" s="26" t="s">
        <v>313</v>
      </c>
      <c r="F83" s="22" t="s">
        <v>314</v>
      </c>
      <c r="G83" s="26" t="s">
        <v>315</v>
      </c>
      <c r="H83" s="54" t="s">
        <v>247</v>
      </c>
      <c r="I83" s="54" t="s">
        <v>247</v>
      </c>
      <c r="J83" s="54" t="s">
        <v>248</v>
      </c>
      <c r="K83" s="22" t="s">
        <v>19</v>
      </c>
      <c r="L83" s="26" t="s">
        <v>316</v>
      </c>
    </row>
    <row r="84" spans="2:12" ht="45">
      <c r="B84" t="s">
        <v>117</v>
      </c>
      <c r="C84" s="26" t="s">
        <v>21</v>
      </c>
      <c r="D84" t="s">
        <v>22</v>
      </c>
      <c r="E84" s="26" t="s">
        <v>23</v>
      </c>
      <c r="F84" s="22" t="s">
        <v>317</v>
      </c>
      <c r="G84" s="26" t="s">
        <v>318</v>
      </c>
      <c r="H84" s="54" t="s">
        <v>247</v>
      </c>
      <c r="I84" s="54" t="s">
        <v>247</v>
      </c>
      <c r="J84" s="54" t="s">
        <v>248</v>
      </c>
      <c r="K84" s="22" t="s">
        <v>19</v>
      </c>
      <c r="L84" s="26" t="s">
        <v>319</v>
      </c>
    </row>
    <row r="85" spans="2:12" ht="45">
      <c r="B85" t="s">
        <v>117</v>
      </c>
      <c r="C85" s="26" t="s">
        <v>21</v>
      </c>
      <c r="D85" t="s">
        <v>320</v>
      </c>
      <c r="E85" s="26" t="s">
        <v>321</v>
      </c>
      <c r="F85" s="22" t="s">
        <v>322</v>
      </c>
      <c r="G85" s="26" t="s">
        <v>323</v>
      </c>
      <c r="H85" s="54" t="s">
        <v>252</v>
      </c>
      <c r="I85" s="54" t="s">
        <v>252</v>
      </c>
      <c r="J85" s="54" t="s">
        <v>248</v>
      </c>
      <c r="K85" s="22" t="s">
        <v>19</v>
      </c>
      <c r="L85" s="26"/>
    </row>
    <row r="86" spans="2:12" ht="45">
      <c r="B86" t="s">
        <v>48</v>
      </c>
      <c r="C86" s="26" t="s">
        <v>21</v>
      </c>
      <c r="D86" t="s">
        <v>225</v>
      </c>
      <c r="E86" s="26" t="s">
        <v>226</v>
      </c>
      <c r="F86" s="22" t="s">
        <v>324</v>
      </c>
      <c r="G86" s="26" t="s">
        <v>325</v>
      </c>
      <c r="H86" s="54" t="s">
        <v>247</v>
      </c>
      <c r="I86" s="54" t="s">
        <v>247</v>
      </c>
      <c r="J86" s="54" t="s">
        <v>248</v>
      </c>
      <c r="K86" s="22" t="s">
        <v>19</v>
      </c>
      <c r="L86" s="26" t="s">
        <v>326</v>
      </c>
    </row>
    <row r="87" spans="2:12" ht="45">
      <c r="B87" t="s">
        <v>48</v>
      </c>
      <c r="C87" s="26" t="s">
        <v>21</v>
      </c>
      <c r="D87" t="s">
        <v>22</v>
      </c>
      <c r="E87" s="26" t="s">
        <v>23</v>
      </c>
      <c r="F87" s="22" t="s">
        <v>327</v>
      </c>
      <c r="G87" s="26" t="s">
        <v>328</v>
      </c>
      <c r="H87" s="54" t="s">
        <v>247</v>
      </c>
      <c r="I87" s="54" t="s">
        <v>247</v>
      </c>
      <c r="J87" s="54" t="s">
        <v>248</v>
      </c>
      <c r="K87" s="22" t="s">
        <v>19</v>
      </c>
      <c r="L87" s="26" t="s">
        <v>329</v>
      </c>
    </row>
    <row r="88" spans="2:12">
      <c r="B88" s="55" t="s">
        <v>330</v>
      </c>
      <c r="C88" s="56"/>
      <c r="D88" s="55"/>
      <c r="E88" s="57"/>
      <c r="F88" s="55"/>
      <c r="G88" s="58"/>
      <c r="H88" s="59">
        <v>3601748.986857703</v>
      </c>
      <c r="I88" s="59">
        <v>3596387.8546454348</v>
      </c>
      <c r="J88" s="59">
        <v>-5361.1322122682905</v>
      </c>
      <c r="L88" s="60"/>
    </row>
    <row r="91" spans="2:12">
      <c r="I91" s="52"/>
    </row>
    <row r="109" spans="5:5">
      <c r="E109" s="23"/>
    </row>
  </sheetData>
  <mergeCells count="1">
    <mergeCell ref="H3:L3"/>
  </mergeCells>
  <conditionalFormatting sqref="C4">
    <cfRule type="duplicateValues" dxfId="51" priority="2"/>
  </conditionalFormatting>
  <conditionalFormatting sqref="F6:F87">
    <cfRule type="duplicateValues" dxfId="50" priority="4"/>
  </conditionalFormatting>
  <pageMargins left="0.7" right="0.7" top="0.75" bottom="0.75" header="0.3" footer="0.3"/>
  <pageSetup orientation="portrait" r:id="rId1"/>
  <headerFooter>
    <oddFooter>&amp;C&amp;1#&amp;"Calibri"&amp;10&amp;K000000Internal</oddFooter>
  </headerFooter>
  <customProperties>
    <customPr name="_pios_id" r:id="rId2"/>
    <customPr name="EpmWorksheetKeyString_GUID" r:id="rId3"/>
  </customProperties>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F7AD-96A2-4C07-A104-51F10471D06F}">
  <dimension ref="B1:N93"/>
  <sheetViews>
    <sheetView zoomScale="90" zoomScaleNormal="90" workbookViewId="0">
      <pane ySplit="6" topLeftCell="A86" activePane="bottomLeft" state="frozen"/>
      <selection pane="bottomLeft" activeCell="J92" sqref="J92"/>
    </sheetView>
  </sheetViews>
  <sheetFormatPr defaultRowHeight="15"/>
  <cols>
    <col min="1" max="1" width="1.85546875" customWidth="1"/>
    <col min="2" max="2" width="21.140625" customWidth="1"/>
    <col min="3" max="3" width="38.85546875" customWidth="1"/>
    <col min="4" max="4" width="12.42578125" customWidth="1"/>
    <col min="5" max="5" width="30.140625" customWidth="1"/>
    <col min="6" max="6" width="14.85546875" customWidth="1"/>
    <col min="7" max="7" width="31.85546875" customWidth="1"/>
    <col min="8" max="8" width="22" customWidth="1"/>
    <col min="9" max="9" width="23.85546875" customWidth="1"/>
    <col min="10" max="10" width="13.85546875" customWidth="1"/>
    <col min="11" max="11" width="6.140625" customWidth="1"/>
    <col min="12" max="12" width="13.85546875" customWidth="1"/>
    <col min="13" max="13" width="11.42578125" customWidth="1"/>
    <col min="14" max="14" width="59.5703125" customWidth="1"/>
  </cols>
  <sheetData>
    <row r="1" spans="2:14">
      <c r="G1" t="s">
        <v>331</v>
      </c>
      <c r="H1" s="44" t="e">
        <v>#VALUE!</v>
      </c>
      <c r="I1" s="44" t="e">
        <v>#VALUE!</v>
      </c>
    </row>
    <row r="2" spans="2:14" ht="15.75" thickBot="1">
      <c r="G2" t="s">
        <v>332</v>
      </c>
      <c r="H2" s="44" t="e">
        <v>#VALUE!</v>
      </c>
      <c r="I2" s="44" t="e">
        <v>#VALUE!</v>
      </c>
    </row>
    <row r="3" spans="2:14" ht="18.75" thickBot="1">
      <c r="H3" s="62" t="s">
        <v>0</v>
      </c>
      <c r="I3" s="63"/>
      <c r="J3" s="63"/>
      <c r="K3" s="63"/>
      <c r="L3" s="63"/>
      <c r="M3" s="63"/>
      <c r="N3" s="64"/>
    </row>
    <row r="4" spans="2:14">
      <c r="C4" s="13" t="s">
        <v>1</v>
      </c>
      <c r="H4" s="44" t="e">
        <v>#VALUE!</v>
      </c>
    </row>
    <row r="5" spans="2:14">
      <c r="H5" s="65"/>
      <c r="I5" s="66"/>
      <c r="J5" s="16"/>
      <c r="K5" s="17"/>
      <c r="L5" s="18"/>
      <c r="M5" s="19"/>
      <c r="N5" s="20"/>
    </row>
    <row r="6" spans="2:14" ht="51">
      <c r="B6" s="27" t="s">
        <v>2</v>
      </c>
      <c r="C6" s="21" t="s">
        <v>3</v>
      </c>
      <c r="D6" s="21" t="s">
        <v>4</v>
      </c>
      <c r="E6" s="21" t="s">
        <v>5</v>
      </c>
      <c r="F6" s="21" t="s">
        <v>6</v>
      </c>
      <c r="G6" s="21" t="s">
        <v>333</v>
      </c>
      <c r="H6" s="21" t="s">
        <v>8</v>
      </c>
      <c r="I6" s="21" t="s">
        <v>334</v>
      </c>
      <c r="J6" s="21" t="s">
        <v>10</v>
      </c>
      <c r="K6" s="32" t="s">
        <v>335</v>
      </c>
      <c r="L6" s="14" t="s">
        <v>336</v>
      </c>
      <c r="M6" s="15" t="s">
        <v>337</v>
      </c>
      <c r="N6" s="30" t="s">
        <v>12</v>
      </c>
    </row>
    <row r="7" spans="2:14" ht="30">
      <c r="B7" s="28" t="s">
        <v>48</v>
      </c>
      <c r="C7" s="7" t="s">
        <v>49</v>
      </c>
      <c r="D7" s="3" t="s">
        <v>50</v>
      </c>
      <c r="E7" s="8" t="s">
        <v>51</v>
      </c>
      <c r="F7" s="3" t="s">
        <v>52</v>
      </c>
      <c r="G7" s="45" t="s">
        <v>53</v>
      </c>
      <c r="H7" s="44">
        <v>14931.79919</v>
      </c>
      <c r="I7" s="44">
        <v>11326.7317</v>
      </c>
      <c r="J7" s="41">
        <f t="shared" ref="J7:J70" si="0">IFERROR(I7-H7,"")</f>
        <v>-3605.0674899999995</v>
      </c>
      <c r="K7" s="22" t="s">
        <v>26</v>
      </c>
      <c r="L7" s="25" t="str">
        <f t="shared" ref="L7:L70" si="1">IFERROR(IF(ABS(J7/H7)&gt;0.1,"meet","not met"),"")</f>
        <v>meet</v>
      </c>
      <c r="M7" s="11"/>
      <c r="N7" s="31"/>
    </row>
    <row r="8" spans="2:14" ht="30">
      <c r="B8" s="28" t="s">
        <v>20</v>
      </c>
      <c r="C8" s="7" t="s">
        <v>49</v>
      </c>
      <c r="D8" s="3" t="s">
        <v>131</v>
      </c>
      <c r="E8" s="4" t="s">
        <v>51</v>
      </c>
      <c r="F8" s="3" t="s">
        <v>132</v>
      </c>
      <c r="G8" s="45" t="s">
        <v>133</v>
      </c>
      <c r="H8" s="44">
        <v>11834.577649999999</v>
      </c>
      <c r="I8" s="44">
        <v>11580.847</v>
      </c>
      <c r="J8" s="41">
        <f t="shared" si="0"/>
        <v>-253.73064999999951</v>
      </c>
      <c r="K8" s="22" t="s">
        <v>26</v>
      </c>
      <c r="L8" s="25" t="str">
        <f t="shared" si="1"/>
        <v>not met</v>
      </c>
      <c r="M8" s="11"/>
      <c r="N8" s="31"/>
    </row>
    <row r="9" spans="2:14" ht="45">
      <c r="B9" s="28" t="s">
        <v>117</v>
      </c>
      <c r="C9" s="7" t="s">
        <v>49</v>
      </c>
      <c r="D9" s="3" t="s">
        <v>118</v>
      </c>
      <c r="E9" s="4" t="s">
        <v>51</v>
      </c>
      <c r="F9" s="3" t="s">
        <v>119</v>
      </c>
      <c r="G9" s="45" t="s">
        <v>120</v>
      </c>
      <c r="H9" s="51">
        <v>23346.5805755</v>
      </c>
      <c r="I9" s="51">
        <v>9547.3862899999986</v>
      </c>
      <c r="J9" s="41">
        <f t="shared" si="0"/>
        <v>-13799.194285500002</v>
      </c>
      <c r="K9" s="22" t="s">
        <v>26</v>
      </c>
      <c r="L9" s="25" t="str">
        <f t="shared" si="1"/>
        <v>meet</v>
      </c>
      <c r="M9" s="11"/>
      <c r="N9" s="31"/>
    </row>
    <row r="10" spans="2:14" ht="30">
      <c r="B10" s="28" t="s">
        <v>117</v>
      </c>
      <c r="C10" s="7" t="s">
        <v>49</v>
      </c>
      <c r="D10" s="3" t="s">
        <v>142</v>
      </c>
      <c r="E10" s="4" t="s">
        <v>51</v>
      </c>
      <c r="F10" s="3" t="s">
        <v>143</v>
      </c>
      <c r="G10" s="45" t="s">
        <v>144</v>
      </c>
      <c r="H10" s="44">
        <v>3496.1115100000002</v>
      </c>
      <c r="I10" s="44">
        <v>3404.9639999999999</v>
      </c>
      <c r="J10" s="41">
        <f t="shared" si="0"/>
        <v>-91.147510000000239</v>
      </c>
      <c r="K10" s="22" t="s">
        <v>26</v>
      </c>
      <c r="L10" s="25" t="str">
        <f t="shared" si="1"/>
        <v>not met</v>
      </c>
      <c r="M10" s="11"/>
      <c r="N10" s="31"/>
    </row>
    <row r="11" spans="2:14" ht="30">
      <c r="B11" s="29" t="s">
        <v>48</v>
      </c>
      <c r="C11" s="1" t="s">
        <v>71</v>
      </c>
      <c r="D11" s="3" t="s">
        <v>243</v>
      </c>
      <c r="E11" s="4" t="s">
        <v>244</v>
      </c>
      <c r="F11" s="3" t="s">
        <v>245</v>
      </c>
      <c r="G11" s="45" t="s">
        <v>246</v>
      </c>
      <c r="H11" s="44">
        <v>8700</v>
      </c>
      <c r="I11" s="44">
        <v>7493.0564999999997</v>
      </c>
      <c r="J11" s="41">
        <f t="shared" si="0"/>
        <v>-1206.9435000000003</v>
      </c>
      <c r="K11" s="22" t="s">
        <v>26</v>
      </c>
      <c r="L11" s="25" t="str">
        <f t="shared" si="1"/>
        <v>meet</v>
      </c>
      <c r="M11" s="11"/>
      <c r="N11" s="31"/>
    </row>
    <row r="12" spans="2:14" ht="30">
      <c r="B12" s="29" t="s">
        <v>48</v>
      </c>
      <c r="C12" s="1" t="s">
        <v>71</v>
      </c>
      <c r="D12" s="9" t="s">
        <v>72</v>
      </c>
      <c r="E12" s="10" t="s">
        <v>73</v>
      </c>
      <c r="F12" s="3" t="s">
        <v>74</v>
      </c>
      <c r="G12" s="45" t="s">
        <v>75</v>
      </c>
      <c r="H12" s="44">
        <v>4119</v>
      </c>
      <c r="I12" s="44">
        <v>10850.77441</v>
      </c>
      <c r="J12" s="41">
        <f t="shared" si="0"/>
        <v>6731.77441</v>
      </c>
      <c r="K12" s="22" t="s">
        <v>26</v>
      </c>
      <c r="L12" s="25" t="str">
        <f t="shared" si="1"/>
        <v>meet</v>
      </c>
      <c r="M12" s="11"/>
      <c r="N12" s="31"/>
    </row>
    <row r="13" spans="2:14" ht="45">
      <c r="B13" s="29" t="s">
        <v>48</v>
      </c>
      <c r="C13" s="1" t="s">
        <v>71</v>
      </c>
      <c r="D13" s="9" t="s">
        <v>72</v>
      </c>
      <c r="E13" s="10" t="s">
        <v>73</v>
      </c>
      <c r="F13" s="3" t="s">
        <v>250</v>
      </c>
      <c r="G13" s="1" t="s">
        <v>251</v>
      </c>
      <c r="H13" s="25" t="s">
        <v>252</v>
      </c>
      <c r="I13" s="25" t="s">
        <v>252</v>
      </c>
      <c r="J13" s="41" t="str">
        <f t="shared" si="0"/>
        <v/>
      </c>
      <c r="K13" s="22" t="s">
        <v>338</v>
      </c>
      <c r="L13" s="25" t="str">
        <f t="shared" si="1"/>
        <v/>
      </c>
      <c r="M13" s="11"/>
      <c r="N13" s="31"/>
    </row>
    <row r="14" spans="2:14" ht="45">
      <c r="B14" s="29" t="s">
        <v>13</v>
      </c>
      <c r="C14" s="1" t="s">
        <v>71</v>
      </c>
      <c r="D14" s="9" t="s">
        <v>72</v>
      </c>
      <c r="E14" s="10" t="s">
        <v>73</v>
      </c>
      <c r="F14" s="3" t="s">
        <v>253</v>
      </c>
      <c r="G14" s="7" t="s">
        <v>254</v>
      </c>
      <c r="H14" s="25" t="s">
        <v>252</v>
      </c>
      <c r="I14" s="25" t="s">
        <v>252</v>
      </c>
      <c r="J14" s="41" t="str">
        <f t="shared" si="0"/>
        <v/>
      </c>
      <c r="K14" s="22" t="s">
        <v>338</v>
      </c>
      <c r="L14" s="25" t="str">
        <f t="shared" si="1"/>
        <v/>
      </c>
      <c r="M14" s="11"/>
      <c r="N14" s="31"/>
    </row>
    <row r="15" spans="2:14" ht="30">
      <c r="B15" s="28" t="s">
        <v>117</v>
      </c>
      <c r="C15" s="1" t="s">
        <v>71</v>
      </c>
      <c r="D15" s="9" t="s">
        <v>72</v>
      </c>
      <c r="E15" s="10" t="s">
        <v>73</v>
      </c>
      <c r="F15" s="3" t="s">
        <v>255</v>
      </c>
      <c r="G15" s="1" t="s">
        <v>256</v>
      </c>
      <c r="H15" s="25" t="s">
        <v>252</v>
      </c>
      <c r="I15" s="25" t="s">
        <v>252</v>
      </c>
      <c r="J15" s="41" t="str">
        <f t="shared" si="0"/>
        <v/>
      </c>
      <c r="K15" s="22" t="s">
        <v>338</v>
      </c>
      <c r="L15" s="25" t="str">
        <f t="shared" si="1"/>
        <v/>
      </c>
      <c r="M15" s="11"/>
      <c r="N15" s="31"/>
    </row>
    <row r="16" spans="2:14" ht="45">
      <c r="B16" s="28" t="s">
        <v>117</v>
      </c>
      <c r="C16" s="1" t="s">
        <v>71</v>
      </c>
      <c r="D16" s="9" t="s">
        <v>72</v>
      </c>
      <c r="E16" s="10" t="s">
        <v>73</v>
      </c>
      <c r="F16" s="3" t="s">
        <v>257</v>
      </c>
      <c r="G16" s="1" t="s">
        <v>258</v>
      </c>
      <c r="H16" s="25" t="s">
        <v>252</v>
      </c>
      <c r="I16" s="25" t="s">
        <v>252</v>
      </c>
      <c r="J16" s="41" t="str">
        <f t="shared" si="0"/>
        <v/>
      </c>
      <c r="K16" s="22" t="s">
        <v>338</v>
      </c>
      <c r="L16" s="25" t="str">
        <f t="shared" si="1"/>
        <v/>
      </c>
      <c r="M16" s="11"/>
      <c r="N16" s="31"/>
    </row>
    <row r="17" spans="2:14">
      <c r="B17" s="28" t="s">
        <v>117</v>
      </c>
      <c r="C17" s="1" t="s">
        <v>71</v>
      </c>
      <c r="D17" s="9" t="s">
        <v>72</v>
      </c>
      <c r="E17" s="10" t="s">
        <v>73</v>
      </c>
      <c r="F17" s="3" t="s">
        <v>259</v>
      </c>
      <c r="G17" s="1" t="s">
        <v>260</v>
      </c>
      <c r="H17" s="25" t="s">
        <v>252</v>
      </c>
      <c r="I17" s="25" t="s">
        <v>252</v>
      </c>
      <c r="J17" s="41" t="str">
        <f t="shared" si="0"/>
        <v/>
      </c>
      <c r="K17" s="22" t="s">
        <v>338</v>
      </c>
      <c r="L17" s="25" t="str">
        <f t="shared" si="1"/>
        <v/>
      </c>
      <c r="M17" s="11"/>
      <c r="N17" s="31"/>
    </row>
    <row r="18" spans="2:14" ht="30">
      <c r="B18" s="29" t="s">
        <v>48</v>
      </c>
      <c r="C18" s="1" t="s">
        <v>14</v>
      </c>
      <c r="D18" s="2" t="s">
        <v>261</v>
      </c>
      <c r="E18" s="4" t="s">
        <v>262</v>
      </c>
      <c r="F18" s="3" t="s">
        <v>263</v>
      </c>
      <c r="G18" s="1" t="s">
        <v>264</v>
      </c>
      <c r="H18" s="25" t="s">
        <v>252</v>
      </c>
      <c r="I18" s="25" t="s">
        <v>252</v>
      </c>
      <c r="J18" s="41" t="str">
        <f t="shared" si="0"/>
        <v/>
      </c>
      <c r="K18" s="22" t="s">
        <v>338</v>
      </c>
      <c r="L18" s="25" t="str">
        <f t="shared" si="1"/>
        <v/>
      </c>
      <c r="M18" s="11"/>
      <c r="N18" s="31"/>
    </row>
    <row r="19" spans="2:14" ht="30">
      <c r="B19" s="28" t="s">
        <v>20</v>
      </c>
      <c r="C19" s="1" t="s">
        <v>14</v>
      </c>
      <c r="D19" s="2" t="s">
        <v>101</v>
      </c>
      <c r="E19" s="1" t="s">
        <v>102</v>
      </c>
      <c r="F19" s="3" t="s">
        <v>103</v>
      </c>
      <c r="G19" s="45" t="s">
        <v>104</v>
      </c>
      <c r="H19" s="44">
        <v>10177.41325</v>
      </c>
      <c r="I19" s="44">
        <v>9168.7073299999993</v>
      </c>
      <c r="J19" s="41">
        <f t="shared" si="0"/>
        <v>-1008.7059200000003</v>
      </c>
      <c r="K19" s="22" t="s">
        <v>26</v>
      </c>
      <c r="L19" s="25" t="str">
        <f t="shared" si="1"/>
        <v>not met</v>
      </c>
      <c r="M19" s="43"/>
      <c r="N19" s="31"/>
    </row>
    <row r="20" spans="2:14" ht="30">
      <c r="B20" s="29" t="s">
        <v>48</v>
      </c>
      <c r="C20" s="1" t="s">
        <v>14</v>
      </c>
      <c r="D20" s="3" t="s">
        <v>203</v>
      </c>
      <c r="E20" s="1" t="s">
        <v>204</v>
      </c>
      <c r="F20" s="3" t="s">
        <v>205</v>
      </c>
      <c r="G20" s="45" t="s">
        <v>206</v>
      </c>
      <c r="H20" s="44">
        <v>2297.8178400000002</v>
      </c>
      <c r="I20" s="44">
        <v>3382.21486</v>
      </c>
      <c r="J20" s="41">
        <f t="shared" si="0"/>
        <v>1084.3970199999999</v>
      </c>
      <c r="K20" s="22" t="s">
        <v>339</v>
      </c>
      <c r="L20" s="25" t="str">
        <f t="shared" si="1"/>
        <v>meet</v>
      </c>
      <c r="M20" s="43"/>
      <c r="N20" s="31"/>
    </row>
    <row r="21" spans="2:14" ht="30">
      <c r="B21" s="28" t="s">
        <v>20</v>
      </c>
      <c r="C21" s="1" t="s">
        <v>14</v>
      </c>
      <c r="D21" s="2" t="s">
        <v>145</v>
      </c>
      <c r="E21" s="1" t="s">
        <v>146</v>
      </c>
      <c r="F21" s="3" t="s">
        <v>147</v>
      </c>
      <c r="G21" s="45" t="s">
        <v>148</v>
      </c>
      <c r="H21" s="44">
        <v>16913.463889999999</v>
      </c>
      <c r="I21" s="44">
        <v>16894.163990000001</v>
      </c>
      <c r="J21" s="41">
        <f t="shared" si="0"/>
        <v>-19.299899999998161</v>
      </c>
      <c r="K21" s="22" t="s">
        <v>26</v>
      </c>
      <c r="L21" s="25" t="str">
        <f t="shared" si="1"/>
        <v>not met</v>
      </c>
      <c r="M21" s="43"/>
      <c r="N21" s="31"/>
    </row>
    <row r="22" spans="2:14" ht="30">
      <c r="B22" s="28" t="s">
        <v>20</v>
      </c>
      <c r="C22" s="1" t="s">
        <v>14</v>
      </c>
      <c r="D22" s="2" t="s">
        <v>178</v>
      </c>
      <c r="E22" s="1" t="s">
        <v>179</v>
      </c>
      <c r="F22" s="3" t="s">
        <v>180</v>
      </c>
      <c r="G22" s="45" t="s">
        <v>181</v>
      </c>
      <c r="H22" s="44">
        <v>1438</v>
      </c>
      <c r="I22" s="44">
        <v>4532.0561500000003</v>
      </c>
      <c r="J22" s="41">
        <f t="shared" si="0"/>
        <v>3094.0561500000003</v>
      </c>
      <c r="K22" s="22" t="s">
        <v>26</v>
      </c>
      <c r="L22" s="25" t="str">
        <f t="shared" si="1"/>
        <v>meet</v>
      </c>
      <c r="M22" s="43"/>
      <c r="N22" s="31"/>
    </row>
    <row r="23" spans="2:14" ht="30">
      <c r="B23" s="28" t="s">
        <v>20</v>
      </c>
      <c r="C23" s="1" t="s">
        <v>14</v>
      </c>
      <c r="D23" s="2" t="s">
        <v>163</v>
      </c>
      <c r="E23" s="1" t="s">
        <v>164</v>
      </c>
      <c r="F23" s="3" t="s">
        <v>165</v>
      </c>
      <c r="G23" s="45" t="s">
        <v>166</v>
      </c>
      <c r="H23" s="44">
        <v>1100</v>
      </c>
      <c r="I23" s="44">
        <v>2908.9432200000001</v>
      </c>
      <c r="J23" s="41">
        <f t="shared" si="0"/>
        <v>1808.9432200000001</v>
      </c>
      <c r="K23" s="22" t="s">
        <v>26</v>
      </c>
      <c r="L23" s="25" t="str">
        <f t="shared" si="1"/>
        <v>meet</v>
      </c>
      <c r="M23" s="43"/>
      <c r="N23" s="31"/>
    </row>
    <row r="24" spans="2:14" ht="30">
      <c r="B24" s="28" t="s">
        <v>20</v>
      </c>
      <c r="C24" s="1" t="s">
        <v>14</v>
      </c>
      <c r="D24" s="2" t="s">
        <v>208</v>
      </c>
      <c r="E24" s="1" t="s">
        <v>209</v>
      </c>
      <c r="F24" s="3" t="s">
        <v>210</v>
      </c>
      <c r="G24" s="45" t="s">
        <v>211</v>
      </c>
      <c r="H24" s="44">
        <v>23422.894</v>
      </c>
      <c r="I24" s="44">
        <v>31626.449670000002</v>
      </c>
      <c r="J24" s="41">
        <f t="shared" si="0"/>
        <v>8203.5556700000016</v>
      </c>
      <c r="K24" s="22" t="s">
        <v>26</v>
      </c>
      <c r="L24" s="25" t="str">
        <f t="shared" si="1"/>
        <v>meet</v>
      </c>
      <c r="M24" s="43"/>
      <c r="N24" s="31"/>
    </row>
    <row r="25" spans="2:14" ht="30">
      <c r="B25" s="28" t="s">
        <v>20</v>
      </c>
      <c r="C25" s="1" t="s">
        <v>14</v>
      </c>
      <c r="D25" s="2" t="s">
        <v>86</v>
      </c>
      <c r="E25" s="1" t="s">
        <v>87</v>
      </c>
      <c r="F25" s="3" t="s">
        <v>88</v>
      </c>
      <c r="G25" s="45" t="s">
        <v>89</v>
      </c>
      <c r="H25" s="44">
        <v>2826.03325</v>
      </c>
      <c r="I25" s="44">
        <v>1083.53422</v>
      </c>
      <c r="J25" s="41">
        <f t="shared" si="0"/>
        <v>-1742.4990299999999</v>
      </c>
      <c r="K25" s="22" t="s">
        <v>26</v>
      </c>
      <c r="L25" s="25" t="str">
        <f t="shared" si="1"/>
        <v>meet</v>
      </c>
      <c r="M25" s="43"/>
      <c r="N25" s="31"/>
    </row>
    <row r="26" spans="2:14" ht="30">
      <c r="B26" s="28" t="s">
        <v>20</v>
      </c>
      <c r="C26" s="1" t="s">
        <v>14</v>
      </c>
      <c r="D26" s="2" t="s">
        <v>86</v>
      </c>
      <c r="E26" s="6" t="s">
        <v>87</v>
      </c>
      <c r="F26" s="5" t="s">
        <v>105</v>
      </c>
      <c r="G26" s="45" t="s">
        <v>106</v>
      </c>
      <c r="H26" s="44">
        <v>2596.8896300000001</v>
      </c>
      <c r="I26" s="44">
        <v>1605.8620999999998</v>
      </c>
      <c r="J26" s="41">
        <f t="shared" si="0"/>
        <v>-991.0275300000003</v>
      </c>
      <c r="K26" s="22" t="s">
        <v>26</v>
      </c>
      <c r="L26" s="25" t="str">
        <f t="shared" si="1"/>
        <v>meet</v>
      </c>
      <c r="M26" s="43"/>
      <c r="N26" s="31"/>
    </row>
    <row r="27" spans="2:14" ht="45">
      <c r="B27" s="28" t="s">
        <v>20</v>
      </c>
      <c r="C27" s="1" t="s">
        <v>14</v>
      </c>
      <c r="D27" s="2" t="s">
        <v>86</v>
      </c>
      <c r="E27" s="1" t="s">
        <v>87</v>
      </c>
      <c r="F27" s="5" t="s">
        <v>126</v>
      </c>
      <c r="G27" s="47" t="s">
        <v>127</v>
      </c>
      <c r="H27" s="44">
        <v>1181.6662766666666</v>
      </c>
      <c r="I27" s="44">
        <v>7.3611500000000003</v>
      </c>
      <c r="J27" s="41">
        <f t="shared" si="0"/>
        <v>-1174.3051266666666</v>
      </c>
      <c r="K27" s="22" t="s">
        <v>26</v>
      </c>
      <c r="L27" s="25" t="str">
        <f t="shared" si="1"/>
        <v>meet</v>
      </c>
      <c r="M27" s="43"/>
      <c r="N27" s="31"/>
    </row>
    <row r="28" spans="2:14" ht="30">
      <c r="B28" s="29" t="s">
        <v>48</v>
      </c>
      <c r="C28" s="1" t="s">
        <v>14</v>
      </c>
      <c r="D28" s="3" t="s">
        <v>149</v>
      </c>
      <c r="E28" s="4" t="s">
        <v>150</v>
      </c>
      <c r="F28" s="3" t="s">
        <v>151</v>
      </c>
      <c r="G28" s="45" t="s">
        <v>152</v>
      </c>
      <c r="H28" s="25">
        <v>0</v>
      </c>
      <c r="I28" s="25">
        <v>0</v>
      </c>
      <c r="J28" s="41">
        <f t="shared" si="0"/>
        <v>0</v>
      </c>
      <c r="K28" s="22" t="s">
        <v>26</v>
      </c>
      <c r="L28" s="25" t="str">
        <f t="shared" si="1"/>
        <v/>
      </c>
      <c r="M28" s="11"/>
      <c r="N28" s="31"/>
    </row>
    <row r="29" spans="2:14">
      <c r="B29" s="29" t="s">
        <v>13</v>
      </c>
      <c r="C29" s="1" t="s">
        <v>14</v>
      </c>
      <c r="D29" s="2" t="s">
        <v>234</v>
      </c>
      <c r="E29" s="4" t="s">
        <v>235</v>
      </c>
      <c r="F29" s="5" t="s">
        <v>236</v>
      </c>
      <c r="G29" s="45" t="s">
        <v>237</v>
      </c>
      <c r="H29" s="44">
        <v>67504.220250899889</v>
      </c>
      <c r="I29" s="44">
        <v>125029</v>
      </c>
      <c r="J29" s="41">
        <f t="shared" si="0"/>
        <v>57524.779749100111</v>
      </c>
      <c r="K29" s="22" t="s">
        <v>26</v>
      </c>
      <c r="L29" s="25" t="str">
        <f t="shared" si="1"/>
        <v>meet</v>
      </c>
      <c r="M29" s="11"/>
      <c r="N29" s="31"/>
    </row>
    <row r="30" spans="2:14" ht="30">
      <c r="B30" s="29" t="s">
        <v>48</v>
      </c>
      <c r="C30" s="1" t="s">
        <v>14</v>
      </c>
      <c r="D30" s="2" t="s">
        <v>234</v>
      </c>
      <c r="E30" s="1" t="s">
        <v>235</v>
      </c>
      <c r="F30" s="5" t="s">
        <v>265</v>
      </c>
      <c r="G30" s="1" t="s">
        <v>266</v>
      </c>
      <c r="H30" s="25" t="s">
        <v>252</v>
      </c>
      <c r="I30" s="25" t="s">
        <v>252</v>
      </c>
      <c r="J30" s="41" t="str">
        <f t="shared" si="0"/>
        <v/>
      </c>
      <c r="K30" s="22" t="s">
        <v>338</v>
      </c>
      <c r="L30" s="25" t="str">
        <f t="shared" si="1"/>
        <v/>
      </c>
      <c r="M30" s="11"/>
      <c r="N30" s="31"/>
    </row>
    <row r="31" spans="2:14" ht="60">
      <c r="B31" s="29" t="s">
        <v>48</v>
      </c>
      <c r="C31" s="1" t="s">
        <v>14</v>
      </c>
      <c r="D31" s="3" t="s">
        <v>234</v>
      </c>
      <c r="E31" s="1" t="s">
        <v>235</v>
      </c>
      <c r="F31" s="5" t="s">
        <v>267</v>
      </c>
      <c r="G31" s="1" t="s">
        <v>268</v>
      </c>
      <c r="H31" s="25" t="s">
        <v>252</v>
      </c>
      <c r="I31" s="25" t="s">
        <v>252</v>
      </c>
      <c r="J31" s="41" t="str">
        <f t="shared" si="0"/>
        <v/>
      </c>
      <c r="K31" s="22" t="s">
        <v>338</v>
      </c>
      <c r="L31" s="25" t="str">
        <f t="shared" si="1"/>
        <v/>
      </c>
      <c r="M31" s="11"/>
      <c r="N31" s="31"/>
    </row>
    <row r="32" spans="2:14" ht="30">
      <c r="B32" s="29" t="s">
        <v>13</v>
      </c>
      <c r="C32" s="1" t="s">
        <v>14</v>
      </c>
      <c r="D32" s="2" t="s">
        <v>15</v>
      </c>
      <c r="E32" s="4" t="s">
        <v>16</v>
      </c>
      <c r="F32" s="5" t="s">
        <v>17</v>
      </c>
      <c r="G32" s="45" t="s">
        <v>18</v>
      </c>
      <c r="H32" s="44">
        <v>1233980.7283134698</v>
      </c>
      <c r="I32" s="44">
        <v>1128010</v>
      </c>
      <c r="J32" s="41">
        <f t="shared" si="0"/>
        <v>-105970.72831346979</v>
      </c>
      <c r="K32" s="22" t="s">
        <v>26</v>
      </c>
      <c r="L32" s="25" t="str">
        <f t="shared" si="1"/>
        <v>not met</v>
      </c>
      <c r="M32" s="11"/>
      <c r="N32" s="31"/>
    </row>
    <row r="33" spans="2:14" ht="30">
      <c r="B33" s="29" t="s">
        <v>13</v>
      </c>
      <c r="C33" s="1" t="s">
        <v>14</v>
      </c>
      <c r="D33" s="3" t="s">
        <v>77</v>
      </c>
      <c r="E33" s="1" t="s">
        <v>78</v>
      </c>
      <c r="F33" s="5" t="s">
        <v>191</v>
      </c>
      <c r="G33" s="45" t="s">
        <v>192</v>
      </c>
      <c r="H33" s="44">
        <v>14134.173199999999</v>
      </c>
      <c r="I33" s="44">
        <v>17282</v>
      </c>
      <c r="J33" s="41">
        <f t="shared" si="0"/>
        <v>3147.8268000000007</v>
      </c>
      <c r="K33" s="22" t="s">
        <v>26</v>
      </c>
      <c r="L33" s="25" t="str">
        <f t="shared" si="1"/>
        <v>meet</v>
      </c>
      <c r="M33" s="41"/>
      <c r="N33" s="31"/>
    </row>
    <row r="34" spans="2:14" ht="30">
      <c r="B34" s="29" t="s">
        <v>13</v>
      </c>
      <c r="C34" s="1" t="s">
        <v>14</v>
      </c>
      <c r="D34" s="3" t="s">
        <v>77</v>
      </c>
      <c r="E34" s="1" t="s">
        <v>78</v>
      </c>
      <c r="F34" s="3" t="s">
        <v>79</v>
      </c>
      <c r="G34" s="45" t="s">
        <v>80</v>
      </c>
      <c r="H34" s="44">
        <v>5000</v>
      </c>
      <c r="I34" s="44">
        <v>2673</v>
      </c>
      <c r="J34" s="41">
        <f t="shared" si="0"/>
        <v>-2327</v>
      </c>
      <c r="K34" s="22" t="s">
        <v>26</v>
      </c>
      <c r="L34" s="25" t="str">
        <f t="shared" si="1"/>
        <v>meet</v>
      </c>
      <c r="M34" s="41"/>
      <c r="N34" s="31"/>
    </row>
    <row r="35" spans="2:14" ht="60">
      <c r="B35" s="29" t="s">
        <v>13</v>
      </c>
      <c r="C35" s="1" t="s">
        <v>14</v>
      </c>
      <c r="D35" s="3" t="s">
        <v>122</v>
      </c>
      <c r="E35" s="6" t="s">
        <v>123</v>
      </c>
      <c r="F35" s="3" t="s">
        <v>124</v>
      </c>
      <c r="G35" s="45" t="s">
        <v>125</v>
      </c>
      <c r="H35" s="44">
        <v>12679.2</v>
      </c>
      <c r="I35" s="44">
        <v>12151.24</v>
      </c>
      <c r="J35" s="41">
        <f t="shared" si="0"/>
        <v>-527.96000000000095</v>
      </c>
      <c r="K35" s="22" t="s">
        <v>340</v>
      </c>
      <c r="L35" s="25" t="str">
        <f t="shared" si="1"/>
        <v>not met</v>
      </c>
      <c r="M35" s="11"/>
      <c r="N35" s="31"/>
    </row>
    <row r="36" spans="2:14">
      <c r="B36" s="29" t="s">
        <v>13</v>
      </c>
      <c r="C36" s="1" t="s">
        <v>14</v>
      </c>
      <c r="D36" s="3" t="s">
        <v>173</v>
      </c>
      <c r="E36" s="6" t="s">
        <v>174</v>
      </c>
      <c r="F36" s="5" t="s">
        <v>175</v>
      </c>
      <c r="G36" s="45" t="s">
        <v>176</v>
      </c>
      <c r="H36" s="44">
        <v>3796.5281100000002</v>
      </c>
      <c r="I36" s="44">
        <v>5190</v>
      </c>
      <c r="J36" s="41">
        <f t="shared" si="0"/>
        <v>1393.4718899999998</v>
      </c>
      <c r="K36" s="22" t="s">
        <v>341</v>
      </c>
      <c r="L36" s="25" t="str">
        <f t="shared" si="1"/>
        <v>meet</v>
      </c>
      <c r="M36" s="43">
        <v>-10222.278510000004</v>
      </c>
      <c r="N36" s="31"/>
    </row>
    <row r="37" spans="2:14" ht="30">
      <c r="B37" s="29" t="s">
        <v>13</v>
      </c>
      <c r="C37" s="1" t="s">
        <v>14</v>
      </c>
      <c r="D37" s="3" t="s">
        <v>96</v>
      </c>
      <c r="E37" s="1" t="s">
        <v>97</v>
      </c>
      <c r="F37" s="5" t="s">
        <v>98</v>
      </c>
      <c r="G37" s="45" t="s">
        <v>99</v>
      </c>
      <c r="H37" s="44">
        <v>3169.8</v>
      </c>
      <c r="I37" s="44">
        <v>1809.29</v>
      </c>
      <c r="J37" s="41">
        <f t="shared" si="0"/>
        <v>-1360.5100000000002</v>
      </c>
      <c r="K37" s="22" t="s">
        <v>26</v>
      </c>
      <c r="L37" s="25" t="str">
        <f t="shared" si="1"/>
        <v>meet</v>
      </c>
      <c r="M37" s="43">
        <v>-10222.278510000004</v>
      </c>
      <c r="N37" s="31"/>
    </row>
    <row r="38" spans="2:14" ht="30">
      <c r="B38" s="29" t="s">
        <v>13</v>
      </c>
      <c r="C38" s="1" t="s">
        <v>14</v>
      </c>
      <c r="D38" s="2" t="s">
        <v>43</v>
      </c>
      <c r="E38" s="4" t="s">
        <v>44</v>
      </c>
      <c r="F38" s="3" t="s">
        <v>45</v>
      </c>
      <c r="G38" s="45" t="s">
        <v>46</v>
      </c>
      <c r="H38" s="44">
        <v>27962.093339999999</v>
      </c>
      <c r="I38" s="44">
        <v>18258</v>
      </c>
      <c r="J38" s="41">
        <f t="shared" si="0"/>
        <v>-9704.0933399999994</v>
      </c>
      <c r="K38" s="22" t="s">
        <v>26</v>
      </c>
      <c r="L38" s="25" t="str">
        <f t="shared" si="1"/>
        <v>meet</v>
      </c>
      <c r="M38" s="43">
        <v>-10222.278510000004</v>
      </c>
      <c r="N38" s="31"/>
    </row>
    <row r="39" spans="2:14" ht="30">
      <c r="B39" s="29" t="s">
        <v>13</v>
      </c>
      <c r="C39" s="1" t="s">
        <v>14</v>
      </c>
      <c r="D39" s="3" t="s">
        <v>186</v>
      </c>
      <c r="E39" s="4" t="s">
        <v>187</v>
      </c>
      <c r="F39" s="3" t="s">
        <v>188</v>
      </c>
      <c r="G39" s="45" t="s">
        <v>189</v>
      </c>
      <c r="H39" s="41">
        <v>1873.5091239300741</v>
      </c>
      <c r="I39" s="44">
        <v>4847</v>
      </c>
      <c r="J39" s="41">
        <f t="shared" si="0"/>
        <v>2973.4908760699259</v>
      </c>
      <c r="K39" s="22" t="s">
        <v>26</v>
      </c>
      <c r="L39" s="25" t="str">
        <f t="shared" si="1"/>
        <v>meet</v>
      </c>
      <c r="M39" s="43">
        <v>16914.605</v>
      </c>
      <c r="N39" s="31"/>
    </row>
    <row r="40" spans="2:14" ht="30">
      <c r="B40" s="28" t="s">
        <v>13</v>
      </c>
      <c r="C40" s="1" t="s">
        <v>14</v>
      </c>
      <c r="D40" s="3" t="s">
        <v>216</v>
      </c>
      <c r="E40" s="1" t="s">
        <v>217</v>
      </c>
      <c r="F40" s="3" t="s">
        <v>218</v>
      </c>
      <c r="G40" s="45" t="s">
        <v>219</v>
      </c>
      <c r="H40" s="41">
        <v>1442.7148827227502</v>
      </c>
      <c r="I40" s="44">
        <v>1538.73054</v>
      </c>
      <c r="J40" s="41">
        <f t="shared" si="0"/>
        <v>96.015657277249829</v>
      </c>
      <c r="K40" s="22" t="s">
        <v>26</v>
      </c>
      <c r="L40" s="25" t="str">
        <f t="shared" si="1"/>
        <v>not met</v>
      </c>
      <c r="M40" s="43">
        <v>211.67612000000008</v>
      </c>
      <c r="N40" s="31"/>
    </row>
    <row r="41" spans="2:14" ht="30">
      <c r="B41" s="29" t="s">
        <v>13</v>
      </c>
      <c r="C41" s="1" t="s">
        <v>14</v>
      </c>
      <c r="D41" s="2" t="s">
        <v>28</v>
      </c>
      <c r="E41" s="6" t="s">
        <v>29</v>
      </c>
      <c r="F41" s="3" t="s">
        <v>30</v>
      </c>
      <c r="G41" s="45" t="s">
        <v>31</v>
      </c>
      <c r="H41" s="41">
        <v>1737.8943772772498</v>
      </c>
      <c r="I41" s="44">
        <v>1853.55484</v>
      </c>
      <c r="J41" s="41">
        <f t="shared" si="0"/>
        <v>115.66046272275025</v>
      </c>
      <c r="K41" s="22" t="s">
        <v>26</v>
      </c>
      <c r="L41" s="25" t="str">
        <f t="shared" si="1"/>
        <v>not met</v>
      </c>
      <c r="M41" s="43">
        <v>211.67612000000008</v>
      </c>
      <c r="N41" s="31"/>
    </row>
    <row r="42" spans="2:14" ht="30">
      <c r="B42" s="29" t="s">
        <v>13</v>
      </c>
      <c r="C42" s="1" t="s">
        <v>14</v>
      </c>
      <c r="D42" s="3" t="s">
        <v>342</v>
      </c>
      <c r="E42" s="1" t="s">
        <v>83</v>
      </c>
      <c r="F42" s="3" t="s">
        <v>84</v>
      </c>
      <c r="G42" s="45" t="s">
        <v>85</v>
      </c>
      <c r="H42" s="44">
        <v>41301.115850000002</v>
      </c>
      <c r="I42" s="44">
        <v>35571</v>
      </c>
      <c r="J42" s="41">
        <f t="shared" si="0"/>
        <v>-5730.115850000002</v>
      </c>
      <c r="K42" s="22" t="s">
        <v>26</v>
      </c>
      <c r="L42" s="25" t="str">
        <f t="shared" si="1"/>
        <v>meet</v>
      </c>
      <c r="M42" s="43"/>
      <c r="N42" s="31"/>
    </row>
    <row r="43" spans="2:14" ht="30">
      <c r="B43" s="28" t="s">
        <v>117</v>
      </c>
      <c r="C43" s="1" t="s">
        <v>14</v>
      </c>
      <c r="D43" s="2" t="s">
        <v>269</v>
      </c>
      <c r="E43" s="4" t="s">
        <v>270</v>
      </c>
      <c r="F43" s="3" t="s">
        <v>271</v>
      </c>
      <c r="G43" s="1" t="s">
        <v>272</v>
      </c>
      <c r="H43" s="41" t="s">
        <v>252</v>
      </c>
      <c r="I43" s="41" t="s">
        <v>252</v>
      </c>
      <c r="J43" s="41" t="str">
        <f t="shared" si="0"/>
        <v/>
      </c>
      <c r="K43" s="22" t="s">
        <v>338</v>
      </c>
      <c r="L43" s="25" t="str">
        <f t="shared" si="1"/>
        <v/>
      </c>
      <c r="M43" s="43"/>
      <c r="N43" s="31"/>
    </row>
    <row r="44" spans="2:14" ht="30">
      <c r="B44" s="28" t="s">
        <v>117</v>
      </c>
      <c r="C44" s="1" t="s">
        <v>14</v>
      </c>
      <c r="D44" s="2" t="s">
        <v>28</v>
      </c>
      <c r="E44" s="6" t="s">
        <v>29</v>
      </c>
      <c r="F44" s="3" t="s">
        <v>273</v>
      </c>
      <c r="G44" s="1" t="s">
        <v>274</v>
      </c>
      <c r="H44" s="25" t="s">
        <v>252</v>
      </c>
      <c r="I44" s="25" t="s">
        <v>252</v>
      </c>
      <c r="J44" s="41" t="str">
        <f t="shared" si="0"/>
        <v/>
      </c>
      <c r="K44" s="22" t="s">
        <v>338</v>
      </c>
      <c r="L44" s="25" t="str">
        <f t="shared" si="1"/>
        <v/>
      </c>
      <c r="M44" s="11"/>
      <c r="N44" s="31"/>
    </row>
    <row r="45" spans="2:14">
      <c r="B45" s="29" t="s">
        <v>13</v>
      </c>
      <c r="C45" s="1" t="s">
        <v>14</v>
      </c>
      <c r="D45" s="3" t="s">
        <v>220</v>
      </c>
      <c r="E45" s="7" t="s">
        <v>221</v>
      </c>
      <c r="F45" s="3" t="s">
        <v>222</v>
      </c>
      <c r="G45" s="45" t="s">
        <v>223</v>
      </c>
      <c r="H45" s="41">
        <v>8783.8858760699277</v>
      </c>
      <c r="I45" s="44">
        <v>22725</v>
      </c>
      <c r="J45" s="41">
        <f t="shared" si="0"/>
        <v>13941.114123930072</v>
      </c>
      <c r="K45" s="22" t="s">
        <v>26</v>
      </c>
      <c r="L45" s="25" t="str">
        <f t="shared" si="1"/>
        <v>meet</v>
      </c>
      <c r="M45" s="43">
        <v>16914.605</v>
      </c>
      <c r="N45" s="31"/>
    </row>
    <row r="46" spans="2:14" ht="60">
      <c r="B46" s="28" t="s">
        <v>48</v>
      </c>
      <c r="C46" s="10" t="s">
        <v>138</v>
      </c>
      <c r="D46" s="9" t="s">
        <v>276</v>
      </c>
      <c r="E46" s="8" t="s">
        <v>154</v>
      </c>
      <c r="F46" s="3" t="s">
        <v>277</v>
      </c>
      <c r="G46" s="1" t="s">
        <v>278</v>
      </c>
      <c r="H46" s="25" t="s">
        <v>252</v>
      </c>
      <c r="I46" s="25" t="s">
        <v>252</v>
      </c>
      <c r="J46" s="41" t="str">
        <f t="shared" si="0"/>
        <v/>
      </c>
      <c r="K46" s="22" t="s">
        <v>338</v>
      </c>
      <c r="L46" s="25" t="str">
        <f t="shared" si="1"/>
        <v/>
      </c>
      <c r="M46" s="11"/>
      <c r="N46" s="31"/>
    </row>
    <row r="47" spans="2:14" ht="60">
      <c r="B47" s="29" t="s">
        <v>48</v>
      </c>
      <c r="C47" s="10" t="s">
        <v>138</v>
      </c>
      <c r="D47" s="9" t="s">
        <v>276</v>
      </c>
      <c r="E47" s="8" t="s">
        <v>154</v>
      </c>
      <c r="F47" s="3" t="s">
        <v>279</v>
      </c>
      <c r="G47" s="1" t="s">
        <v>280</v>
      </c>
      <c r="H47" s="25" t="s">
        <v>252</v>
      </c>
      <c r="I47" s="25" t="s">
        <v>252</v>
      </c>
      <c r="J47" s="41" t="str">
        <f t="shared" si="0"/>
        <v/>
      </c>
      <c r="K47" s="22" t="s">
        <v>338</v>
      </c>
      <c r="L47" s="25" t="str">
        <f t="shared" si="1"/>
        <v/>
      </c>
      <c r="M47" s="11"/>
      <c r="N47" s="31"/>
    </row>
    <row r="48" spans="2:14" ht="45">
      <c r="B48" s="28" t="s">
        <v>117</v>
      </c>
      <c r="C48" s="10" t="s">
        <v>138</v>
      </c>
      <c r="D48" s="9" t="s">
        <v>118</v>
      </c>
      <c r="E48" s="10" t="s">
        <v>139</v>
      </c>
      <c r="F48" s="3" t="s">
        <v>281</v>
      </c>
      <c r="G48" s="1" t="s">
        <v>282</v>
      </c>
      <c r="H48" s="25" t="s">
        <v>252</v>
      </c>
      <c r="I48" s="25" t="s">
        <v>252</v>
      </c>
      <c r="J48" s="41" t="str">
        <f t="shared" si="0"/>
        <v/>
      </c>
      <c r="K48" s="22" t="s">
        <v>338</v>
      </c>
      <c r="L48" s="25" t="str">
        <f t="shared" si="1"/>
        <v/>
      </c>
      <c r="M48" s="11"/>
      <c r="N48" s="31"/>
    </row>
    <row r="49" spans="2:14" ht="90">
      <c r="B49" s="29" t="s">
        <v>13</v>
      </c>
      <c r="C49" s="10" t="s">
        <v>138</v>
      </c>
      <c r="D49" s="9" t="s">
        <v>118</v>
      </c>
      <c r="E49" s="10" t="s">
        <v>139</v>
      </c>
      <c r="F49" s="3" t="s">
        <v>140</v>
      </c>
      <c r="G49" s="46" t="s">
        <v>141</v>
      </c>
      <c r="H49" s="44">
        <v>10800</v>
      </c>
      <c r="I49" s="44">
        <v>10610.02362</v>
      </c>
      <c r="J49" s="41">
        <f t="shared" si="0"/>
        <v>-189.97638000000006</v>
      </c>
      <c r="K49" s="22" t="s">
        <v>26</v>
      </c>
      <c r="L49" s="25" t="str">
        <f t="shared" si="1"/>
        <v>not met</v>
      </c>
      <c r="M49" s="43"/>
      <c r="N49" s="31"/>
    </row>
    <row r="50" spans="2:14" ht="105">
      <c r="B50" s="28" t="s">
        <v>13</v>
      </c>
      <c r="C50" s="10" t="s">
        <v>138</v>
      </c>
      <c r="D50" s="9" t="s">
        <v>283</v>
      </c>
      <c r="E50" s="10" t="s">
        <v>284</v>
      </c>
      <c r="F50" s="3" t="s">
        <v>285</v>
      </c>
      <c r="G50" s="7" t="s">
        <v>286</v>
      </c>
      <c r="H50" s="25" t="s">
        <v>252</v>
      </c>
      <c r="I50" s="25" t="s">
        <v>252</v>
      </c>
      <c r="J50" s="41" t="str">
        <f t="shared" si="0"/>
        <v/>
      </c>
      <c r="K50" s="22" t="s">
        <v>338</v>
      </c>
      <c r="L50" s="25" t="str">
        <f t="shared" si="1"/>
        <v/>
      </c>
      <c r="M50" s="11"/>
      <c r="N50" s="31"/>
    </row>
    <row r="51" spans="2:14" ht="60">
      <c r="B51" s="28" t="s">
        <v>117</v>
      </c>
      <c r="C51" s="10" t="s">
        <v>138</v>
      </c>
      <c r="D51" s="9" t="s">
        <v>153</v>
      </c>
      <c r="E51" s="8" t="s">
        <v>154</v>
      </c>
      <c r="F51" s="3" t="s">
        <v>288</v>
      </c>
      <c r="G51" s="1" t="s">
        <v>289</v>
      </c>
      <c r="H51" s="25" t="s">
        <v>252</v>
      </c>
      <c r="I51" s="25" t="s">
        <v>252</v>
      </c>
      <c r="J51" s="41" t="str">
        <f t="shared" si="0"/>
        <v/>
      </c>
      <c r="K51" s="22" t="s">
        <v>338</v>
      </c>
      <c r="L51" s="25" t="str">
        <f t="shared" si="1"/>
        <v/>
      </c>
      <c r="M51" s="11"/>
      <c r="N51" s="31"/>
    </row>
    <row r="52" spans="2:14" ht="60">
      <c r="B52" s="28" t="s">
        <v>117</v>
      </c>
      <c r="C52" s="10" t="s">
        <v>138</v>
      </c>
      <c r="D52" s="9" t="s">
        <v>153</v>
      </c>
      <c r="E52" s="8" t="s">
        <v>154</v>
      </c>
      <c r="F52" s="3" t="s">
        <v>290</v>
      </c>
      <c r="G52" s="1" t="s">
        <v>291</v>
      </c>
      <c r="H52" s="25" t="s">
        <v>252</v>
      </c>
      <c r="I52" s="25" t="s">
        <v>252</v>
      </c>
      <c r="J52" s="41" t="str">
        <f t="shared" si="0"/>
        <v/>
      </c>
      <c r="K52" s="22" t="s">
        <v>338</v>
      </c>
      <c r="L52" s="25" t="str">
        <f t="shared" si="1"/>
        <v/>
      </c>
      <c r="M52" s="11"/>
      <c r="N52" s="31"/>
    </row>
    <row r="53" spans="2:14" ht="60">
      <c r="B53" s="28" t="s">
        <v>48</v>
      </c>
      <c r="C53" s="10" t="s">
        <v>138</v>
      </c>
      <c r="D53" s="9" t="s">
        <v>153</v>
      </c>
      <c r="E53" s="8" t="s">
        <v>154</v>
      </c>
      <c r="F53" s="3" t="s">
        <v>292</v>
      </c>
      <c r="G53" s="1" t="s">
        <v>293</v>
      </c>
      <c r="H53" s="25" t="s">
        <v>252</v>
      </c>
      <c r="I53" s="25" t="s">
        <v>252</v>
      </c>
      <c r="J53" s="41" t="str">
        <f t="shared" si="0"/>
        <v/>
      </c>
      <c r="K53" s="22" t="s">
        <v>338</v>
      </c>
      <c r="L53" s="25" t="str">
        <f t="shared" si="1"/>
        <v/>
      </c>
      <c r="M53" s="11"/>
      <c r="N53" s="31"/>
    </row>
    <row r="54" spans="2:14" ht="60">
      <c r="B54" s="28" t="s">
        <v>48</v>
      </c>
      <c r="C54" s="10" t="s">
        <v>138</v>
      </c>
      <c r="D54" s="9" t="s">
        <v>153</v>
      </c>
      <c r="E54" s="8" t="s">
        <v>154</v>
      </c>
      <c r="F54" s="3" t="s">
        <v>155</v>
      </c>
      <c r="G54" s="1" t="s">
        <v>156</v>
      </c>
      <c r="H54" s="25" t="s">
        <v>252</v>
      </c>
      <c r="I54" s="25" t="s">
        <v>252</v>
      </c>
      <c r="J54" s="41" t="str">
        <f t="shared" si="0"/>
        <v/>
      </c>
      <c r="K54" s="22" t="s">
        <v>338</v>
      </c>
      <c r="L54" s="25" t="str">
        <f t="shared" si="1"/>
        <v/>
      </c>
      <c r="M54" s="11"/>
      <c r="N54" s="31"/>
    </row>
    <row r="55" spans="2:14" ht="30">
      <c r="B55" s="29" t="s">
        <v>48</v>
      </c>
      <c r="C55" s="7" t="s">
        <v>60</v>
      </c>
      <c r="D55" s="3" t="s">
        <v>158</v>
      </c>
      <c r="E55" s="1" t="s">
        <v>159</v>
      </c>
      <c r="F55" s="3" t="s">
        <v>160</v>
      </c>
      <c r="G55" s="45" t="s">
        <v>161</v>
      </c>
      <c r="H55" s="41">
        <v>6412.6448399999999</v>
      </c>
      <c r="I55" s="41">
        <v>6153.0574699999997</v>
      </c>
      <c r="J55" s="41">
        <f t="shared" si="0"/>
        <v>-259.58737000000019</v>
      </c>
      <c r="K55" s="22" t="s">
        <v>26</v>
      </c>
      <c r="L55" s="25" t="str">
        <f t="shared" si="1"/>
        <v>not met</v>
      </c>
      <c r="M55" s="11"/>
      <c r="N55" s="31"/>
    </row>
    <row r="56" spans="2:14" ht="45">
      <c r="B56" s="29" t="s">
        <v>13</v>
      </c>
      <c r="C56" s="7" t="s">
        <v>60</v>
      </c>
      <c r="D56" s="3" t="s">
        <v>61</v>
      </c>
      <c r="E56" s="6" t="s">
        <v>62</v>
      </c>
      <c r="F56" s="3" t="s">
        <v>63</v>
      </c>
      <c r="G56" s="45" t="s">
        <v>64</v>
      </c>
      <c r="H56" s="44">
        <v>7798.5821800000003</v>
      </c>
      <c r="I56" s="44">
        <v>3008</v>
      </c>
      <c r="J56" s="41">
        <f t="shared" si="0"/>
        <v>-4790.5821800000003</v>
      </c>
      <c r="K56" s="22" t="s">
        <v>26</v>
      </c>
      <c r="L56" s="25" t="str">
        <f t="shared" si="1"/>
        <v>meet</v>
      </c>
      <c r="M56" s="43"/>
      <c r="N56" s="31"/>
    </row>
    <row r="57" spans="2:14" ht="30">
      <c r="B57" s="29" t="s">
        <v>48</v>
      </c>
      <c r="C57" s="7" t="s">
        <v>60</v>
      </c>
      <c r="D57" s="3" t="s">
        <v>107</v>
      </c>
      <c r="E57" s="7" t="s">
        <v>108</v>
      </c>
      <c r="F57" s="3" t="s">
        <v>294</v>
      </c>
      <c r="G57" s="1" t="s">
        <v>295</v>
      </c>
      <c r="H57" s="25" t="s">
        <v>252</v>
      </c>
      <c r="I57" s="25" t="s">
        <v>252</v>
      </c>
      <c r="J57" s="41" t="str">
        <f t="shared" si="0"/>
        <v/>
      </c>
      <c r="K57" s="22" t="s">
        <v>338</v>
      </c>
      <c r="L57" s="25" t="str">
        <f t="shared" si="1"/>
        <v/>
      </c>
      <c r="M57" s="11"/>
      <c r="N57" s="31"/>
    </row>
    <row r="58" spans="2:14" ht="30">
      <c r="B58" s="29" t="s">
        <v>48</v>
      </c>
      <c r="C58" s="7" t="s">
        <v>60</v>
      </c>
      <c r="D58" s="2" t="s">
        <v>213</v>
      </c>
      <c r="E58" s="1" t="s">
        <v>159</v>
      </c>
      <c r="F58" s="3" t="s">
        <v>214</v>
      </c>
      <c r="G58" s="45" t="s">
        <v>215</v>
      </c>
      <c r="H58" s="44">
        <v>1976.01144</v>
      </c>
      <c r="I58" s="44">
        <v>1880.6446299999998</v>
      </c>
      <c r="J58" s="41">
        <f t="shared" si="0"/>
        <v>-95.366810000000214</v>
      </c>
      <c r="K58" s="22" t="s">
        <v>26</v>
      </c>
      <c r="L58" s="25" t="str">
        <f t="shared" si="1"/>
        <v>not met</v>
      </c>
      <c r="M58" s="11"/>
      <c r="N58" s="31"/>
    </row>
    <row r="59" spans="2:14" ht="30">
      <c r="B59" s="29" t="s">
        <v>48</v>
      </c>
      <c r="C59" s="7" t="s">
        <v>60</v>
      </c>
      <c r="D59" s="2" t="s">
        <v>213</v>
      </c>
      <c r="E59" s="1" t="s">
        <v>159</v>
      </c>
      <c r="F59" s="3" t="s">
        <v>296</v>
      </c>
      <c r="G59" s="1" t="s">
        <v>297</v>
      </c>
      <c r="H59" s="25" t="s">
        <v>252</v>
      </c>
      <c r="I59" s="25" t="s">
        <v>252</v>
      </c>
      <c r="J59" s="41" t="str">
        <f t="shared" si="0"/>
        <v/>
      </c>
      <c r="K59" s="22" t="s">
        <v>338</v>
      </c>
      <c r="L59" s="25" t="str">
        <f t="shared" si="1"/>
        <v/>
      </c>
      <c r="M59" s="11"/>
      <c r="N59" s="31"/>
    </row>
    <row r="60" spans="2:14" ht="30">
      <c r="B60" s="28" t="s">
        <v>117</v>
      </c>
      <c r="C60" s="7" t="s">
        <v>60</v>
      </c>
      <c r="D60" s="2" t="s">
        <v>213</v>
      </c>
      <c r="E60" s="1" t="s">
        <v>159</v>
      </c>
      <c r="F60" s="3" t="s">
        <v>299</v>
      </c>
      <c r="G60" s="1" t="s">
        <v>300</v>
      </c>
      <c r="H60" s="25" t="s">
        <v>252</v>
      </c>
      <c r="I60" s="25" t="s">
        <v>252</v>
      </c>
      <c r="J60" s="41" t="str">
        <f t="shared" si="0"/>
        <v/>
      </c>
      <c r="K60" s="22" t="s">
        <v>338</v>
      </c>
      <c r="L60" s="25" t="str">
        <f t="shared" si="1"/>
        <v/>
      </c>
      <c r="M60" s="11"/>
      <c r="N60" s="31"/>
    </row>
    <row r="61" spans="2:14" ht="30">
      <c r="B61" s="29" t="s">
        <v>48</v>
      </c>
      <c r="C61" s="7" t="s">
        <v>60</v>
      </c>
      <c r="D61" s="3" t="s">
        <v>158</v>
      </c>
      <c r="E61" s="1" t="s">
        <v>159</v>
      </c>
      <c r="F61" s="3" t="s">
        <v>301</v>
      </c>
      <c r="G61" s="1" t="s">
        <v>302</v>
      </c>
      <c r="H61" s="25" t="s">
        <v>252</v>
      </c>
      <c r="I61" s="25" t="s">
        <v>252</v>
      </c>
      <c r="J61" s="41" t="str">
        <f t="shared" si="0"/>
        <v/>
      </c>
      <c r="K61" s="22" t="s">
        <v>338</v>
      </c>
      <c r="L61" s="25" t="str">
        <f t="shared" si="1"/>
        <v/>
      </c>
      <c r="M61" s="11"/>
      <c r="N61" s="31"/>
    </row>
    <row r="62" spans="2:14" ht="30">
      <c r="B62" s="28" t="s">
        <v>117</v>
      </c>
      <c r="C62" s="7" t="s">
        <v>60</v>
      </c>
      <c r="D62" s="3" t="s">
        <v>158</v>
      </c>
      <c r="E62" s="1" t="s">
        <v>159</v>
      </c>
      <c r="F62" s="3" t="s">
        <v>303</v>
      </c>
      <c r="G62" s="1" t="s">
        <v>304</v>
      </c>
      <c r="H62" s="25" t="s">
        <v>252</v>
      </c>
      <c r="I62" s="25" t="s">
        <v>252</v>
      </c>
      <c r="J62" s="41" t="str">
        <f t="shared" si="0"/>
        <v/>
      </c>
      <c r="K62" s="22" t="s">
        <v>338</v>
      </c>
      <c r="L62" s="25" t="str">
        <f t="shared" si="1"/>
        <v/>
      </c>
      <c r="M62" s="11"/>
      <c r="N62" s="31"/>
    </row>
    <row r="63" spans="2:14">
      <c r="B63" s="29" t="s">
        <v>48</v>
      </c>
      <c r="C63" s="7" t="s">
        <v>60</v>
      </c>
      <c r="D63" s="3" t="s">
        <v>158</v>
      </c>
      <c r="E63" s="1" t="s">
        <v>159</v>
      </c>
      <c r="F63" s="3" t="s">
        <v>305</v>
      </c>
      <c r="G63" s="1" t="s">
        <v>295</v>
      </c>
      <c r="H63" s="25" t="s">
        <v>252</v>
      </c>
      <c r="I63" s="25" t="s">
        <v>252</v>
      </c>
      <c r="J63" s="41" t="str">
        <f t="shared" si="0"/>
        <v/>
      </c>
      <c r="K63" s="22" t="s">
        <v>338</v>
      </c>
      <c r="L63" s="25" t="str">
        <f t="shared" si="1"/>
        <v/>
      </c>
      <c r="M63" s="11"/>
      <c r="N63" s="31"/>
    </row>
    <row r="64" spans="2:14" ht="30">
      <c r="B64" s="29" t="s">
        <v>13</v>
      </c>
      <c r="C64" s="7" t="s">
        <v>60</v>
      </c>
      <c r="D64" s="3" t="s">
        <v>107</v>
      </c>
      <c r="E64" s="7" t="s">
        <v>108</v>
      </c>
      <c r="F64" s="3" t="s">
        <v>109</v>
      </c>
      <c r="G64" s="45" t="s">
        <v>110</v>
      </c>
      <c r="H64" s="44">
        <v>999.91995999999995</v>
      </c>
      <c r="I64" s="41">
        <v>180</v>
      </c>
      <c r="J64" s="41">
        <f t="shared" si="0"/>
        <v>-819.91995999999995</v>
      </c>
      <c r="K64" s="22" t="s">
        <v>26</v>
      </c>
      <c r="L64" s="25" t="str">
        <f t="shared" si="1"/>
        <v>meet</v>
      </c>
      <c r="M64" s="43"/>
      <c r="N64" s="31"/>
    </row>
    <row r="65" spans="2:14" ht="30">
      <c r="B65" s="29" t="s">
        <v>13</v>
      </c>
      <c r="C65" s="7" t="s">
        <v>60</v>
      </c>
      <c r="D65" s="3" t="s">
        <v>107</v>
      </c>
      <c r="E65" s="7" t="s">
        <v>108</v>
      </c>
      <c r="F65" s="3" t="s">
        <v>129</v>
      </c>
      <c r="G65" s="45" t="s">
        <v>130</v>
      </c>
      <c r="H65" s="44">
        <v>999.65682000000004</v>
      </c>
      <c r="I65" s="44">
        <v>644</v>
      </c>
      <c r="J65" s="41">
        <f t="shared" si="0"/>
        <v>-355.65682000000004</v>
      </c>
      <c r="K65" s="22" t="s">
        <v>26</v>
      </c>
      <c r="L65" s="25" t="str">
        <f t="shared" si="1"/>
        <v>meet</v>
      </c>
      <c r="M65" s="43">
        <v>-6453.0510700000013</v>
      </c>
      <c r="N65" s="31"/>
    </row>
    <row r="66" spans="2:14" ht="45">
      <c r="B66" s="28" t="s">
        <v>117</v>
      </c>
      <c r="C66" s="7" t="s">
        <v>60</v>
      </c>
      <c r="D66" s="3" t="s">
        <v>158</v>
      </c>
      <c r="E66" s="1" t="s">
        <v>159</v>
      </c>
      <c r="F66" s="3" t="s">
        <v>306</v>
      </c>
      <c r="G66" s="1" t="s">
        <v>307</v>
      </c>
      <c r="H66" s="25" t="s">
        <v>252</v>
      </c>
      <c r="I66" s="25" t="s">
        <v>252</v>
      </c>
      <c r="J66" s="41" t="str">
        <f t="shared" si="0"/>
        <v/>
      </c>
      <c r="K66" s="22" t="s">
        <v>338</v>
      </c>
      <c r="L66" s="25" t="str">
        <f t="shared" si="1"/>
        <v/>
      </c>
      <c r="M66" s="11"/>
      <c r="N66" s="31"/>
    </row>
    <row r="67" spans="2:14" ht="30">
      <c r="B67" s="28" t="s">
        <v>20</v>
      </c>
      <c r="C67" s="7" t="s">
        <v>21</v>
      </c>
      <c r="D67" s="3" t="s">
        <v>91</v>
      </c>
      <c r="E67" s="1" t="s">
        <v>92</v>
      </c>
      <c r="F67" s="3" t="s">
        <v>93</v>
      </c>
      <c r="G67" s="47" t="s">
        <v>94</v>
      </c>
      <c r="H67" s="44">
        <v>10163</v>
      </c>
      <c r="I67" s="44">
        <v>8575.3029999999999</v>
      </c>
      <c r="J67" s="41">
        <f t="shared" si="0"/>
        <v>-1587.6970000000001</v>
      </c>
      <c r="K67" s="22" t="s">
        <v>26</v>
      </c>
      <c r="L67" s="25" t="str">
        <f t="shared" si="1"/>
        <v>meet</v>
      </c>
      <c r="M67" s="11"/>
      <c r="N67" s="31" t="s">
        <v>343</v>
      </c>
    </row>
    <row r="68" spans="2:14">
      <c r="B68" s="28" t="s">
        <v>20</v>
      </c>
      <c r="C68" s="7" t="s">
        <v>21</v>
      </c>
      <c r="D68" s="2" t="s">
        <v>134</v>
      </c>
      <c r="E68" s="4" t="s">
        <v>135</v>
      </c>
      <c r="F68" s="3" t="s">
        <v>136</v>
      </c>
      <c r="G68" s="45" t="s">
        <v>137</v>
      </c>
      <c r="H68" s="44">
        <v>17049.5</v>
      </c>
      <c r="I68" s="44">
        <v>16818.322578768002</v>
      </c>
      <c r="J68" s="41">
        <f t="shared" si="0"/>
        <v>-231.17742123199787</v>
      </c>
      <c r="K68" s="22" t="s">
        <v>26</v>
      </c>
      <c r="L68" s="25" t="str">
        <f t="shared" si="1"/>
        <v>not met</v>
      </c>
      <c r="M68" s="11"/>
      <c r="N68" s="31"/>
    </row>
    <row r="69" spans="2:14">
      <c r="B69" s="28" t="s">
        <v>20</v>
      </c>
      <c r="C69" s="7" t="s">
        <v>21</v>
      </c>
      <c r="D69" s="3" t="s">
        <v>22</v>
      </c>
      <c r="E69" s="1" t="s">
        <v>23</v>
      </c>
      <c r="F69" s="3" t="s">
        <v>24</v>
      </c>
      <c r="G69" s="45" t="s">
        <v>25</v>
      </c>
      <c r="H69" s="41">
        <v>0</v>
      </c>
      <c r="I69" s="41">
        <v>0</v>
      </c>
      <c r="J69" s="41">
        <f t="shared" si="0"/>
        <v>0</v>
      </c>
      <c r="K69" s="22" t="s">
        <v>26</v>
      </c>
      <c r="L69" s="25" t="str">
        <f t="shared" si="1"/>
        <v/>
      </c>
      <c r="M69" s="11"/>
      <c r="N69" s="31"/>
    </row>
    <row r="70" spans="2:14">
      <c r="B70" s="28" t="s">
        <v>20</v>
      </c>
      <c r="C70" s="7" t="s">
        <v>21</v>
      </c>
      <c r="D70" s="3" t="s">
        <v>33</v>
      </c>
      <c r="E70" s="1" t="s">
        <v>34</v>
      </c>
      <c r="F70" s="3" t="s">
        <v>35</v>
      </c>
      <c r="G70" s="45" t="s">
        <v>36</v>
      </c>
      <c r="H70" s="44">
        <v>160356.73724319643</v>
      </c>
      <c r="I70" s="44">
        <v>64936.3512071</v>
      </c>
      <c r="J70" s="41">
        <f t="shared" si="0"/>
        <v>-95420.386036096432</v>
      </c>
      <c r="K70" s="22" t="s">
        <v>26</v>
      </c>
      <c r="L70" s="25" t="str">
        <f t="shared" si="1"/>
        <v>meet</v>
      </c>
      <c r="M70" s="11"/>
      <c r="N70" s="31"/>
    </row>
    <row r="71" spans="2:14" ht="30">
      <c r="B71" s="28" t="s">
        <v>20</v>
      </c>
      <c r="C71" s="7" t="s">
        <v>21</v>
      </c>
      <c r="D71" s="3" t="s">
        <v>112</v>
      </c>
      <c r="E71" s="1" t="s">
        <v>113</v>
      </c>
      <c r="F71" s="3" t="s">
        <v>171</v>
      </c>
      <c r="G71" s="45" t="s">
        <v>172</v>
      </c>
      <c r="H71" s="44">
        <v>2521.7316999999998</v>
      </c>
      <c r="I71" s="44">
        <v>3374.6762100000001</v>
      </c>
      <c r="J71" s="41">
        <f t="shared" ref="J71:J88" si="2">IFERROR(I71-H71,"")</f>
        <v>852.94451000000026</v>
      </c>
      <c r="K71" s="22" t="s">
        <v>26</v>
      </c>
      <c r="L71" s="25" t="str">
        <f t="shared" ref="L71:L88" si="3">IFERROR(IF(ABS(J71/H71)&gt;0.1,"meet","not met"),"")</f>
        <v>meet</v>
      </c>
      <c r="M71" s="11"/>
      <c r="N71" s="31"/>
    </row>
    <row r="72" spans="2:14" ht="30">
      <c r="B72" s="28" t="s">
        <v>20</v>
      </c>
      <c r="C72" s="7" t="s">
        <v>21</v>
      </c>
      <c r="D72" s="3" t="s">
        <v>112</v>
      </c>
      <c r="E72" s="1" t="s">
        <v>113</v>
      </c>
      <c r="F72" s="3" t="s">
        <v>168</v>
      </c>
      <c r="G72" s="45" t="s">
        <v>169</v>
      </c>
      <c r="H72" s="44">
        <v>407.60199999999998</v>
      </c>
      <c r="I72" s="44">
        <v>695</v>
      </c>
      <c r="J72" s="41">
        <f t="shared" si="2"/>
        <v>287.39800000000002</v>
      </c>
      <c r="K72" s="22" t="s">
        <v>26</v>
      </c>
      <c r="L72" s="25" t="str">
        <f t="shared" si="3"/>
        <v>meet</v>
      </c>
      <c r="M72" s="11"/>
      <c r="N72" s="31"/>
    </row>
    <row r="73" spans="2:14" ht="45">
      <c r="B73" s="28" t="s">
        <v>20</v>
      </c>
      <c r="C73" s="7" t="s">
        <v>21</v>
      </c>
      <c r="D73" s="3" t="s">
        <v>112</v>
      </c>
      <c r="E73" s="1" t="s">
        <v>113</v>
      </c>
      <c r="F73" s="3" t="s">
        <v>114</v>
      </c>
      <c r="G73" s="45" t="s">
        <v>115</v>
      </c>
      <c r="H73" s="44">
        <v>1906.6666666666667</v>
      </c>
      <c r="I73" s="44">
        <v>1321.5243733333334</v>
      </c>
      <c r="J73" s="41">
        <f t="shared" si="2"/>
        <v>-585.14229333333333</v>
      </c>
      <c r="K73" s="22" t="s">
        <v>26</v>
      </c>
      <c r="L73" s="25" t="str">
        <f t="shared" si="3"/>
        <v>meet</v>
      </c>
      <c r="M73" s="11"/>
      <c r="N73" s="31"/>
    </row>
    <row r="74" spans="2:14" ht="30">
      <c r="B74" s="28" t="s">
        <v>13</v>
      </c>
      <c r="C74" s="7" t="s">
        <v>21</v>
      </c>
      <c r="D74" s="3" t="s">
        <v>198</v>
      </c>
      <c r="E74" s="8" t="s">
        <v>199</v>
      </c>
      <c r="F74" s="3" t="s">
        <v>200</v>
      </c>
      <c r="G74" s="47" t="s">
        <v>201</v>
      </c>
      <c r="H74" s="41" t="s">
        <v>344</v>
      </c>
      <c r="I74" s="41" t="s">
        <v>344</v>
      </c>
      <c r="J74" s="41" t="str">
        <f t="shared" si="2"/>
        <v/>
      </c>
      <c r="K74" s="22" t="s">
        <v>26</v>
      </c>
      <c r="L74" s="25" t="str">
        <f t="shared" si="3"/>
        <v/>
      </c>
      <c r="M74" s="11"/>
      <c r="N74" s="31"/>
    </row>
    <row r="75" spans="2:14" ht="30">
      <c r="B75" s="29" t="s">
        <v>48</v>
      </c>
      <c r="C75" s="7" t="s">
        <v>21</v>
      </c>
      <c r="D75" s="2" t="s">
        <v>308</v>
      </c>
      <c r="E75" s="4" t="s">
        <v>309</v>
      </c>
      <c r="F75" s="3" t="s">
        <v>310</v>
      </c>
      <c r="G75" s="45" t="s">
        <v>311</v>
      </c>
      <c r="H75" s="41">
        <v>0</v>
      </c>
      <c r="I75" s="41">
        <v>0</v>
      </c>
      <c r="J75" s="41">
        <f t="shared" si="2"/>
        <v>0</v>
      </c>
      <c r="K75" s="22" t="s">
        <v>26</v>
      </c>
      <c r="L75" s="25" t="str">
        <f t="shared" si="3"/>
        <v/>
      </c>
      <c r="M75" s="11"/>
      <c r="N75" s="31"/>
    </row>
    <row r="76" spans="2:14" ht="45">
      <c r="B76" s="28" t="s">
        <v>117</v>
      </c>
      <c r="C76" s="7" t="s">
        <v>21</v>
      </c>
      <c r="D76" s="2" t="s">
        <v>312</v>
      </c>
      <c r="E76" s="6" t="s">
        <v>313</v>
      </c>
      <c r="F76" s="3" t="s">
        <v>314</v>
      </c>
      <c r="G76" s="47" t="s">
        <v>315</v>
      </c>
      <c r="H76" s="41" t="s">
        <v>345</v>
      </c>
      <c r="I76" s="41" t="s">
        <v>345</v>
      </c>
      <c r="J76" s="41" t="str">
        <f t="shared" si="2"/>
        <v/>
      </c>
      <c r="K76" s="22" t="s">
        <v>26</v>
      </c>
      <c r="L76" s="25" t="str">
        <f t="shared" si="3"/>
        <v/>
      </c>
      <c r="M76" s="11"/>
      <c r="N76" s="41" t="s">
        <v>346</v>
      </c>
    </row>
    <row r="77" spans="2:14" ht="45">
      <c r="B77" s="28" t="s">
        <v>117</v>
      </c>
      <c r="C77" s="7" t="s">
        <v>21</v>
      </c>
      <c r="D77" s="3" t="s">
        <v>22</v>
      </c>
      <c r="E77" s="1" t="s">
        <v>23</v>
      </c>
      <c r="F77" s="3" t="s">
        <v>317</v>
      </c>
      <c r="G77" s="47" t="s">
        <v>318</v>
      </c>
      <c r="H77" s="41" t="s">
        <v>345</v>
      </c>
      <c r="I77" s="41" t="s">
        <v>345</v>
      </c>
      <c r="J77" s="41" t="str">
        <f t="shared" si="2"/>
        <v/>
      </c>
      <c r="K77" s="22" t="s">
        <v>26</v>
      </c>
      <c r="L77" s="25" t="str">
        <f t="shared" si="3"/>
        <v/>
      </c>
      <c r="M77" s="11"/>
      <c r="N77" s="41" t="s">
        <v>346</v>
      </c>
    </row>
    <row r="78" spans="2:14" ht="30">
      <c r="B78" s="28" t="s">
        <v>117</v>
      </c>
      <c r="C78" s="7" t="s">
        <v>21</v>
      </c>
      <c r="D78" s="12" t="s">
        <v>320</v>
      </c>
      <c r="E78" s="4" t="s">
        <v>321</v>
      </c>
      <c r="F78" s="3" t="s">
        <v>322</v>
      </c>
      <c r="G78" s="47" t="s">
        <v>323</v>
      </c>
      <c r="H78" s="41" t="s">
        <v>345</v>
      </c>
      <c r="I78" s="41" t="s">
        <v>345</v>
      </c>
      <c r="J78" s="41" t="str">
        <f t="shared" si="2"/>
        <v/>
      </c>
      <c r="K78" s="22" t="s">
        <v>26</v>
      </c>
      <c r="L78" s="25" t="str">
        <f t="shared" si="3"/>
        <v/>
      </c>
      <c r="M78" s="11"/>
      <c r="N78" s="41" t="s">
        <v>346</v>
      </c>
    </row>
    <row r="79" spans="2:14">
      <c r="B79" s="28" t="s">
        <v>20</v>
      </c>
      <c r="C79" s="7" t="s">
        <v>21</v>
      </c>
      <c r="D79" s="3" t="s">
        <v>91</v>
      </c>
      <c r="E79" s="1" t="s">
        <v>183</v>
      </c>
      <c r="F79" s="3" t="s">
        <v>184</v>
      </c>
      <c r="G79" s="47" t="s">
        <v>185</v>
      </c>
      <c r="H79" s="44">
        <v>21727</v>
      </c>
      <c r="I79" s="44">
        <v>23798.348999999998</v>
      </c>
      <c r="J79" s="41">
        <f t="shared" si="2"/>
        <v>2071.3489999999983</v>
      </c>
      <c r="K79" s="22" t="s">
        <v>26</v>
      </c>
      <c r="L79" s="25" t="str">
        <f t="shared" si="3"/>
        <v>not met</v>
      </c>
      <c r="M79" s="11"/>
      <c r="N79" s="31" t="s">
        <v>343</v>
      </c>
    </row>
    <row r="80" spans="2:14">
      <c r="B80" s="28" t="s">
        <v>20</v>
      </c>
      <c r="C80" s="7" t="s">
        <v>21</v>
      </c>
      <c r="D80" s="3" t="s">
        <v>194</v>
      </c>
      <c r="E80" s="1" t="s">
        <v>195</v>
      </c>
      <c r="F80" s="3" t="s">
        <v>196</v>
      </c>
      <c r="G80" s="47" t="s">
        <v>195</v>
      </c>
      <c r="H80" s="44">
        <v>1000</v>
      </c>
      <c r="I80" s="44">
        <v>4210.26</v>
      </c>
      <c r="J80" s="41">
        <f t="shared" si="2"/>
        <v>3210.26</v>
      </c>
      <c r="K80" s="22" t="s">
        <v>26</v>
      </c>
      <c r="L80" s="25" t="str">
        <f t="shared" si="3"/>
        <v>meet</v>
      </c>
      <c r="M80" s="11"/>
      <c r="N80" s="31" t="s">
        <v>343</v>
      </c>
    </row>
    <row r="81" spans="2:14" ht="30">
      <c r="B81" s="28" t="s">
        <v>20</v>
      </c>
      <c r="C81" s="7" t="s">
        <v>21</v>
      </c>
      <c r="D81" s="3" t="s">
        <v>55</v>
      </c>
      <c r="E81" s="1" t="s">
        <v>56</v>
      </c>
      <c r="F81" s="3" t="s">
        <v>57</v>
      </c>
      <c r="G81" s="47" t="s">
        <v>58</v>
      </c>
      <c r="H81" s="44">
        <v>12679</v>
      </c>
      <c r="I81" s="44">
        <v>963.90800000000002</v>
      </c>
      <c r="J81" s="41">
        <f t="shared" si="2"/>
        <v>-11715.092000000001</v>
      </c>
      <c r="K81" s="22" t="s">
        <v>26</v>
      </c>
      <c r="L81" s="25" t="str">
        <f t="shared" si="3"/>
        <v>meet</v>
      </c>
      <c r="M81" s="11"/>
      <c r="N81" s="31" t="s">
        <v>343</v>
      </c>
    </row>
    <row r="82" spans="2:14">
      <c r="B82" s="28" t="s">
        <v>20</v>
      </c>
      <c r="C82" s="7" t="s">
        <v>21</v>
      </c>
      <c r="D82" s="3" t="s">
        <v>239</v>
      </c>
      <c r="E82" s="1" t="s">
        <v>240</v>
      </c>
      <c r="F82" s="3" t="s">
        <v>241</v>
      </c>
      <c r="G82" s="45" t="s">
        <v>240</v>
      </c>
      <c r="H82" s="41">
        <v>354500</v>
      </c>
      <c r="I82" s="44">
        <v>235600</v>
      </c>
      <c r="J82" s="41">
        <f t="shared" si="2"/>
        <v>-118900</v>
      </c>
      <c r="K82" s="22" t="s">
        <v>26</v>
      </c>
      <c r="L82" s="25" t="str">
        <f t="shared" si="3"/>
        <v>meet</v>
      </c>
      <c r="M82" s="11"/>
      <c r="N82" s="31"/>
    </row>
    <row r="83" spans="2:14">
      <c r="B83" s="28" t="s">
        <v>20</v>
      </c>
      <c r="C83" s="7" t="s">
        <v>21</v>
      </c>
      <c r="D83" s="3" t="s">
        <v>230</v>
      </c>
      <c r="E83" s="1" t="s">
        <v>231</v>
      </c>
      <c r="F83" s="3" t="s">
        <v>232</v>
      </c>
      <c r="G83" s="45" t="s">
        <v>231</v>
      </c>
      <c r="H83" s="41">
        <v>87200</v>
      </c>
      <c r="I83" s="41">
        <v>71300</v>
      </c>
      <c r="J83" s="41">
        <f t="shared" si="2"/>
        <v>-15900</v>
      </c>
      <c r="K83" s="22" t="s">
        <v>26</v>
      </c>
      <c r="L83" s="25" t="str">
        <f t="shared" si="3"/>
        <v>meet</v>
      </c>
      <c r="M83" s="11"/>
      <c r="N83" s="31"/>
    </row>
    <row r="84" spans="2:14" ht="30">
      <c r="B84" s="28" t="s">
        <v>20</v>
      </c>
      <c r="C84" s="7" t="s">
        <v>21</v>
      </c>
      <c r="D84" s="3" t="s">
        <v>38</v>
      </c>
      <c r="E84" s="1" t="s">
        <v>39</v>
      </c>
      <c r="F84" s="3" t="s">
        <v>40</v>
      </c>
      <c r="G84" s="45" t="s">
        <v>41</v>
      </c>
      <c r="H84" s="41" t="s">
        <v>347</v>
      </c>
      <c r="I84" s="41" t="s">
        <v>347</v>
      </c>
      <c r="J84" s="41" t="str">
        <f t="shared" si="2"/>
        <v/>
      </c>
      <c r="K84" s="22" t="s">
        <v>26</v>
      </c>
      <c r="L84" s="25" t="str">
        <f t="shared" si="3"/>
        <v/>
      </c>
      <c r="M84" s="11"/>
      <c r="N84" t="s">
        <v>348</v>
      </c>
    </row>
    <row r="85" spans="2:14" ht="45">
      <c r="B85" s="29" t="s">
        <v>48</v>
      </c>
      <c r="C85" s="7" t="s">
        <v>21</v>
      </c>
      <c r="D85" s="3" t="s">
        <v>225</v>
      </c>
      <c r="E85" s="1" t="s">
        <v>226</v>
      </c>
      <c r="F85" s="3" t="s">
        <v>227</v>
      </c>
      <c r="G85" s="50" t="s">
        <v>228</v>
      </c>
      <c r="H85" s="44">
        <v>18000</v>
      </c>
      <c r="I85" s="44">
        <v>35300.136319999983</v>
      </c>
      <c r="J85" s="41">
        <f t="shared" si="2"/>
        <v>17300.136319999983</v>
      </c>
      <c r="K85" s="22" t="s">
        <v>26</v>
      </c>
      <c r="L85" s="25" t="str">
        <f t="shared" si="3"/>
        <v>meet</v>
      </c>
      <c r="M85" s="11"/>
      <c r="N85" s="49" t="s">
        <v>349</v>
      </c>
    </row>
    <row r="86" spans="2:14" ht="30">
      <c r="B86" s="29" t="s">
        <v>48</v>
      </c>
      <c r="C86" s="7" t="s">
        <v>21</v>
      </c>
      <c r="D86" s="3" t="s">
        <v>225</v>
      </c>
      <c r="E86" s="1" t="s">
        <v>226</v>
      </c>
      <c r="F86" s="3" t="s">
        <v>324</v>
      </c>
      <c r="G86" s="50" t="s">
        <v>325</v>
      </c>
      <c r="H86" s="41" t="s">
        <v>347</v>
      </c>
      <c r="I86" s="41" t="s">
        <v>347</v>
      </c>
      <c r="J86" s="41" t="str">
        <f t="shared" si="2"/>
        <v/>
      </c>
      <c r="K86" s="22" t="s">
        <v>26</v>
      </c>
      <c r="L86" s="25" t="str">
        <f t="shared" si="3"/>
        <v/>
      </c>
      <c r="M86" s="11"/>
      <c r="N86" s="49" t="s">
        <v>349</v>
      </c>
    </row>
    <row r="87" spans="2:14">
      <c r="B87" s="29" t="s">
        <v>48</v>
      </c>
      <c r="C87" s="7" t="s">
        <v>21</v>
      </c>
      <c r="D87" s="3" t="s">
        <v>22</v>
      </c>
      <c r="E87" s="1" t="s">
        <v>23</v>
      </c>
      <c r="F87" s="3" t="s">
        <v>327</v>
      </c>
      <c r="G87" s="50" t="s">
        <v>328</v>
      </c>
      <c r="H87" s="41" t="s">
        <v>347</v>
      </c>
      <c r="I87" s="41" t="s">
        <v>347</v>
      </c>
      <c r="J87" s="41" t="str">
        <f t="shared" si="2"/>
        <v/>
      </c>
      <c r="K87" s="22" t="s">
        <v>26</v>
      </c>
      <c r="L87" s="25" t="str">
        <f t="shared" si="3"/>
        <v/>
      </c>
      <c r="M87" s="11"/>
      <c r="N87" s="49" t="s">
        <v>349</v>
      </c>
    </row>
    <row r="88" spans="2:14" ht="30">
      <c r="B88" s="28" t="s">
        <v>13</v>
      </c>
      <c r="C88" s="7" t="s">
        <v>21</v>
      </c>
      <c r="D88" s="3" t="s">
        <v>66</v>
      </c>
      <c r="E88" s="1" t="s">
        <v>67</v>
      </c>
      <c r="F88" s="3" t="s">
        <v>68</v>
      </c>
      <c r="G88" s="48" t="s">
        <v>69</v>
      </c>
      <c r="H88" s="44">
        <v>11029.695529961436</v>
      </c>
      <c r="I88" s="44">
        <v>34362.582847999998</v>
      </c>
      <c r="J88" s="41">
        <f t="shared" si="2"/>
        <v>23332.887318038564</v>
      </c>
      <c r="K88" s="22" t="s">
        <v>26</v>
      </c>
      <c r="L88" s="25" t="str">
        <f t="shared" si="3"/>
        <v>meet</v>
      </c>
      <c r="M88" s="11"/>
      <c r="N88" s="31"/>
    </row>
    <row r="89" spans="2:14">
      <c r="B89" s="33" t="s">
        <v>330</v>
      </c>
      <c r="C89" s="34"/>
      <c r="D89" s="35"/>
      <c r="E89" s="36"/>
      <c r="F89" s="35"/>
      <c r="G89" s="37"/>
      <c r="H89" s="42">
        <f>SUBTOTAL(109,Table3[2023 Planned Budget (as reported in the WMP Errata in 1,000s)])</f>
        <v>2279275.8587663607</v>
      </c>
      <c r="I89" s="42">
        <f>SUBTOTAL(109,Table3[2023 Actual Expenditure HFTD (in 1,000s)])</f>
        <v>2026083.0072272017</v>
      </c>
      <c r="J89" s="42">
        <f>SUBTOTAL(109,Table3[Variance])</f>
        <v>-253192.85153915954</v>
      </c>
      <c r="K89" s="22"/>
      <c r="L89" s="38"/>
      <c r="M89" s="39"/>
      <c r="N89" s="40">
        <f>SUBTOTAL(103,Table3[Detailed explanation of the reason for the discrepancy])</f>
        <v>11</v>
      </c>
    </row>
    <row r="91" spans="2:14">
      <c r="H91" s="44" t="e">
        <v>#VALUE!</v>
      </c>
      <c r="I91" s="44" t="e">
        <v>#VALUE!</v>
      </c>
    </row>
    <row r="93" spans="2:14" ht="15.75" thickBot="1">
      <c r="G93" s="23" t="s">
        <v>330</v>
      </c>
      <c r="H93" s="24">
        <f>SUM(H7:H88)</f>
        <v>2279275.8587663607</v>
      </c>
      <c r="I93" s="24">
        <f>SUM(I7:I88)</f>
        <v>2026083.0072272017</v>
      </c>
      <c r="J93" s="24">
        <f>SUM(J7:J88)</f>
        <v>-253192.85153915954</v>
      </c>
    </row>
  </sheetData>
  <mergeCells count="2">
    <mergeCell ref="H3:N3"/>
    <mergeCell ref="H5:I5"/>
  </mergeCells>
  <conditionalFormatting sqref="C4">
    <cfRule type="duplicateValues" dxfId="27" priority="1"/>
  </conditionalFormatting>
  <pageMargins left="0.7" right="0.7" top="0.75" bottom="0.75" header="0.3" footer="0.3"/>
  <pageSetup orientation="portrait" r:id="rId1"/>
  <headerFooter>
    <oddFooter>&amp;C&amp;1#&amp;"Calibri"&amp;10&amp;K000000Internal</oddFooter>
  </headerFooter>
  <customProperties>
    <customPr name="_pios_id" r:id="rId2"/>
  </customProperties>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2cf007-4c51-442b-ade6-699dc3b482c1" xsi:nil="true"/>
    <lcf76f155ced4ddcb4097134ff3c332f xmlns="40bb2e20-c99a-48cc-80db-434d1595ba13">
      <Terms xmlns="http://schemas.microsoft.com/office/infopath/2007/PartnerControls"/>
    </lcf76f155ced4ddcb4097134ff3c332f>
    <Logged_x003f_ xmlns="40bb2e20-c99a-48cc-80db-434d1595ba13" xsi:nil="true"/>
    <SharedWithUsers xmlns="0e2cf007-4c51-442b-ade6-699dc3b482c1">
      <UserInfo>
        <DisplayName>Born, Jeff</DisplayName>
        <AccountId>4663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4371DA33928241A9165B774E0D417E" ma:contentTypeVersion="20" ma:contentTypeDescription="Create a new document." ma:contentTypeScope="" ma:versionID="b4512aae1e363fce30656efc5000e11a">
  <xsd:schema xmlns:xsd="http://www.w3.org/2001/XMLSchema" xmlns:xs="http://www.w3.org/2001/XMLSchema" xmlns:p="http://schemas.microsoft.com/office/2006/metadata/properties" xmlns:ns2="40bb2e20-c99a-48cc-80db-434d1595ba13" xmlns:ns3="0e2cf007-4c51-442b-ade6-699dc3b482c1" targetNamespace="http://schemas.microsoft.com/office/2006/metadata/properties" ma:root="true" ma:fieldsID="a8a1dce1c666d7a7c14de0288ca212aa" ns2:_="" ns3:_="">
    <xsd:import namespace="40bb2e20-c99a-48cc-80db-434d1595ba13"/>
    <xsd:import namespace="0e2cf007-4c51-442b-ade6-699dc3b482c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lcf76f155ced4ddcb4097134ff3c332f" minOccurs="0"/>
                <xsd:element ref="ns2:Logged_x003f_" minOccurs="0"/>
                <xsd:element ref="ns2:MediaServiceLoca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b2e20-c99a-48cc-80db-434d1595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Logged_x003f_" ma:index="22" nillable="true" ma:displayName="Logged?" ma:format="Dropdown" ma:internalName="Logged_x003f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cf007-4c51-442b-ade6-699dc3b48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c516db4-7eeb-479e-819c-2a10126c3e48}" ma:internalName="TaxCatchAll" ma:showField="CatchAllData" ma:web="0e2cf007-4c51-442b-ade6-699dc3b482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E69E4-6275-4595-B57A-0564A466FCCE}"/>
</file>

<file path=customXml/itemProps2.xml><?xml version="1.0" encoding="utf-8"?>
<ds:datastoreItem xmlns:ds="http://schemas.openxmlformats.org/officeDocument/2006/customXml" ds:itemID="{B3B23D98-F859-481E-8641-9A9FE8571E67}"/>
</file>

<file path=customXml/itemProps3.xml><?xml version="1.0" encoding="utf-8"?>
<ds:datastoreItem xmlns:ds="http://schemas.openxmlformats.org/officeDocument/2006/customXml" ds:itemID="{E3992975-7734-40CC-93BB-9B9498C32726}"/>
</file>

<file path=docProps/app.xml><?xml version="1.0" encoding="utf-8"?>
<Properties xmlns="http://schemas.openxmlformats.org/officeDocument/2006/extended-properties" xmlns:vt="http://schemas.openxmlformats.org/officeDocument/2006/docPropsVTypes">
  <Application>Microsoft Excel Online</Application>
  <Manager/>
  <Company>Pacific Gas and Electric 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Bhatt, Hitesh</dc:creator>
  <cp:keywords/>
  <dc:description/>
  <cp:lastModifiedBy/>
  <cp:revision/>
  <dcterms:created xsi:type="dcterms:W3CDTF">2024-01-24T18:59:51Z</dcterms:created>
  <dcterms:modified xsi:type="dcterms:W3CDTF">2024-04-02T20:35:32Z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2024-01-24T19:18:13Z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0efab843-b48b-4c5d-8d6a-68ee9d14e053</vt:lpwstr>
  </property>
  <property fmtid="{D5CDD505-2E9C-101B-9397-08002B2CF9AE}" pid="8" name="MSIP_Label_64fb56ae-b253-43b2-ae76-5b0fef4d3037_ContentBits">
    <vt:lpwstr>3</vt:lpwstr>
  </property>
  <property fmtid="{D5CDD505-2E9C-101B-9397-08002B2CF9AE}" pid="9" name="ContentTypeId">
    <vt:lpwstr>0x010100304371DA33928241A9165B774E0D417E</vt:lpwstr>
  </property>
  <property fmtid="{D5CDD505-2E9C-101B-9397-08002B2CF9AE}" pid="10" name="MediaServiceImageTags">
    <vt:lpwstr/>
  </property>
</Properties>
</file>